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ЭтаКнига" defaultThemeVersion="124226"/>
  <bookViews>
    <workbookView xWindow="0" yWindow="720" windowWidth="15450" windowHeight="11850" tabRatio="733"/>
  </bookViews>
  <sheets>
    <sheet name="Портфель" sheetId="1" r:id="rId1"/>
    <sheet name="График мониторинга" sheetId="2" r:id="rId2"/>
    <sheet name="Лист1" sheetId="3" r:id="rId3"/>
  </sheets>
  <definedNames>
    <definedName name="_xlnm._FilterDatabase" localSheetId="1" hidden="1">'График мониторинга'!$A$1:$O$330</definedName>
    <definedName name="_xlnm._FilterDatabase" localSheetId="2" hidden="1">Лист1!$A$1:$AT$96</definedName>
    <definedName name="_xlnm._FilterDatabase" localSheetId="0" hidden="1">Портфель!$A$1:$AY$429</definedName>
  </definedNames>
  <calcPr calcId="145621" refMode="R1C1"/>
</workbook>
</file>

<file path=xl/calcChain.xml><?xml version="1.0" encoding="utf-8"?>
<calcChain xmlns="http://schemas.openxmlformats.org/spreadsheetml/2006/main">
  <c r="AS325" i="1" l="1"/>
  <c r="AR325" i="1" s="1"/>
  <c r="AQ325" i="1"/>
  <c r="AG325" i="1"/>
  <c r="AI325" i="1" s="1"/>
  <c r="AE325" i="1"/>
  <c r="L325" i="1"/>
  <c r="AY325" i="1" l="1"/>
  <c r="AE43" i="1"/>
  <c r="AS43" i="1"/>
  <c r="AQ43" i="1"/>
  <c r="AI43" i="1"/>
  <c r="K43" i="1"/>
  <c r="L43" i="1"/>
  <c r="AG43" i="1"/>
  <c r="AR43" i="1" l="1"/>
  <c r="AY43" i="1"/>
  <c r="AE323" i="1"/>
  <c r="AE324" i="1"/>
  <c r="AS323" i="1"/>
  <c r="AR323" i="1" s="1"/>
  <c r="AS324" i="1"/>
  <c r="AR324" i="1" s="1"/>
  <c r="AQ324" i="1"/>
  <c r="AQ323" i="1"/>
  <c r="K324" i="1"/>
  <c r="K323" i="1"/>
  <c r="AH324" i="1"/>
  <c r="AI324" i="1" s="1"/>
  <c r="AH323" i="1"/>
  <c r="AI323" i="1" s="1"/>
  <c r="L324" i="1"/>
  <c r="AG324" i="1"/>
  <c r="L323" i="1"/>
  <c r="AG323" i="1"/>
  <c r="AE322" i="1"/>
  <c r="AS322" i="1"/>
  <c r="AR322" i="1" s="1"/>
  <c r="AQ322" i="1"/>
  <c r="K322" i="1"/>
  <c r="AH322" i="1"/>
  <c r="AI322" i="1" s="1"/>
  <c r="L322" i="1"/>
  <c r="AG322" i="1"/>
  <c r="AE321" i="1" l="1"/>
  <c r="AS321" i="1"/>
  <c r="AR321" i="1" s="1"/>
  <c r="AQ321" i="1"/>
  <c r="AH321" i="1"/>
  <c r="AI321" i="1"/>
  <c r="L321" i="1"/>
  <c r="AG321" i="1"/>
  <c r="AI226" i="1"/>
  <c r="K226" i="1"/>
  <c r="AI326" i="1"/>
  <c r="AS3" i="1" l="1"/>
  <c r="AS4" i="1"/>
  <c r="AS5" i="1"/>
  <c r="AS6" i="1"/>
  <c r="AS7" i="1"/>
  <c r="AS8" i="1"/>
  <c r="AS9" i="1"/>
  <c r="AS10" i="1"/>
  <c r="AS11" i="1"/>
  <c r="AS12" i="1"/>
  <c r="AS13" i="1"/>
  <c r="AS14" i="1"/>
  <c r="AS15" i="1"/>
  <c r="AS16" i="1"/>
  <c r="AS17" i="1"/>
  <c r="AS18" i="1"/>
  <c r="AS19" i="1"/>
  <c r="AS20" i="1"/>
  <c r="AS21" i="1"/>
  <c r="AS22" i="1"/>
  <c r="AS23" i="1"/>
  <c r="AS24" i="1"/>
  <c r="AS25" i="1"/>
  <c r="AS26" i="1"/>
  <c r="AS27" i="1"/>
  <c r="AS28" i="1"/>
  <c r="AS29" i="1"/>
  <c r="AS30" i="1"/>
  <c r="AS31" i="1"/>
  <c r="AS32" i="1"/>
  <c r="AS33" i="1"/>
  <c r="AS34" i="1"/>
  <c r="AS35" i="1"/>
  <c r="AS36" i="1"/>
  <c r="AS37" i="1"/>
  <c r="AS38" i="1"/>
  <c r="AS39" i="1"/>
  <c r="AS40" i="1"/>
  <c r="AS41" i="1"/>
  <c r="AS42" i="1"/>
  <c r="AS44" i="1"/>
  <c r="AS45" i="1"/>
  <c r="AS46" i="1"/>
  <c r="AS47" i="1"/>
  <c r="AS48" i="1"/>
  <c r="AS49" i="1"/>
  <c r="AS50" i="1"/>
  <c r="AS51" i="1"/>
  <c r="AS52" i="1"/>
  <c r="AS53" i="1"/>
  <c r="AS54" i="1"/>
  <c r="AS55" i="1"/>
  <c r="AS56" i="1"/>
  <c r="AS57" i="1"/>
  <c r="AS58" i="1"/>
  <c r="AS59" i="1"/>
  <c r="AS60" i="1"/>
  <c r="AS61" i="1"/>
  <c r="AS62" i="1"/>
  <c r="AS63" i="1"/>
  <c r="AS64" i="1"/>
  <c r="AS65" i="1"/>
  <c r="AS66" i="1"/>
  <c r="AS67" i="1"/>
  <c r="AS68" i="1"/>
  <c r="AS69" i="1"/>
  <c r="AS70" i="1"/>
  <c r="AS71" i="1"/>
  <c r="AS72" i="1"/>
  <c r="AS73" i="1"/>
  <c r="AS74" i="1"/>
  <c r="AS75" i="1"/>
  <c r="AS76" i="1"/>
  <c r="AS77" i="1"/>
  <c r="AS78" i="1"/>
  <c r="AS79" i="1"/>
  <c r="AS80" i="1"/>
  <c r="AS81" i="1"/>
  <c r="AS82" i="1"/>
  <c r="AS83" i="1"/>
  <c r="AS84" i="1"/>
  <c r="AS85" i="1"/>
  <c r="AS86" i="1"/>
  <c r="AS87" i="1"/>
  <c r="AS88" i="1"/>
  <c r="AS89" i="1"/>
  <c r="AS90" i="1"/>
  <c r="AS91" i="1"/>
  <c r="AS92" i="1"/>
  <c r="AS93" i="1"/>
  <c r="AS94" i="1"/>
  <c r="AS95" i="1"/>
  <c r="AS96" i="1"/>
  <c r="AS97" i="1"/>
  <c r="AS98" i="1"/>
  <c r="AS99" i="1"/>
  <c r="AS100" i="1"/>
  <c r="AS101" i="1"/>
  <c r="AS102" i="1"/>
  <c r="AS103" i="1"/>
  <c r="AS104" i="1"/>
  <c r="AS105" i="1"/>
  <c r="AS106" i="1"/>
  <c r="AS107" i="1"/>
  <c r="AS108" i="1"/>
  <c r="AS109" i="1"/>
  <c r="AS110" i="1"/>
  <c r="AS111" i="1"/>
  <c r="AS112" i="1"/>
  <c r="AS113" i="1"/>
  <c r="AS114" i="1"/>
  <c r="AS115" i="1"/>
  <c r="AS116" i="1"/>
  <c r="AS117" i="1"/>
  <c r="AS118" i="1"/>
  <c r="AS119" i="1"/>
  <c r="AS120" i="1"/>
  <c r="AS121" i="1"/>
  <c r="AS122" i="1"/>
  <c r="AS123" i="1"/>
  <c r="AS124" i="1"/>
  <c r="AS125" i="1"/>
  <c r="AS126" i="1"/>
  <c r="AS127" i="1"/>
  <c r="AS128" i="1"/>
  <c r="AS129" i="1"/>
  <c r="AS130" i="1"/>
  <c r="AS131" i="1"/>
  <c r="AS132" i="1"/>
  <c r="AS133" i="1"/>
  <c r="AS134" i="1"/>
  <c r="AS135" i="1"/>
  <c r="AS136" i="1"/>
  <c r="AS137" i="1"/>
  <c r="AS138" i="1"/>
  <c r="AS139" i="1"/>
  <c r="AS140" i="1"/>
  <c r="AS141" i="1"/>
  <c r="AS142" i="1"/>
  <c r="AS143" i="1"/>
  <c r="AS144" i="1"/>
  <c r="AS145" i="1"/>
  <c r="AS146" i="1"/>
  <c r="AS147" i="1"/>
  <c r="AS148" i="1"/>
  <c r="AS149" i="1"/>
  <c r="AS150" i="1"/>
  <c r="AS151" i="1"/>
  <c r="AS152" i="1"/>
  <c r="AS153" i="1"/>
  <c r="AS154" i="1"/>
  <c r="AS155" i="1"/>
  <c r="AS156" i="1"/>
  <c r="AS157" i="1"/>
  <c r="AS158" i="1"/>
  <c r="AS159" i="1"/>
  <c r="AS160" i="1"/>
  <c r="AS161" i="1"/>
  <c r="AS162" i="1"/>
  <c r="AS163" i="1"/>
  <c r="AS164" i="1"/>
  <c r="AS165" i="1"/>
  <c r="AS166" i="1"/>
  <c r="AS167" i="1"/>
  <c r="AS168" i="1"/>
  <c r="AS169" i="1"/>
  <c r="AS170" i="1"/>
  <c r="AS171" i="1"/>
  <c r="AS172" i="1"/>
  <c r="AS173" i="1"/>
  <c r="AS174" i="1"/>
  <c r="AS175" i="1"/>
  <c r="AS176" i="1"/>
  <c r="AS177" i="1"/>
  <c r="AS178" i="1"/>
  <c r="AS179" i="1"/>
  <c r="AS180" i="1"/>
  <c r="AS181" i="1"/>
  <c r="AS182" i="1"/>
  <c r="AS183" i="1"/>
  <c r="AS184" i="1"/>
  <c r="AS185" i="1"/>
  <c r="AS186" i="1"/>
  <c r="AS187" i="1"/>
  <c r="AS188" i="1"/>
  <c r="AS189" i="1"/>
  <c r="AS190" i="1"/>
  <c r="AS191" i="1"/>
  <c r="AS192" i="1"/>
  <c r="AS193" i="1"/>
  <c r="AS194" i="1"/>
  <c r="AS195" i="1"/>
  <c r="AS196" i="1"/>
  <c r="AS197" i="1"/>
  <c r="AS198" i="1"/>
  <c r="AS199" i="1"/>
  <c r="AS200" i="1"/>
  <c r="AS201" i="1"/>
  <c r="AS202" i="1"/>
  <c r="AS203" i="1"/>
  <c r="AS204" i="1"/>
  <c r="AS205" i="1"/>
  <c r="AS206" i="1"/>
  <c r="AS207" i="1"/>
  <c r="AS208" i="1"/>
  <c r="AS209" i="1"/>
  <c r="AS210" i="1"/>
  <c r="AS211" i="1"/>
  <c r="AS212" i="1"/>
  <c r="AS213" i="1"/>
  <c r="AS214" i="1"/>
  <c r="AS215" i="1"/>
  <c r="AS216" i="1"/>
  <c r="AS217" i="1"/>
  <c r="AS218" i="1"/>
  <c r="AS219" i="1"/>
  <c r="AS220" i="1"/>
  <c r="AS221" i="1"/>
  <c r="AS222" i="1"/>
  <c r="AS223" i="1"/>
  <c r="AS224" i="1"/>
  <c r="AS225" i="1"/>
  <c r="AS226" i="1"/>
  <c r="AS227" i="1"/>
  <c r="AS228" i="1"/>
  <c r="AS229" i="1"/>
  <c r="AS230" i="1"/>
  <c r="AS231" i="1"/>
  <c r="AS232" i="1"/>
  <c r="AS233" i="1"/>
  <c r="AS234" i="1"/>
  <c r="AS235" i="1"/>
  <c r="AS236" i="1"/>
  <c r="AS237" i="1"/>
  <c r="AS238" i="1"/>
  <c r="AS239" i="1"/>
  <c r="AS240" i="1"/>
  <c r="AS241" i="1"/>
  <c r="AS242" i="1"/>
  <c r="AS243" i="1"/>
  <c r="AS244" i="1"/>
  <c r="AS245" i="1"/>
  <c r="AS246" i="1"/>
  <c r="AS247" i="1"/>
  <c r="AS248" i="1"/>
  <c r="AS249" i="1"/>
  <c r="AS250" i="1"/>
  <c r="AS251" i="1"/>
  <c r="AS252" i="1"/>
  <c r="AS253" i="1"/>
  <c r="AS254" i="1"/>
  <c r="AS255" i="1"/>
  <c r="AS256" i="1"/>
  <c r="AS257" i="1"/>
  <c r="AS258" i="1"/>
  <c r="AS259" i="1"/>
  <c r="AS260" i="1"/>
  <c r="AS261" i="1"/>
  <c r="AS262" i="1"/>
  <c r="AS263" i="1"/>
  <c r="AS264" i="1"/>
  <c r="AS265" i="1"/>
  <c r="AS266" i="1"/>
  <c r="AS267" i="1"/>
  <c r="AS268" i="1"/>
  <c r="AS269" i="1"/>
  <c r="AS270" i="1"/>
  <c r="AS271" i="1"/>
  <c r="AS272" i="1"/>
  <c r="AS273" i="1"/>
  <c r="AS274" i="1"/>
  <c r="AS275" i="1"/>
  <c r="AS276" i="1"/>
  <c r="AS277" i="1"/>
  <c r="AS278" i="1"/>
  <c r="AS279" i="1"/>
  <c r="AS280" i="1"/>
  <c r="AS281" i="1"/>
  <c r="AS282" i="1"/>
  <c r="AS283" i="1"/>
  <c r="AS284" i="1"/>
  <c r="AS285" i="1"/>
  <c r="AS286" i="1"/>
  <c r="AS287" i="1"/>
  <c r="AS288" i="1"/>
  <c r="AS289" i="1"/>
  <c r="AS290" i="1"/>
  <c r="AS291" i="1"/>
  <c r="AS292" i="1"/>
  <c r="AS293" i="1"/>
  <c r="AS294" i="1"/>
  <c r="AS295" i="1"/>
  <c r="AS296" i="1"/>
  <c r="AS297" i="1"/>
  <c r="AS298" i="1"/>
  <c r="AS299" i="1"/>
  <c r="AS300" i="1"/>
  <c r="AS301" i="1"/>
  <c r="AS302" i="1"/>
  <c r="AS303" i="1"/>
  <c r="AS304" i="1"/>
  <c r="AS305" i="1"/>
  <c r="AS306" i="1"/>
  <c r="AS307" i="1"/>
  <c r="AS308" i="1"/>
  <c r="AS309" i="1"/>
  <c r="AS310" i="1"/>
  <c r="AS311" i="1"/>
  <c r="AS312" i="1"/>
  <c r="AS313" i="1"/>
  <c r="AS314" i="1"/>
  <c r="AS315" i="1"/>
  <c r="AS316" i="1"/>
  <c r="AS317" i="1"/>
  <c r="AS318" i="1"/>
  <c r="AS319" i="1"/>
  <c r="AS320" i="1"/>
  <c r="AS326" i="1"/>
  <c r="AY326" i="1" s="1"/>
  <c r="AS327" i="1"/>
  <c r="AY327" i="1" s="1"/>
  <c r="AS328" i="1"/>
  <c r="AS329" i="1"/>
  <c r="AS330" i="1"/>
  <c r="AY330" i="1" s="1"/>
  <c r="AS331" i="1"/>
  <c r="AS332" i="1"/>
  <c r="AY332" i="1" s="1"/>
  <c r="AS333" i="1"/>
  <c r="AS334" i="1"/>
  <c r="AS335" i="1"/>
  <c r="AS336" i="1"/>
  <c r="AS337" i="1"/>
  <c r="AS338" i="1"/>
  <c r="AS339" i="1"/>
  <c r="AS340" i="1"/>
  <c r="AS341" i="1"/>
  <c r="AS342" i="1"/>
  <c r="AS343" i="1"/>
  <c r="AS344" i="1"/>
  <c r="AS345" i="1"/>
  <c r="AS346" i="1"/>
  <c r="AS347" i="1"/>
  <c r="AS348" i="1"/>
  <c r="AS349" i="1"/>
  <c r="AS350" i="1"/>
  <c r="AS351" i="1"/>
  <c r="AS352" i="1"/>
  <c r="AS353" i="1"/>
  <c r="AS354" i="1"/>
  <c r="AS355" i="1"/>
  <c r="AS356" i="1"/>
  <c r="AS357" i="1"/>
  <c r="AQ76" i="1"/>
  <c r="AQ77" i="1"/>
  <c r="AQ78" i="1"/>
  <c r="AQ79" i="1"/>
  <c r="AQ80" i="1"/>
  <c r="AQ81" i="1"/>
  <c r="AQ82" i="1"/>
  <c r="AQ83" i="1"/>
  <c r="AQ84" i="1"/>
  <c r="AQ85" i="1"/>
  <c r="AQ86" i="1"/>
  <c r="AQ87" i="1"/>
  <c r="AQ88" i="1"/>
  <c r="AQ89" i="1"/>
  <c r="AQ90" i="1"/>
  <c r="AQ91" i="1"/>
  <c r="AQ92" i="1"/>
  <c r="AQ93" i="1"/>
  <c r="AQ94" i="1"/>
  <c r="AQ95" i="1"/>
  <c r="AQ96" i="1"/>
  <c r="AQ97" i="1"/>
  <c r="AQ98" i="1"/>
  <c r="AQ99" i="1"/>
  <c r="AQ100" i="1"/>
  <c r="AQ101" i="1"/>
  <c r="AQ102" i="1"/>
  <c r="AQ103" i="1"/>
  <c r="AQ104" i="1"/>
  <c r="AQ105" i="1"/>
  <c r="AQ106" i="1"/>
  <c r="AQ107" i="1"/>
  <c r="AQ108" i="1"/>
  <c r="AQ109" i="1"/>
  <c r="AQ110" i="1"/>
  <c r="AQ111" i="1"/>
  <c r="AQ112" i="1"/>
  <c r="AQ113" i="1"/>
  <c r="AQ114" i="1"/>
  <c r="AQ115" i="1"/>
  <c r="AQ116" i="1"/>
  <c r="AQ117" i="1"/>
  <c r="AQ118" i="1"/>
  <c r="AQ119" i="1"/>
  <c r="AQ120" i="1"/>
  <c r="AQ121" i="1"/>
  <c r="AQ122" i="1"/>
  <c r="AQ123" i="1"/>
  <c r="AQ124" i="1"/>
  <c r="AQ125" i="1"/>
  <c r="AQ126" i="1"/>
  <c r="AQ127" i="1"/>
  <c r="AQ128" i="1"/>
  <c r="AQ129" i="1"/>
  <c r="AQ130" i="1"/>
  <c r="AQ131" i="1"/>
  <c r="AQ132" i="1"/>
  <c r="AQ133" i="1"/>
  <c r="AQ134" i="1"/>
  <c r="AQ135" i="1"/>
  <c r="AQ136" i="1"/>
  <c r="AQ137" i="1"/>
  <c r="AQ138" i="1"/>
  <c r="AQ139" i="1"/>
  <c r="AQ140" i="1"/>
  <c r="AQ141" i="1"/>
  <c r="AQ142" i="1"/>
  <c r="AQ143" i="1"/>
  <c r="AQ144" i="1"/>
  <c r="AQ145" i="1"/>
  <c r="AQ146" i="1"/>
  <c r="AQ147" i="1"/>
  <c r="AQ148" i="1"/>
  <c r="AQ149" i="1"/>
  <c r="AQ150" i="1"/>
  <c r="AQ151" i="1"/>
  <c r="AQ152" i="1"/>
  <c r="AQ153" i="1"/>
  <c r="AQ154" i="1"/>
  <c r="AQ155" i="1"/>
  <c r="AQ156" i="1"/>
  <c r="AQ157" i="1"/>
  <c r="AQ158" i="1"/>
  <c r="AQ159" i="1"/>
  <c r="AQ160" i="1"/>
  <c r="AQ161" i="1"/>
  <c r="AQ162" i="1"/>
  <c r="AQ163" i="1"/>
  <c r="AQ164" i="1"/>
  <c r="AQ165" i="1"/>
  <c r="AQ166" i="1"/>
  <c r="AQ167" i="1"/>
  <c r="AQ168" i="1"/>
  <c r="AQ169" i="1"/>
  <c r="AQ170" i="1"/>
  <c r="AQ171" i="1"/>
  <c r="AQ172" i="1"/>
  <c r="AQ173" i="1"/>
  <c r="AQ174" i="1"/>
  <c r="AQ175" i="1"/>
  <c r="AQ176" i="1"/>
  <c r="AQ177" i="1"/>
  <c r="AQ178" i="1"/>
  <c r="AQ179" i="1"/>
  <c r="AQ180" i="1"/>
  <c r="AQ181" i="1"/>
  <c r="AQ182" i="1"/>
  <c r="AQ183" i="1"/>
  <c r="AQ184" i="1"/>
  <c r="AQ185" i="1"/>
  <c r="AQ186" i="1"/>
  <c r="AQ187" i="1"/>
  <c r="AQ188" i="1"/>
  <c r="AQ189" i="1"/>
  <c r="AQ190" i="1"/>
  <c r="AQ191" i="1"/>
  <c r="AQ192" i="1"/>
  <c r="AQ193" i="1"/>
  <c r="AQ194" i="1"/>
  <c r="AQ195" i="1"/>
  <c r="AQ196" i="1"/>
  <c r="AQ197" i="1"/>
  <c r="AQ198" i="1"/>
  <c r="AQ199" i="1"/>
  <c r="AQ200" i="1"/>
  <c r="AQ201" i="1"/>
  <c r="AQ202" i="1"/>
  <c r="AQ203" i="1"/>
  <c r="AQ204" i="1"/>
  <c r="AQ205" i="1"/>
  <c r="AQ206" i="1"/>
  <c r="AQ207" i="1"/>
  <c r="AQ208" i="1"/>
  <c r="AQ209" i="1"/>
  <c r="AQ210" i="1"/>
  <c r="AQ211" i="1"/>
  <c r="AQ212" i="1"/>
  <c r="AQ213" i="1"/>
  <c r="AQ214" i="1"/>
  <c r="AQ215" i="1"/>
  <c r="AQ216" i="1"/>
  <c r="AQ217" i="1"/>
  <c r="AQ218" i="1"/>
  <c r="AQ219" i="1"/>
  <c r="AQ220" i="1"/>
  <c r="AQ221" i="1"/>
  <c r="AQ222" i="1"/>
  <c r="AQ223" i="1"/>
  <c r="AQ224" i="1"/>
  <c r="AQ225" i="1"/>
  <c r="AQ226" i="1"/>
  <c r="AQ227" i="1"/>
  <c r="AQ228" i="1"/>
  <c r="AQ229" i="1"/>
  <c r="AQ230" i="1"/>
  <c r="AQ231" i="1"/>
  <c r="AQ232" i="1"/>
  <c r="AQ233" i="1"/>
  <c r="AQ234" i="1"/>
  <c r="AQ235" i="1"/>
  <c r="AQ236" i="1"/>
  <c r="AQ237" i="1"/>
  <c r="AQ238" i="1"/>
  <c r="AQ239" i="1"/>
  <c r="AQ240" i="1"/>
  <c r="AQ241" i="1"/>
  <c r="AQ242" i="1"/>
  <c r="AQ243" i="1"/>
  <c r="AQ244" i="1"/>
  <c r="AQ245" i="1"/>
  <c r="AQ246" i="1"/>
  <c r="AQ247" i="1"/>
  <c r="AQ248" i="1"/>
  <c r="AQ249" i="1"/>
  <c r="AQ250" i="1"/>
  <c r="AQ251" i="1"/>
  <c r="AQ252" i="1"/>
  <c r="AQ253" i="1"/>
  <c r="AQ254" i="1"/>
  <c r="AQ255" i="1"/>
  <c r="AQ256" i="1"/>
  <c r="AQ257" i="1"/>
  <c r="AQ258" i="1"/>
  <c r="AQ259" i="1"/>
  <c r="AQ260" i="1"/>
  <c r="AQ261" i="1"/>
  <c r="AQ262" i="1"/>
  <c r="AQ263" i="1"/>
  <c r="AQ264" i="1"/>
  <c r="AQ265" i="1"/>
  <c r="AQ266" i="1"/>
  <c r="AQ267" i="1"/>
  <c r="AQ268" i="1"/>
  <c r="AQ269" i="1"/>
  <c r="AQ270" i="1"/>
  <c r="AQ271" i="1"/>
  <c r="AQ272" i="1"/>
  <c r="AQ273" i="1"/>
  <c r="AQ274" i="1"/>
  <c r="AQ275" i="1"/>
  <c r="AQ276" i="1"/>
  <c r="AQ277" i="1"/>
  <c r="AQ278" i="1"/>
  <c r="AQ279" i="1"/>
  <c r="AQ280" i="1"/>
  <c r="AQ281" i="1"/>
  <c r="AQ282" i="1"/>
  <c r="AQ283" i="1"/>
  <c r="AQ284" i="1"/>
  <c r="AQ285" i="1"/>
  <c r="AQ286" i="1"/>
  <c r="AQ287" i="1"/>
  <c r="AQ288" i="1"/>
  <c r="AQ289" i="1"/>
  <c r="AQ290" i="1"/>
  <c r="AQ291" i="1"/>
  <c r="AQ292" i="1"/>
  <c r="AQ293" i="1"/>
  <c r="AQ294" i="1"/>
  <c r="AQ295" i="1"/>
  <c r="AQ296" i="1"/>
  <c r="AQ297" i="1"/>
  <c r="AQ298" i="1"/>
  <c r="AQ299" i="1"/>
  <c r="AQ300" i="1"/>
  <c r="AQ301" i="1"/>
  <c r="AQ302" i="1"/>
  <c r="AQ303" i="1"/>
  <c r="AQ304" i="1"/>
  <c r="AQ305" i="1"/>
  <c r="AQ306" i="1"/>
  <c r="AQ307" i="1"/>
  <c r="AQ308" i="1"/>
  <c r="AQ309" i="1"/>
  <c r="AQ310" i="1"/>
  <c r="AQ311" i="1"/>
  <c r="AQ312" i="1"/>
  <c r="AQ313" i="1"/>
  <c r="AQ314" i="1"/>
  <c r="AQ315" i="1"/>
  <c r="AQ316" i="1"/>
  <c r="AQ317" i="1"/>
  <c r="AQ318" i="1"/>
  <c r="AQ319" i="1"/>
  <c r="AQ320" i="1"/>
  <c r="AQ326" i="1"/>
  <c r="AQ327" i="1"/>
  <c r="AQ328" i="1"/>
  <c r="AQ329" i="1"/>
  <c r="AQ330" i="1"/>
  <c r="AQ331" i="1"/>
  <c r="AQ332" i="1"/>
  <c r="AQ333" i="1"/>
  <c r="AQ334" i="1"/>
  <c r="AQ335" i="1"/>
  <c r="AQ336" i="1"/>
  <c r="AQ337" i="1"/>
  <c r="AQ338" i="1"/>
  <c r="AQ339" i="1"/>
  <c r="AQ340" i="1"/>
  <c r="AQ341" i="1"/>
  <c r="AQ342" i="1"/>
  <c r="AQ343" i="1"/>
  <c r="AQ344" i="1"/>
  <c r="AQ345" i="1"/>
  <c r="AQ346" i="1"/>
  <c r="AQ347" i="1"/>
  <c r="AQ348" i="1"/>
  <c r="AQ349" i="1"/>
  <c r="AQ350" i="1"/>
  <c r="AQ351" i="1"/>
  <c r="AQ352" i="1"/>
  <c r="AQ353" i="1"/>
  <c r="AQ354" i="1"/>
  <c r="AQ355" i="1"/>
  <c r="AQ356" i="1"/>
  <c r="AQ357" i="1"/>
  <c r="AQ45" i="1"/>
  <c r="AQ46" i="1"/>
  <c r="AQ39" i="1"/>
  <c r="AQ40" i="1"/>
  <c r="AQ41" i="1"/>
  <c r="AQ42" i="1"/>
  <c r="AR45" i="1" l="1"/>
  <c r="M44" i="2" s="1"/>
  <c r="AR46" i="1"/>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2" i="2"/>
  <c r="G7" i="2"/>
  <c r="G8" i="2"/>
  <c r="G28" i="2"/>
  <c r="G29" i="2"/>
  <c r="G43" i="2"/>
  <c r="G48" i="2"/>
  <c r="G52" i="2"/>
  <c r="G54" i="2"/>
  <c r="G55" i="2"/>
  <c r="G66" i="2"/>
  <c r="G69" i="2"/>
  <c r="G72" i="2"/>
  <c r="G86" i="2"/>
  <c r="G87" i="2"/>
  <c r="G88" i="2"/>
  <c r="G89" i="2"/>
  <c r="G99" i="2"/>
  <c r="G104" i="2"/>
  <c r="G111" i="2"/>
  <c r="G117" i="2"/>
  <c r="G129" i="2"/>
  <c r="G130" i="2"/>
  <c r="G131" i="2"/>
  <c r="G132" i="2"/>
  <c r="G138" i="2"/>
  <c r="G141" i="2"/>
  <c r="G142" i="2"/>
  <c r="G156" i="2"/>
  <c r="G157" i="2"/>
  <c r="G165" i="2"/>
  <c r="G166" i="2"/>
  <c r="G182" i="2"/>
  <c r="G185" i="2"/>
  <c r="G188" i="2"/>
  <c r="G192" i="2"/>
  <c r="G193" i="2"/>
  <c r="G196" i="2"/>
  <c r="G205" i="2"/>
  <c r="G212" i="2"/>
  <c r="G221" i="2"/>
  <c r="G224" i="2"/>
  <c r="G225" i="2"/>
  <c r="G238" i="2"/>
  <c r="G246" i="2"/>
  <c r="G252" i="2"/>
  <c r="G258" i="2"/>
  <c r="G260" i="2"/>
  <c r="G263" i="2"/>
  <c r="G271" i="2"/>
  <c r="G274" i="2"/>
  <c r="G275" i="2"/>
  <c r="G283" i="2"/>
  <c r="G295" i="2"/>
  <c r="G297" i="2"/>
  <c r="G300" i="2"/>
  <c r="G306" i="2"/>
  <c r="G309" i="2"/>
  <c r="G316" i="2"/>
  <c r="G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2"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2" i="2"/>
  <c r="AG319" i="1" l="1"/>
  <c r="AG320" i="1"/>
  <c r="AG326" i="1"/>
  <c r="AG327" i="1"/>
  <c r="AG328" i="1"/>
  <c r="AG329" i="1"/>
  <c r="AG330" i="1"/>
  <c r="AG331" i="1"/>
  <c r="AG332" i="1"/>
  <c r="AG333" i="1"/>
  <c r="AG334" i="1"/>
  <c r="AG335" i="1"/>
  <c r="AG336" i="1"/>
  <c r="AG337" i="1"/>
  <c r="AG338" i="1"/>
  <c r="AG339" i="1"/>
  <c r="AI339" i="1" s="1"/>
  <c r="AG340" i="1"/>
  <c r="AG341" i="1"/>
  <c r="AG342" i="1"/>
  <c r="AG343" i="1"/>
  <c r="AG344" i="1"/>
  <c r="AG345" i="1"/>
  <c r="AG346" i="1"/>
  <c r="AG347" i="1"/>
  <c r="AG348" i="1"/>
  <c r="AG349" i="1"/>
  <c r="AG350" i="1"/>
  <c r="AG351" i="1"/>
  <c r="AG352" i="1"/>
  <c r="AG318" i="1"/>
  <c r="AH310" i="1"/>
  <c r="AH311" i="1"/>
  <c r="AH312" i="1"/>
  <c r="AH313" i="1"/>
  <c r="AH314" i="1"/>
  <c r="AH315" i="1"/>
  <c r="AI315" i="1" s="1"/>
  <c r="AH316" i="1"/>
  <c r="AH318" i="1"/>
  <c r="AH319" i="1"/>
  <c r="AI319" i="1" s="1"/>
  <c r="AH320" i="1"/>
  <c r="AI320" i="1" s="1"/>
  <c r="AH326" i="1"/>
  <c r="AH327" i="1"/>
  <c r="AI327" i="1" s="1"/>
  <c r="AH328" i="1"/>
  <c r="AI328" i="1" s="1"/>
  <c r="AH329" i="1"/>
  <c r="AH330" i="1"/>
  <c r="AI330" i="1" s="1"/>
  <c r="AH331" i="1"/>
  <c r="AH332" i="1"/>
  <c r="AI332" i="1" s="1"/>
  <c r="AH333" i="1"/>
  <c r="AH334" i="1"/>
  <c r="AI334" i="1" s="1"/>
  <c r="AH335" i="1"/>
  <c r="AI335" i="1" s="1"/>
  <c r="AH336" i="1"/>
  <c r="AI336" i="1" s="1"/>
  <c r="AH337" i="1"/>
  <c r="AH338" i="1"/>
  <c r="AI338" i="1" s="1"/>
  <c r="AH339" i="1"/>
  <c r="AH340" i="1"/>
  <c r="AI340" i="1" s="1"/>
  <c r="AH341" i="1"/>
  <c r="AH342" i="1"/>
  <c r="AI342" i="1" s="1"/>
  <c r="AH343" i="1"/>
  <c r="AI343" i="1" s="1"/>
  <c r="AH344" i="1"/>
  <c r="AI344" i="1" s="1"/>
  <c r="AH345" i="1"/>
  <c r="AH346" i="1"/>
  <c r="AI346" i="1" s="1"/>
  <c r="AH347" i="1"/>
  <c r="AH348" i="1"/>
  <c r="AI348" i="1" s="1"/>
  <c r="AH349" i="1"/>
  <c r="AH350" i="1"/>
  <c r="AI350" i="1" s="1"/>
  <c r="AH351" i="1"/>
  <c r="AH352" i="1"/>
  <c r="AI352" i="1" s="1"/>
  <c r="AH353" i="1"/>
  <c r="AH354" i="1"/>
  <c r="AI354" i="1" s="1"/>
  <c r="AH355" i="1"/>
  <c r="AI355" i="1" s="1"/>
  <c r="AH356" i="1"/>
  <c r="AI356" i="1" s="1"/>
  <c r="AH357" i="1"/>
  <c r="AH358" i="1"/>
  <c r="AI358" i="1" s="1"/>
  <c r="AH359" i="1"/>
  <c r="AI359" i="1" s="1"/>
  <c r="AH360" i="1"/>
  <c r="AI360" i="1" s="1"/>
  <c r="J317" i="1"/>
  <c r="AH317" i="1" s="1"/>
  <c r="AG317" i="1"/>
  <c r="AI331" i="1"/>
  <c r="AI347" i="1"/>
  <c r="AI353" i="1"/>
  <c r="AI357" i="1"/>
  <c r="AG316" i="1"/>
  <c r="AI316" i="1" s="1"/>
  <c r="L317" i="1"/>
  <c r="L318" i="1"/>
  <c r="L319" i="1"/>
  <c r="L320" i="1"/>
  <c r="L327" i="1"/>
  <c r="L328" i="1"/>
  <c r="L329" i="1"/>
  <c r="L330" i="1"/>
  <c r="L331" i="1"/>
  <c r="L332" i="1"/>
  <c r="L333" i="1"/>
  <c r="L334" i="1"/>
  <c r="L335" i="1"/>
  <c r="L336" i="1"/>
  <c r="L337" i="1"/>
  <c r="L338" i="1"/>
  <c r="L339" i="1"/>
  <c r="L340" i="1"/>
  <c r="L341" i="1"/>
  <c r="L342" i="1"/>
  <c r="L343" i="1"/>
  <c r="L344" i="1"/>
  <c r="L345" i="1"/>
  <c r="L346" i="1"/>
  <c r="L347" i="1"/>
  <c r="L348" i="1"/>
  <c r="K315" i="1"/>
  <c r="G314" i="2" s="1"/>
  <c r="K316" i="1"/>
  <c r="G315" i="2" s="1"/>
  <c r="K318" i="1"/>
  <c r="G317" i="2" s="1"/>
  <c r="K319" i="1"/>
  <c r="G318" i="2" s="1"/>
  <c r="K320" i="1"/>
  <c r="G319" i="2" s="1"/>
  <c r="G320" i="2"/>
  <c r="G321" i="2"/>
  <c r="K327" i="1"/>
  <c r="G322" i="2" s="1"/>
  <c r="K328" i="1"/>
  <c r="G323" i="2" s="1"/>
  <c r="K329" i="1"/>
  <c r="G324" i="2" s="1"/>
  <c r="K330" i="1"/>
  <c r="G325" i="2" s="1"/>
  <c r="K331" i="1"/>
  <c r="G326" i="2" s="1"/>
  <c r="K332" i="1"/>
  <c r="G327" i="2" s="1"/>
  <c r="K333" i="1"/>
  <c r="G328" i="2" s="1"/>
  <c r="K334" i="1"/>
  <c r="G329" i="2" s="1"/>
  <c r="K335" i="1"/>
  <c r="G330" i="2" s="1"/>
  <c r="K336" i="1"/>
  <c r="K337" i="1"/>
  <c r="K338" i="1"/>
  <c r="K339" i="1"/>
  <c r="K340" i="1"/>
  <c r="K341" i="1"/>
  <c r="K342" i="1"/>
  <c r="K343" i="1"/>
  <c r="K344" i="1"/>
  <c r="K345" i="1"/>
  <c r="K346" i="1"/>
  <c r="L316" i="1"/>
  <c r="L315" i="1"/>
  <c r="AE314" i="1"/>
  <c r="K313" i="2" s="1"/>
  <c r="AE315" i="1"/>
  <c r="K314" i="2" s="1"/>
  <c r="AE316" i="1"/>
  <c r="K315" i="2" s="1"/>
  <c r="AE317" i="1"/>
  <c r="K316" i="2" s="1"/>
  <c r="AE318" i="1"/>
  <c r="K317" i="2" s="1"/>
  <c r="AE319" i="1"/>
  <c r="K318" i="2" s="1"/>
  <c r="AE320" i="1"/>
  <c r="K319" i="2" s="1"/>
  <c r="AE326" i="1"/>
  <c r="K320" i="2" s="1"/>
  <c r="K321" i="2"/>
  <c r="AE327" i="1"/>
  <c r="K322" i="2" s="1"/>
  <c r="AE328" i="1"/>
  <c r="K323" i="2" s="1"/>
  <c r="AE329" i="1"/>
  <c r="K324" i="2" s="1"/>
  <c r="AE330" i="1"/>
  <c r="K325" i="2" s="1"/>
  <c r="AE331" i="1"/>
  <c r="K326" i="2" s="1"/>
  <c r="AE332" i="1"/>
  <c r="K327" i="2" s="1"/>
  <c r="AE333" i="1"/>
  <c r="K328" i="2" s="1"/>
  <c r="AE334" i="1"/>
  <c r="K329" i="2" s="1"/>
  <c r="AE335" i="1"/>
  <c r="K330" i="2" s="1"/>
  <c r="AE336" i="1"/>
  <c r="AE337" i="1"/>
  <c r="AE338" i="1"/>
  <c r="AE339" i="1"/>
  <c r="AE340" i="1"/>
  <c r="AE341" i="1"/>
  <c r="AE342" i="1"/>
  <c r="AE343" i="1"/>
  <c r="AE344" i="1"/>
  <c r="AE345" i="1"/>
  <c r="AE346" i="1"/>
  <c r="AE347" i="1"/>
  <c r="AE348" i="1"/>
  <c r="AE349" i="1"/>
  <c r="AE350" i="1"/>
  <c r="AE351" i="1"/>
  <c r="AE352" i="1"/>
  <c r="AE353" i="1"/>
  <c r="AE354" i="1"/>
  <c r="AE355" i="1"/>
  <c r="AE356" i="1"/>
  <c r="AE357" i="1"/>
  <c r="AE358" i="1"/>
  <c r="AE359" i="1"/>
  <c r="AE360" i="1"/>
  <c r="K314" i="1"/>
  <c r="G313" i="2" s="1"/>
  <c r="L314" i="1"/>
  <c r="AG314" i="1"/>
  <c r="AI314" i="1" s="1"/>
  <c r="AI317" i="1" l="1"/>
  <c r="AI351" i="1"/>
  <c r="AR356" i="1"/>
  <c r="AR352" i="1"/>
  <c r="AR357" i="1"/>
  <c r="AR355" i="1"/>
  <c r="AR353" i="1"/>
  <c r="AR351" i="1"/>
  <c r="AR349" i="1"/>
  <c r="AR347" i="1"/>
  <c r="AR345" i="1"/>
  <c r="AR343" i="1"/>
  <c r="AR341" i="1"/>
  <c r="AR339" i="1"/>
  <c r="AR337" i="1"/>
  <c r="AR335" i="1"/>
  <c r="M330" i="2" s="1"/>
  <c r="AR333" i="1"/>
  <c r="M328" i="2" s="1"/>
  <c r="AR331" i="1"/>
  <c r="M326" i="2" s="1"/>
  <c r="AR329" i="1"/>
  <c r="M324" i="2" s="1"/>
  <c r="AR327" i="1"/>
  <c r="M322" i="2" s="1"/>
  <c r="AR326" i="1"/>
  <c r="M320" i="2" s="1"/>
  <c r="AR319" i="1"/>
  <c r="M318" i="2" s="1"/>
  <c r="AR317" i="1"/>
  <c r="M316" i="2" s="1"/>
  <c r="AY315" i="1"/>
  <c r="AR315" i="1"/>
  <c r="M314" i="2" s="1"/>
  <c r="AR354" i="1"/>
  <c r="AR350" i="1"/>
  <c r="AR348" i="1"/>
  <c r="AR346" i="1"/>
  <c r="AR344" i="1"/>
  <c r="AR342" i="1"/>
  <c r="AR340" i="1"/>
  <c r="AR338" i="1"/>
  <c r="AR336" i="1"/>
  <c r="AR334" i="1"/>
  <c r="M329" i="2" s="1"/>
  <c r="AR332" i="1"/>
  <c r="M327" i="2" s="1"/>
  <c r="AR330" i="1"/>
  <c r="M325" i="2" s="1"/>
  <c r="AR328" i="1"/>
  <c r="M323" i="2" s="1"/>
  <c r="M321" i="2"/>
  <c r="AR320" i="1"/>
  <c r="M319" i="2" s="1"/>
  <c r="AR318" i="1"/>
  <c r="M317" i="2" s="1"/>
  <c r="AR316" i="1"/>
  <c r="M315" i="2" s="1"/>
  <c r="AY314" i="1"/>
  <c r="AR314" i="1"/>
  <c r="M313" i="2" s="1"/>
  <c r="AI349" i="1"/>
  <c r="AI345" i="1"/>
  <c r="AI341" i="1"/>
  <c r="AI337" i="1"/>
  <c r="AI333" i="1"/>
  <c r="AI329" i="1"/>
  <c r="AI318" i="1"/>
  <c r="L307" i="1"/>
  <c r="AG307" i="1"/>
  <c r="AR309" i="1" l="1"/>
  <c r="AE309" i="1"/>
  <c r="K308" i="2" s="1"/>
  <c r="K309" i="1"/>
  <c r="G308" i="2" s="1"/>
  <c r="AH309" i="1"/>
  <c r="L309" i="1"/>
  <c r="AG309" i="1"/>
  <c r="AI309" i="1" s="1"/>
  <c r="M308" i="2" l="1"/>
  <c r="AE313" i="1"/>
  <c r="K312" i="2" s="1"/>
  <c r="AR313" i="1"/>
  <c r="K313" i="1"/>
  <c r="G312" i="2" s="1"/>
  <c r="L313" i="1"/>
  <c r="AG313" i="1"/>
  <c r="AI313" i="1" s="1"/>
  <c r="AE312" i="1"/>
  <c r="K311" i="2" s="1"/>
  <c r="AR312" i="1"/>
  <c r="K312" i="1"/>
  <c r="G311" i="2" s="1"/>
  <c r="L312" i="1"/>
  <c r="AG312" i="1"/>
  <c r="AI312" i="1" s="1"/>
  <c r="M311" i="2" l="1"/>
  <c r="M312" i="2"/>
  <c r="AY313" i="1"/>
  <c r="AY312" i="1"/>
  <c r="AR311" i="1"/>
  <c r="AE310" i="1"/>
  <c r="K309" i="2" s="1"/>
  <c r="AE311" i="1"/>
  <c r="K310" i="2" s="1"/>
  <c r="K311" i="1"/>
  <c r="G310" i="2" s="1"/>
  <c r="L311" i="1"/>
  <c r="AG311" i="1"/>
  <c r="AI311" i="1" s="1"/>
  <c r="AR310" i="1"/>
  <c r="AI310" i="1"/>
  <c r="L310" i="1"/>
  <c r="AG310" i="1"/>
  <c r="AR308" i="1"/>
  <c r="AH308" i="1"/>
  <c r="AG308" i="1"/>
  <c r="AE308" i="1"/>
  <c r="K307" i="2" s="1"/>
  <c r="L308" i="1"/>
  <c r="K308" i="1"/>
  <c r="AI308" i="1" l="1"/>
  <c r="G307" i="2"/>
  <c r="M307" i="2"/>
  <c r="M309" i="2"/>
  <c r="M310" i="2"/>
  <c r="AR307" i="1"/>
  <c r="AE307" i="1"/>
  <c r="K306" i="2" s="1"/>
  <c r="M306" i="2" l="1"/>
  <c r="AY307" i="1"/>
  <c r="AQ31" i="1" l="1"/>
  <c r="AQ30" i="1"/>
  <c r="AE30" i="1"/>
  <c r="K30" i="2" s="1"/>
  <c r="AG30" i="1"/>
  <c r="L30" i="1"/>
  <c r="K30" i="1"/>
  <c r="G30" i="2" s="1"/>
  <c r="AH30" i="1"/>
  <c r="AE238" i="1"/>
  <c r="K237" i="2" s="1"/>
  <c r="AE31" i="1"/>
  <c r="K31" i="2" s="1"/>
  <c r="K31" i="1"/>
  <c r="G31" i="2" s="1"/>
  <c r="AH31" i="1"/>
  <c r="L31" i="1"/>
  <c r="AG31" i="1"/>
  <c r="K238" i="1"/>
  <c r="G237" i="2" s="1"/>
  <c r="AH238" i="1"/>
  <c r="L238" i="1"/>
  <c r="AG238" i="1"/>
  <c r="AI238" i="1" s="1"/>
  <c r="AE246" i="1"/>
  <c r="K245" i="2" s="1"/>
  <c r="AR246" i="1"/>
  <c r="K246" i="1"/>
  <c r="G245" i="2" s="1"/>
  <c r="AH246" i="1"/>
  <c r="L246" i="1"/>
  <c r="AG246" i="1"/>
  <c r="AI246" i="1" s="1"/>
  <c r="AR252" i="1"/>
  <c r="AR237" i="1"/>
  <c r="AG237" i="1"/>
  <c r="AG252" i="1"/>
  <c r="AH237" i="1"/>
  <c r="AE237" i="1"/>
  <c r="K236" i="2" s="1"/>
  <c r="L252" i="1"/>
  <c r="K252" i="1"/>
  <c r="G251" i="2" s="1"/>
  <c r="AI31" i="1" l="1"/>
  <c r="AR238" i="1"/>
  <c r="M237" i="2" s="1"/>
  <c r="AR30" i="1"/>
  <c r="M30" i="2" s="1"/>
  <c r="AR31" i="1"/>
  <c r="M31" i="2" s="1"/>
  <c r="AI252" i="1"/>
  <c r="AI237" i="1"/>
  <c r="AI30" i="1"/>
  <c r="M251" i="2"/>
  <c r="M236" i="2"/>
  <c r="M245" i="2"/>
  <c r="AY246" i="1"/>
  <c r="L237" i="1"/>
  <c r="K237" i="1"/>
  <c r="G236" i="2" s="1"/>
  <c r="AH252" i="1"/>
  <c r="AR58" i="1" l="1"/>
  <c r="AQ58" i="1"/>
  <c r="K58" i="1"/>
  <c r="G57" i="2" s="1"/>
  <c r="AH58" i="1"/>
  <c r="L58" i="1"/>
  <c r="AG58" i="1"/>
  <c r="AI58" i="1" s="1"/>
  <c r="AE55" i="1"/>
  <c r="K54" i="2" s="1"/>
  <c r="AQ55" i="1"/>
  <c r="AR55" i="1" s="1"/>
  <c r="L55" i="1"/>
  <c r="AG55" i="1"/>
  <c r="AR212" i="1"/>
  <c r="K212" i="1"/>
  <c r="G211" i="2" s="1"/>
  <c r="AH212" i="1"/>
  <c r="L212" i="1"/>
  <c r="AG212" i="1"/>
  <c r="AE274" i="1"/>
  <c r="K273" i="2" s="1"/>
  <c r="AE231" i="1"/>
  <c r="K230" i="2" s="1"/>
  <c r="AE212" i="1"/>
  <c r="K211" i="2" s="1"/>
  <c r="AE58" i="1"/>
  <c r="K57" i="2" s="1"/>
  <c r="AE252" i="1"/>
  <c r="K251" i="2" s="1"/>
  <c r="AR231" i="1"/>
  <c r="K231" i="1"/>
  <c r="G230" i="2" s="1"/>
  <c r="AH231" i="1"/>
  <c r="L231" i="1"/>
  <c r="AG231" i="1"/>
  <c r="AR274" i="1"/>
  <c r="K274" i="1"/>
  <c r="G273" i="2" s="1"/>
  <c r="AH274" i="1"/>
  <c r="L274" i="1"/>
  <c r="AG274" i="1"/>
  <c r="AE218" i="1"/>
  <c r="K217" i="2" s="1"/>
  <c r="AE216" i="1"/>
  <c r="K215" i="2" s="1"/>
  <c r="AR218" i="1"/>
  <c r="AR216" i="1"/>
  <c r="K216" i="1"/>
  <c r="G215" i="2" s="1"/>
  <c r="AH216" i="1"/>
  <c r="L216" i="1"/>
  <c r="AG216" i="1"/>
  <c r="AI216" i="1" s="1"/>
  <c r="K218" i="1"/>
  <c r="G217" i="2" s="1"/>
  <c r="AH218" i="1"/>
  <c r="L218" i="1"/>
  <c r="AG218" i="1"/>
  <c r="M57" i="2" l="1"/>
  <c r="M54" i="2"/>
  <c r="AY58" i="1"/>
  <c r="AY55" i="1"/>
  <c r="AI231" i="1"/>
  <c r="AI212" i="1"/>
  <c r="AI218" i="1"/>
  <c r="AI274" i="1"/>
  <c r="M217" i="2"/>
  <c r="M230" i="2"/>
  <c r="M211" i="2"/>
  <c r="M215" i="2"/>
  <c r="M273" i="2"/>
  <c r="AE2" i="1" l="1"/>
  <c r="K2" i="2" s="1"/>
  <c r="AE3" i="1"/>
  <c r="K3" i="2" s="1"/>
  <c r="AE4" i="1"/>
  <c r="K4" i="2" s="1"/>
  <c r="AE5" i="1"/>
  <c r="K5" i="2" s="1"/>
  <c r="AE7" i="1"/>
  <c r="K7" i="2" s="1"/>
  <c r="AE6" i="1"/>
  <c r="K6" i="2" s="1"/>
  <c r="AE12" i="1"/>
  <c r="K12" i="2" s="1"/>
  <c r="AE13" i="1"/>
  <c r="K13" i="2" s="1"/>
  <c r="AE11" i="1"/>
  <c r="K11" i="2" s="1"/>
  <c r="AE10" i="1"/>
  <c r="K10" i="2" s="1"/>
  <c r="AE9" i="1"/>
  <c r="K9" i="2" s="1"/>
  <c r="AE8" i="1"/>
  <c r="K8" i="2" s="1"/>
  <c r="AE15" i="1"/>
  <c r="K15" i="2" s="1"/>
  <c r="AE14" i="1"/>
  <c r="K14" i="2" s="1"/>
  <c r="AE16" i="1"/>
  <c r="K16" i="2" s="1"/>
  <c r="AE19" i="1"/>
  <c r="K19" i="2" s="1"/>
  <c r="AE20" i="1"/>
  <c r="K20" i="2" s="1"/>
  <c r="AE22" i="1"/>
  <c r="K22" i="2" s="1"/>
  <c r="AE17" i="1"/>
  <c r="K17" i="2" s="1"/>
  <c r="AE18" i="1"/>
  <c r="K18" i="2" s="1"/>
  <c r="AE21" i="1"/>
  <c r="K21" i="2" s="1"/>
  <c r="AE24" i="1"/>
  <c r="K24" i="2" s="1"/>
  <c r="AE25" i="1"/>
  <c r="K25" i="2" s="1"/>
  <c r="AE23" i="1"/>
  <c r="K23" i="2" s="1"/>
  <c r="AE27" i="1"/>
  <c r="K27" i="2" s="1"/>
  <c r="AE26" i="1"/>
  <c r="K26" i="2" s="1"/>
  <c r="AE28" i="1"/>
  <c r="K28" i="2" s="1"/>
  <c r="AE29" i="1"/>
  <c r="K29" i="2" s="1"/>
  <c r="AE33" i="1"/>
  <c r="K33" i="2" s="1"/>
  <c r="AE34" i="1"/>
  <c r="K34" i="2" s="1"/>
  <c r="AE35" i="1"/>
  <c r="K35" i="2" s="1"/>
  <c r="AE32" i="1"/>
  <c r="K32" i="2" s="1"/>
  <c r="AE36" i="1"/>
  <c r="K36" i="2" s="1"/>
  <c r="AE44" i="1"/>
  <c r="K43" i="2" s="1"/>
  <c r="AE42" i="1"/>
  <c r="K42" i="2" s="1"/>
  <c r="AE41" i="1"/>
  <c r="K41" i="2" s="1"/>
  <c r="AE40" i="1"/>
  <c r="K40" i="2" s="1"/>
  <c r="AE39" i="1"/>
  <c r="K39" i="2" s="1"/>
  <c r="AE38" i="1"/>
  <c r="K38" i="2" s="1"/>
  <c r="AE37" i="1"/>
  <c r="K37" i="2" s="1"/>
  <c r="AE45" i="1"/>
  <c r="K44" i="2" s="1"/>
  <c r="AE50" i="1"/>
  <c r="K49" i="2" s="1"/>
  <c r="AE54" i="1"/>
  <c r="K53" i="2" s="1"/>
  <c r="AE52" i="1"/>
  <c r="K51" i="2" s="1"/>
  <c r="AE53" i="1"/>
  <c r="K52" i="2" s="1"/>
  <c r="AE51" i="1"/>
  <c r="K50" i="2" s="1"/>
  <c r="AE48" i="1"/>
  <c r="K47" i="2" s="1"/>
  <c r="AE47" i="1"/>
  <c r="K46" i="2" s="1"/>
  <c r="AE49" i="1"/>
  <c r="K48" i="2" s="1"/>
  <c r="AE46" i="1"/>
  <c r="K45" i="2" s="1"/>
  <c r="AE56" i="1"/>
  <c r="K55" i="2" s="1"/>
  <c r="AE57" i="1"/>
  <c r="K56" i="2" s="1"/>
  <c r="AE60" i="1"/>
  <c r="K59" i="2" s="1"/>
  <c r="AE61" i="1"/>
  <c r="K60" i="2" s="1"/>
  <c r="AE59" i="1"/>
  <c r="K58" i="2" s="1"/>
  <c r="AE65" i="1"/>
  <c r="K64" i="2" s="1"/>
  <c r="AE66" i="1"/>
  <c r="K65" i="2" s="1"/>
  <c r="AE67" i="1"/>
  <c r="K66" i="2" s="1"/>
  <c r="AE68" i="1"/>
  <c r="K67" i="2" s="1"/>
  <c r="AE69" i="1"/>
  <c r="K68" i="2" s="1"/>
  <c r="AE70" i="1"/>
  <c r="K69" i="2" s="1"/>
  <c r="AE73" i="1"/>
  <c r="K72" i="2" s="1"/>
  <c r="AE72" i="1"/>
  <c r="K71" i="2" s="1"/>
  <c r="AE74" i="1"/>
  <c r="K73" i="2" s="1"/>
  <c r="AE71" i="1"/>
  <c r="K70" i="2" s="1"/>
  <c r="AE75" i="1"/>
  <c r="K74" i="2" s="1"/>
  <c r="AE78" i="1"/>
  <c r="K77" i="2" s="1"/>
  <c r="AE88" i="1"/>
  <c r="K87" i="2" s="1"/>
  <c r="AE89" i="1"/>
  <c r="K88" i="2" s="1"/>
  <c r="AE93" i="1"/>
  <c r="K92" i="2" s="1"/>
  <c r="AE91" i="1"/>
  <c r="K90" i="2" s="1"/>
  <c r="AE83" i="1"/>
  <c r="K82" i="2" s="1"/>
  <c r="AE94" i="1"/>
  <c r="K93" i="2" s="1"/>
  <c r="AE82" i="1"/>
  <c r="K81" i="2" s="1"/>
  <c r="AE84" i="1"/>
  <c r="K83" i="2" s="1"/>
  <c r="AE77" i="1"/>
  <c r="K76" i="2" s="1"/>
  <c r="AE81" i="1"/>
  <c r="K80" i="2" s="1"/>
  <c r="AE96" i="1"/>
  <c r="K95" i="2" s="1"/>
  <c r="AE98" i="1"/>
  <c r="K97" i="2" s="1"/>
  <c r="AE90" i="1"/>
  <c r="K89" i="2" s="1"/>
  <c r="AE85" i="1"/>
  <c r="K84" i="2" s="1"/>
  <c r="AE76" i="1"/>
  <c r="K75" i="2" s="1"/>
  <c r="AE79" i="1"/>
  <c r="K78" i="2" s="1"/>
  <c r="AE87" i="1"/>
  <c r="K86" i="2" s="1"/>
  <c r="AE86" i="1"/>
  <c r="K85" i="2" s="1"/>
  <c r="AE97" i="1"/>
  <c r="K96" i="2" s="1"/>
  <c r="AE92" i="1"/>
  <c r="K91" i="2" s="1"/>
  <c r="AE95" i="1"/>
  <c r="K94" i="2" s="1"/>
  <c r="AE99" i="1"/>
  <c r="K98" i="2" s="1"/>
  <c r="AE80" i="1"/>
  <c r="K79" i="2" s="1"/>
  <c r="AE101" i="1"/>
  <c r="K100" i="2" s="1"/>
  <c r="AE105" i="1"/>
  <c r="K104" i="2" s="1"/>
  <c r="AE104" i="1"/>
  <c r="K103" i="2" s="1"/>
  <c r="AE106" i="1"/>
  <c r="K105" i="2" s="1"/>
  <c r="AE108" i="1"/>
  <c r="K107" i="2" s="1"/>
  <c r="AE107" i="1"/>
  <c r="K106" i="2" s="1"/>
  <c r="AE111" i="1"/>
  <c r="K110" i="2" s="1"/>
  <c r="AE112" i="1"/>
  <c r="K111" i="2" s="1"/>
  <c r="AE114" i="1"/>
  <c r="K113" i="2" s="1"/>
  <c r="AE116" i="1"/>
  <c r="K115" i="2" s="1"/>
  <c r="AE113" i="1"/>
  <c r="K112" i="2" s="1"/>
  <c r="AE117" i="1"/>
  <c r="K116" i="2" s="1"/>
  <c r="AE118" i="1"/>
  <c r="K117" i="2" s="1"/>
  <c r="AE109" i="1"/>
  <c r="K108" i="2" s="1"/>
  <c r="AE119" i="1"/>
  <c r="K118" i="2" s="1"/>
  <c r="AE123" i="1"/>
  <c r="K122" i="2" s="1"/>
  <c r="AE120" i="1"/>
  <c r="K119" i="2" s="1"/>
  <c r="AE121" i="1"/>
  <c r="K120" i="2" s="1"/>
  <c r="AE122" i="1"/>
  <c r="K121" i="2" s="1"/>
  <c r="AE124" i="1"/>
  <c r="K123" i="2" s="1"/>
  <c r="AE100" i="1"/>
  <c r="K99" i="2" s="1"/>
  <c r="AE125" i="1"/>
  <c r="K124" i="2" s="1"/>
  <c r="AE129" i="1"/>
  <c r="K128" i="2" s="1"/>
  <c r="AE127" i="1"/>
  <c r="K126" i="2" s="1"/>
  <c r="AE126" i="1"/>
  <c r="K125" i="2" s="1"/>
  <c r="AE128" i="1"/>
  <c r="K127" i="2" s="1"/>
  <c r="AE130" i="1"/>
  <c r="K129" i="2" s="1"/>
  <c r="AE131" i="1"/>
  <c r="K130" i="2" s="1"/>
  <c r="AE132" i="1"/>
  <c r="K131" i="2" s="1"/>
  <c r="AE155" i="1"/>
  <c r="K154" i="2" s="1"/>
  <c r="AE133" i="1"/>
  <c r="K132" i="2" s="1"/>
  <c r="AE137" i="1"/>
  <c r="K136" i="2" s="1"/>
  <c r="AE134" i="1"/>
  <c r="K133" i="2" s="1"/>
  <c r="AE136" i="1"/>
  <c r="K135" i="2" s="1"/>
  <c r="AE135" i="1"/>
  <c r="K134" i="2" s="1"/>
  <c r="AE138" i="1"/>
  <c r="K137" i="2" s="1"/>
  <c r="AE139" i="1"/>
  <c r="K138" i="2" s="1"/>
  <c r="AE145" i="1"/>
  <c r="K144" i="2" s="1"/>
  <c r="AE142" i="1"/>
  <c r="K141" i="2" s="1"/>
  <c r="AE144" i="1"/>
  <c r="K143" i="2" s="1"/>
  <c r="AE140" i="1"/>
  <c r="K139" i="2" s="1"/>
  <c r="AE143" i="1"/>
  <c r="K142" i="2" s="1"/>
  <c r="AE141" i="1"/>
  <c r="K140" i="2" s="1"/>
  <c r="AE147" i="1"/>
  <c r="K146" i="2" s="1"/>
  <c r="AE148" i="1"/>
  <c r="K147" i="2" s="1"/>
  <c r="AE146" i="1"/>
  <c r="K145" i="2" s="1"/>
  <c r="AE151" i="1"/>
  <c r="K150" i="2" s="1"/>
  <c r="AE152" i="1"/>
  <c r="K151" i="2" s="1"/>
  <c r="AE153" i="1"/>
  <c r="K152" i="2" s="1"/>
  <c r="AE154" i="1"/>
  <c r="K153" i="2" s="1"/>
  <c r="AE158" i="1"/>
  <c r="K157" i="2" s="1"/>
  <c r="AE161" i="1"/>
  <c r="K160" i="2" s="1"/>
  <c r="AE162" i="1"/>
  <c r="K161" i="2" s="1"/>
  <c r="AE160" i="1"/>
  <c r="K159" i="2" s="1"/>
  <c r="AE159" i="1"/>
  <c r="K158" i="2" s="1"/>
  <c r="AE156" i="1"/>
  <c r="K155" i="2" s="1"/>
  <c r="AE157" i="1"/>
  <c r="K156" i="2" s="1"/>
  <c r="AE164" i="1"/>
  <c r="K163" i="2" s="1"/>
  <c r="AE163" i="1"/>
  <c r="K162" i="2" s="1"/>
  <c r="AE166" i="1"/>
  <c r="K165" i="2" s="1"/>
  <c r="AE167" i="1"/>
  <c r="K166" i="2" s="1"/>
  <c r="AE168" i="1"/>
  <c r="K167" i="2" s="1"/>
  <c r="AE169" i="1"/>
  <c r="K168" i="2" s="1"/>
  <c r="AE170" i="1"/>
  <c r="K169" i="2" s="1"/>
  <c r="AE171" i="1"/>
  <c r="K170" i="2" s="1"/>
  <c r="AE173" i="1"/>
  <c r="K172" i="2" s="1"/>
  <c r="AE172" i="1"/>
  <c r="K171" i="2" s="1"/>
  <c r="AE174" i="1"/>
  <c r="K173" i="2" s="1"/>
  <c r="AE183" i="1"/>
  <c r="K182" i="2" s="1"/>
  <c r="AE177" i="1"/>
  <c r="K176" i="2" s="1"/>
  <c r="AE178" i="1"/>
  <c r="K177" i="2" s="1"/>
  <c r="AE184" i="1"/>
  <c r="K183" i="2" s="1"/>
  <c r="AE176" i="1"/>
  <c r="K175" i="2" s="1"/>
  <c r="AE181" i="1"/>
  <c r="K180" i="2" s="1"/>
  <c r="AE188" i="1"/>
  <c r="K187" i="2" s="1"/>
  <c r="AE186" i="1"/>
  <c r="K185" i="2" s="1"/>
  <c r="AE187" i="1"/>
  <c r="K186" i="2" s="1"/>
  <c r="AE185" i="1"/>
  <c r="K184" i="2" s="1"/>
  <c r="AE180" i="1"/>
  <c r="K179" i="2" s="1"/>
  <c r="AE179" i="1"/>
  <c r="K178" i="2" s="1"/>
  <c r="AE182" i="1"/>
  <c r="K181" i="2" s="1"/>
  <c r="AE189" i="1"/>
  <c r="K188" i="2" s="1"/>
  <c r="AE190" i="1"/>
  <c r="K189" i="2" s="1"/>
  <c r="AE191" i="1"/>
  <c r="K190" i="2" s="1"/>
  <c r="AE192" i="1"/>
  <c r="K191" i="2" s="1"/>
  <c r="AE193" i="1"/>
  <c r="K192" i="2" s="1"/>
  <c r="AE194" i="1"/>
  <c r="K193" i="2" s="1"/>
  <c r="AE197" i="1"/>
  <c r="K196" i="2" s="1"/>
  <c r="AE196" i="1"/>
  <c r="K195" i="2" s="1"/>
  <c r="AE195" i="1"/>
  <c r="K194" i="2" s="1"/>
  <c r="AE208" i="1"/>
  <c r="K207" i="2" s="1"/>
  <c r="AE201" i="1"/>
  <c r="K200" i="2" s="1"/>
  <c r="AE209" i="1"/>
  <c r="K208" i="2" s="1"/>
  <c r="AE202" i="1"/>
  <c r="K201" i="2" s="1"/>
  <c r="AE211" i="1"/>
  <c r="K210" i="2" s="1"/>
  <c r="AE210" i="1"/>
  <c r="K209" i="2" s="1"/>
  <c r="AE206" i="1"/>
  <c r="K205" i="2" s="1"/>
  <c r="AE204" i="1"/>
  <c r="K203" i="2" s="1"/>
  <c r="AE207" i="1"/>
  <c r="K206" i="2" s="1"/>
  <c r="AE198" i="1"/>
  <c r="K197" i="2" s="1"/>
  <c r="AE200" i="1"/>
  <c r="K199" i="2" s="1"/>
  <c r="AE199" i="1"/>
  <c r="K198" i="2" s="1"/>
  <c r="AE203" i="1"/>
  <c r="K202" i="2" s="1"/>
  <c r="AE205" i="1"/>
  <c r="K204" i="2" s="1"/>
  <c r="AE213" i="1"/>
  <c r="K212" i="2" s="1"/>
  <c r="AE214" i="1"/>
  <c r="K213" i="2" s="1"/>
  <c r="AE217" i="1"/>
  <c r="K216" i="2" s="1"/>
  <c r="AE215" i="1"/>
  <c r="K214" i="2" s="1"/>
  <c r="AE219" i="1"/>
  <c r="K218" i="2" s="1"/>
  <c r="AE220" i="1"/>
  <c r="K219" i="2" s="1"/>
  <c r="AE222" i="1"/>
  <c r="K221" i="2" s="1"/>
  <c r="AE223" i="1"/>
  <c r="K222" i="2" s="1"/>
  <c r="AE221" i="1"/>
  <c r="K220" i="2" s="1"/>
  <c r="AE224" i="1"/>
  <c r="K223" i="2" s="1"/>
  <c r="AE225" i="1"/>
  <c r="K224" i="2" s="1"/>
  <c r="AE226" i="1"/>
  <c r="K225" i="2" s="1"/>
  <c r="AE228" i="1"/>
  <c r="K227" i="2" s="1"/>
  <c r="AE256" i="1"/>
  <c r="K255" i="2" s="1"/>
  <c r="AE240" i="1"/>
  <c r="K239" i="2" s="1"/>
  <c r="AE243" i="1"/>
  <c r="K242" i="2" s="1"/>
  <c r="AE247" i="1"/>
  <c r="K246" i="2" s="1"/>
  <c r="AE239" i="1"/>
  <c r="K238" i="2" s="1"/>
  <c r="AE242" i="1"/>
  <c r="K241" i="2" s="1"/>
  <c r="AE233" i="1"/>
  <c r="K232" i="2" s="1"/>
  <c r="AE245" i="1"/>
  <c r="K244" i="2" s="1"/>
  <c r="AE244" i="1"/>
  <c r="K243" i="2" s="1"/>
  <c r="AE241" i="1"/>
  <c r="K240" i="2" s="1"/>
  <c r="AE254" i="1"/>
  <c r="K253" i="2" s="1"/>
  <c r="AE248" i="1"/>
  <c r="K247" i="2" s="1"/>
  <c r="AE249" i="1"/>
  <c r="K248" i="2" s="1"/>
  <c r="AE253" i="1"/>
  <c r="K252" i="2" s="1"/>
  <c r="AE251" i="1"/>
  <c r="K250" i="2" s="1"/>
  <c r="AE255" i="1"/>
  <c r="K254" i="2" s="1"/>
  <c r="AE229" i="1"/>
  <c r="K228" i="2" s="1"/>
  <c r="AE235" i="1"/>
  <c r="K234" i="2" s="1"/>
  <c r="AE232" i="1"/>
  <c r="K231" i="2" s="1"/>
  <c r="AE250" i="1"/>
  <c r="K249" i="2" s="1"/>
  <c r="AE234" i="1"/>
  <c r="K233" i="2" s="1"/>
  <c r="AE230" i="1"/>
  <c r="K229" i="2" s="1"/>
  <c r="AE227" i="1"/>
  <c r="K226" i="2" s="1"/>
  <c r="AE236" i="1"/>
  <c r="K235" i="2" s="1"/>
  <c r="AE257" i="1"/>
  <c r="K256" i="2" s="1"/>
  <c r="AE258" i="1"/>
  <c r="K257" i="2" s="1"/>
  <c r="AE259" i="1"/>
  <c r="K258" i="2" s="1"/>
  <c r="AE260" i="1"/>
  <c r="K259" i="2" s="1"/>
  <c r="AE261" i="1"/>
  <c r="K260" i="2" s="1"/>
  <c r="AE262" i="1"/>
  <c r="K261" i="2" s="1"/>
  <c r="AE263" i="1"/>
  <c r="K262" i="2" s="1"/>
  <c r="AE265" i="1"/>
  <c r="K264" i="2" s="1"/>
  <c r="AE264" i="1"/>
  <c r="K263" i="2" s="1"/>
  <c r="AE269" i="1"/>
  <c r="K268" i="2" s="1"/>
  <c r="AE270" i="1"/>
  <c r="K269" i="2" s="1"/>
  <c r="AE273" i="1"/>
  <c r="K272" i="2" s="1"/>
  <c r="AE272" i="1"/>
  <c r="K271" i="2" s="1"/>
  <c r="AE275" i="1"/>
  <c r="K274" i="2" s="1"/>
  <c r="AE271" i="1"/>
  <c r="K270" i="2" s="1"/>
  <c r="AE266" i="1"/>
  <c r="K265" i="2" s="1"/>
  <c r="AE267" i="1"/>
  <c r="K266" i="2" s="1"/>
  <c r="AE268" i="1"/>
  <c r="K267" i="2" s="1"/>
  <c r="AE276" i="1"/>
  <c r="K275" i="2" s="1"/>
  <c r="AE277" i="1"/>
  <c r="K276" i="2" s="1"/>
  <c r="AE278" i="1"/>
  <c r="K277" i="2" s="1"/>
  <c r="AE280" i="1"/>
  <c r="K279" i="2" s="1"/>
  <c r="AE279" i="1"/>
  <c r="K278" i="2" s="1"/>
  <c r="AE282" i="1"/>
  <c r="K281" i="2" s="1"/>
  <c r="AE283" i="1"/>
  <c r="K282" i="2" s="1"/>
  <c r="AE284" i="1"/>
  <c r="K283" i="2" s="1"/>
  <c r="AE288" i="1"/>
  <c r="K287" i="2" s="1"/>
  <c r="AE285" i="1"/>
  <c r="K284" i="2" s="1"/>
  <c r="AE287" i="1"/>
  <c r="K286" i="2" s="1"/>
  <c r="AE286" i="1"/>
  <c r="K285" i="2" s="1"/>
  <c r="AE289" i="1"/>
  <c r="K288" i="2" s="1"/>
  <c r="AE290" i="1"/>
  <c r="K289" i="2" s="1"/>
  <c r="AE291" i="1"/>
  <c r="K290" i="2" s="1"/>
  <c r="AE292" i="1"/>
  <c r="K291" i="2" s="1"/>
  <c r="AE296" i="1"/>
  <c r="K295" i="2" s="1"/>
  <c r="AE294" i="1"/>
  <c r="K293" i="2" s="1"/>
  <c r="AE298" i="1"/>
  <c r="K297" i="2" s="1"/>
  <c r="AE299" i="1"/>
  <c r="K298" i="2" s="1"/>
  <c r="AE293" i="1"/>
  <c r="K292" i="2" s="1"/>
  <c r="AE297" i="1"/>
  <c r="K296" i="2" s="1"/>
  <c r="AG165" i="1"/>
  <c r="AI165" i="1" s="1"/>
  <c r="AE64" i="1"/>
  <c r="K63" i="2" s="1"/>
  <c r="AE63" i="1"/>
  <c r="K62" i="2" s="1"/>
  <c r="AE62" i="1"/>
  <c r="K61" i="2" s="1"/>
  <c r="AE149" i="1"/>
  <c r="K148" i="2" s="1"/>
  <c r="AE150" i="1"/>
  <c r="K149" i="2" s="1"/>
  <c r="AE102" i="1"/>
  <c r="K101" i="2" s="1"/>
  <c r="AE103" i="1"/>
  <c r="K102" i="2" s="1"/>
  <c r="AE175" i="1"/>
  <c r="K174" i="2" s="1"/>
  <c r="AE281" i="1"/>
  <c r="K280" i="2" s="1"/>
  <c r="AE110" i="1"/>
  <c r="K109" i="2" s="1"/>
  <c r="AE115" i="1"/>
  <c r="K114" i="2" s="1"/>
  <c r="AE165" i="1"/>
  <c r="K164" i="2" s="1"/>
  <c r="AR165" i="1"/>
  <c r="K165" i="1"/>
  <c r="G164" i="2" s="1"/>
  <c r="L165" i="1"/>
  <c r="M164" i="2" l="1"/>
  <c r="AY165" i="1"/>
  <c r="AG110" i="1"/>
  <c r="L110" i="1"/>
  <c r="K110" i="1"/>
  <c r="G109" i="2" s="1"/>
  <c r="AH110" i="1"/>
  <c r="AR110" i="1"/>
  <c r="AR115" i="1"/>
  <c r="AG115" i="1"/>
  <c r="AI115" i="1" s="1"/>
  <c r="L115" i="1"/>
  <c r="K115" i="1"/>
  <c r="G114" i="2" s="1"/>
  <c r="AR281" i="1"/>
  <c r="K281" i="1"/>
  <c r="G280" i="2" s="1"/>
  <c r="AH281" i="1"/>
  <c r="L281" i="1"/>
  <c r="AG281" i="1"/>
  <c r="AI281" i="1" s="1"/>
  <c r="AR175" i="1"/>
  <c r="K175" i="1"/>
  <c r="G174" i="2" s="1"/>
  <c r="AH175" i="1"/>
  <c r="L175" i="1"/>
  <c r="AG175" i="1"/>
  <c r="AI175" i="1" s="1"/>
  <c r="K103" i="1"/>
  <c r="G102" i="2" s="1"/>
  <c r="AH103" i="1"/>
  <c r="L103" i="1"/>
  <c r="AG103" i="1"/>
  <c r="K102" i="1"/>
  <c r="G101" i="2" s="1"/>
  <c r="AH102" i="1"/>
  <c r="L102" i="1"/>
  <c r="AG102" i="1"/>
  <c r="AI102" i="1" s="1"/>
  <c r="AR150" i="1"/>
  <c r="K150" i="1"/>
  <c r="G149" i="2" s="1"/>
  <c r="AH150" i="1"/>
  <c r="L150" i="1"/>
  <c r="AG150" i="1"/>
  <c r="AR149" i="1"/>
  <c r="K149" i="1"/>
  <c r="G148" i="2" s="1"/>
  <c r="AH149" i="1"/>
  <c r="L149" i="1"/>
  <c r="AG149" i="1"/>
  <c r="AQ62" i="1"/>
  <c r="AR62" i="1" s="1"/>
  <c r="K62" i="1"/>
  <c r="G61" i="2" s="1"/>
  <c r="AH62" i="1"/>
  <c r="L62" i="1"/>
  <c r="AG62" i="1"/>
  <c r="AQ63" i="1"/>
  <c r="AR63" i="1" s="1"/>
  <c r="K63" i="1"/>
  <c r="G62" i="2" s="1"/>
  <c r="AH63" i="1"/>
  <c r="L63" i="1"/>
  <c r="AG63" i="1"/>
  <c r="AI63" i="1" s="1"/>
  <c r="AQ64" i="1"/>
  <c r="AR64" i="1" s="1"/>
  <c r="K64" i="1"/>
  <c r="G63" i="2" s="1"/>
  <c r="AH64" i="1"/>
  <c r="L64" i="1"/>
  <c r="AG64" i="1"/>
  <c r="AI64" i="1" s="1"/>
  <c r="K35" i="1"/>
  <c r="G35" i="2" s="1"/>
  <c r="AY102" i="1" l="1"/>
  <c r="AR102" i="1"/>
  <c r="M101" i="2" s="1"/>
  <c r="AY103" i="1"/>
  <c r="AR103" i="1"/>
  <c r="M102" i="2" s="1"/>
  <c r="AI150" i="1"/>
  <c r="AI62" i="1"/>
  <c r="AI103" i="1"/>
  <c r="M62" i="2"/>
  <c r="M149" i="2"/>
  <c r="M280" i="2"/>
  <c r="AI110" i="1"/>
  <c r="AI149" i="1"/>
  <c r="M63" i="2"/>
  <c r="M61" i="2"/>
  <c r="M148" i="2"/>
  <c r="M174" i="2"/>
  <c r="M114" i="2"/>
  <c r="M109" i="2"/>
  <c r="AY175" i="1"/>
  <c r="AY149" i="1"/>
  <c r="AR100" i="1"/>
  <c r="L100" i="1"/>
  <c r="AG100" i="1"/>
  <c r="M99" i="2" l="1"/>
  <c r="AY100" i="1"/>
  <c r="AE295" i="1" l="1"/>
  <c r="K294" i="2" s="1"/>
  <c r="AE300" i="1"/>
  <c r="K299" i="2" s="1"/>
  <c r="AE301" i="1"/>
  <c r="K300" i="2" s="1"/>
  <c r="AE302" i="1"/>
  <c r="K301" i="2" s="1"/>
  <c r="AE303" i="1"/>
  <c r="K302" i="2" s="1"/>
  <c r="AE304" i="1"/>
  <c r="K303" i="2" s="1"/>
  <c r="AE305" i="1"/>
  <c r="K304" i="2" s="1"/>
  <c r="AE306" i="1"/>
  <c r="K305" i="2" s="1"/>
  <c r="AR220" i="1" l="1"/>
  <c r="K220" i="1"/>
  <c r="G219" i="2" s="1"/>
  <c r="L220" i="1"/>
  <c r="AG220" i="1"/>
  <c r="AI220" i="1" s="1"/>
  <c r="AR80" i="1"/>
  <c r="AG80" i="1"/>
  <c r="AI80" i="1" s="1"/>
  <c r="L80" i="1"/>
  <c r="K80" i="1"/>
  <c r="G79" i="2" s="1"/>
  <c r="AR260" i="1"/>
  <c r="AG260" i="1"/>
  <c r="AI260" i="1" s="1"/>
  <c r="L260" i="1"/>
  <c r="K260" i="1"/>
  <c r="G259" i="2" s="1"/>
  <c r="AR95" i="1"/>
  <c r="AR99" i="1"/>
  <c r="K99" i="1"/>
  <c r="G98" i="2" s="1"/>
  <c r="L99" i="1"/>
  <c r="AG99" i="1"/>
  <c r="AI99" i="1" s="1"/>
  <c r="AG95" i="1"/>
  <c r="AI95" i="1" s="1"/>
  <c r="L95" i="1"/>
  <c r="K95" i="1"/>
  <c r="G94" i="2" s="1"/>
  <c r="AR92" i="1"/>
  <c r="AG92" i="1"/>
  <c r="AI92" i="1" s="1"/>
  <c r="L97" i="1"/>
  <c r="L92" i="1"/>
  <c r="K92" i="1"/>
  <c r="G91" i="2" s="1"/>
  <c r="AR97" i="1"/>
  <c r="K97" i="1"/>
  <c r="G96" i="2" s="1"/>
  <c r="AG97" i="1"/>
  <c r="AI97" i="1" s="1"/>
  <c r="AR236" i="1"/>
  <c r="K236" i="1"/>
  <c r="G235" i="2" s="1"/>
  <c r="L236" i="1"/>
  <c r="AG236" i="1"/>
  <c r="AI236" i="1" s="1"/>
  <c r="AR227" i="1"/>
  <c r="K227" i="1"/>
  <c r="G226" i="2" s="1"/>
  <c r="L227" i="1"/>
  <c r="AG227" i="1"/>
  <c r="AI227" i="1" s="1"/>
  <c r="AR221" i="1"/>
  <c r="K221" i="1"/>
  <c r="G220" i="2" s="1"/>
  <c r="L221" i="1"/>
  <c r="AG221" i="1"/>
  <c r="AI221" i="1" s="1"/>
  <c r="AR50" i="1"/>
  <c r="AQ50" i="1"/>
  <c r="K50" i="1"/>
  <c r="G49" i="2" s="1"/>
  <c r="L50" i="1"/>
  <c r="AG50" i="1"/>
  <c r="AI50" i="1" s="1"/>
  <c r="K4" i="1"/>
  <c r="G4" i="2" s="1"/>
  <c r="M49" i="2" l="1"/>
  <c r="M220" i="2"/>
  <c r="M226" i="2"/>
  <c r="M235" i="2"/>
  <c r="M259" i="2"/>
  <c r="M79" i="2"/>
  <c r="M219" i="2"/>
  <c r="M94" i="2"/>
  <c r="M91" i="2"/>
  <c r="M96" i="2"/>
  <c r="M98" i="2"/>
  <c r="AY221" i="1"/>
  <c r="AY50" i="1"/>
  <c r="AR88" i="1" l="1"/>
  <c r="AI88" i="1"/>
  <c r="M87" i="2" l="1"/>
  <c r="L88" i="1"/>
  <c r="AG88" i="1"/>
  <c r="AR182" i="1"/>
  <c r="K182" i="1"/>
  <c r="G181" i="2" s="1"/>
  <c r="AH182" i="1"/>
  <c r="AR170" i="1"/>
  <c r="AR171" i="1"/>
  <c r="K171" i="1"/>
  <c r="G170" i="2" s="1"/>
  <c r="AH171" i="1"/>
  <c r="L182" i="1"/>
  <c r="AG182" i="1"/>
  <c r="AG171" i="1"/>
  <c r="K170" i="1"/>
  <c r="G169" i="2" s="1"/>
  <c r="AH170" i="1"/>
  <c r="AG170" i="1"/>
  <c r="L226" i="1"/>
  <c r="AG226" i="1"/>
  <c r="AR226" i="1"/>
  <c r="AQ59" i="1"/>
  <c r="AR59" i="1" s="1"/>
  <c r="K59" i="1"/>
  <c r="G58" i="2" s="1"/>
  <c r="AH59" i="1"/>
  <c r="AG59" i="1"/>
  <c r="AQ61" i="1"/>
  <c r="AR61" i="1" s="1"/>
  <c r="K61" i="1"/>
  <c r="G60" i="2" s="1"/>
  <c r="AH61" i="1"/>
  <c r="AG61" i="1"/>
  <c r="AR205" i="1"/>
  <c r="K205" i="1"/>
  <c r="G204" i="2" s="1"/>
  <c r="AH205" i="1"/>
  <c r="L203" i="1"/>
  <c r="L205" i="1"/>
  <c r="L61" i="1"/>
  <c r="L59" i="1"/>
  <c r="L170" i="1"/>
  <c r="L171" i="1"/>
  <c r="AG205" i="1"/>
  <c r="AR203" i="1"/>
  <c r="AG203" i="1"/>
  <c r="K203" i="1"/>
  <c r="G202" i="2" s="1"/>
  <c r="AH203" i="1"/>
  <c r="AR109" i="1"/>
  <c r="K109" i="1"/>
  <c r="G108" i="2" s="1"/>
  <c r="AH109" i="1"/>
  <c r="L109" i="1"/>
  <c r="AG109" i="1"/>
  <c r="AR146" i="1"/>
  <c r="K146" i="1"/>
  <c r="G145" i="2" s="1"/>
  <c r="AH146" i="1"/>
  <c r="L146" i="1"/>
  <c r="AG146" i="1"/>
  <c r="AR148" i="1"/>
  <c r="K148" i="1"/>
  <c r="G147" i="2" s="1"/>
  <c r="AH148" i="1"/>
  <c r="L148" i="1"/>
  <c r="AG148" i="1"/>
  <c r="AR147" i="1"/>
  <c r="K147" i="1"/>
  <c r="G146" i="2" s="1"/>
  <c r="AH147" i="1"/>
  <c r="L147" i="1"/>
  <c r="AG147" i="1"/>
  <c r="AR141" i="1"/>
  <c r="K141" i="1"/>
  <c r="G140" i="2" s="1"/>
  <c r="AH141" i="1"/>
  <c r="L141" i="1"/>
  <c r="AG141" i="1"/>
  <c r="AR179" i="1"/>
  <c r="K179" i="1"/>
  <c r="G178" i="2" s="1"/>
  <c r="AH179" i="1"/>
  <c r="L179" i="1"/>
  <c r="AG179" i="1"/>
  <c r="AI148" i="1" l="1"/>
  <c r="AI109" i="1"/>
  <c r="AI203" i="1"/>
  <c r="AI147" i="1"/>
  <c r="AI146" i="1"/>
  <c r="AI171" i="1"/>
  <c r="M169" i="2"/>
  <c r="M181" i="2"/>
  <c r="AI179" i="1"/>
  <c r="M225" i="2"/>
  <c r="AI170" i="1"/>
  <c r="M170" i="2"/>
  <c r="AI182" i="1"/>
  <c r="AY226" i="1"/>
  <c r="AI141" i="1"/>
  <c r="M178" i="2"/>
  <c r="M146" i="2"/>
  <c r="M145" i="2"/>
  <c r="AI205" i="1"/>
  <c r="M60" i="2"/>
  <c r="M140" i="2"/>
  <c r="M147" i="2"/>
  <c r="M108" i="2"/>
  <c r="M202" i="2"/>
  <c r="M204" i="2"/>
  <c r="AI61" i="1"/>
  <c r="AI59" i="1"/>
  <c r="M58" i="2"/>
  <c r="AY109" i="1"/>
  <c r="AY141" i="1"/>
  <c r="AY179" i="1"/>
  <c r="L94" i="3"/>
  <c r="M94" i="3"/>
  <c r="AH94" i="3"/>
  <c r="AJ94" i="3" s="1"/>
  <c r="AR94" i="3"/>
  <c r="AT94" i="3"/>
  <c r="L95" i="3"/>
  <c r="M95" i="3"/>
  <c r="AH95" i="3"/>
  <c r="AJ95" i="3" s="1"/>
  <c r="AR95" i="3"/>
  <c r="AT95" i="3"/>
  <c r="M96" i="3"/>
  <c r="AH96" i="3"/>
  <c r="AJ96" i="3"/>
  <c r="AR96" i="3"/>
  <c r="AT96" i="3"/>
  <c r="AT93" i="3"/>
  <c r="AZ93" i="3" s="1"/>
  <c r="AR93" i="3"/>
  <c r="AH93" i="3"/>
  <c r="AJ93" i="3" s="1"/>
  <c r="M93" i="3"/>
  <c r="L93" i="3"/>
  <c r="AT92" i="3"/>
  <c r="AR92" i="3"/>
  <c r="AJ92" i="3"/>
  <c r="AH92" i="3"/>
  <c r="M92" i="3"/>
  <c r="AT91" i="3"/>
  <c r="AZ91" i="3" s="1"/>
  <c r="AR91" i="3"/>
  <c r="AH91" i="3"/>
  <c r="AJ91" i="3" s="1"/>
  <c r="M91" i="3"/>
  <c r="L91" i="3"/>
  <c r="AT90" i="3"/>
  <c r="AZ90" i="3" s="1"/>
  <c r="AR90" i="3"/>
  <c r="AH90" i="3"/>
  <c r="M90" i="3"/>
  <c r="L90" i="3"/>
  <c r="AT89" i="3"/>
  <c r="AR89" i="3"/>
  <c r="AH89" i="3"/>
  <c r="AJ89" i="3" s="1"/>
  <c r="M89" i="3"/>
  <c r="L89" i="3"/>
  <c r="AT88" i="3"/>
  <c r="AR88" i="3"/>
  <c r="AH88" i="3"/>
  <c r="M88" i="3"/>
  <c r="AT87" i="3"/>
  <c r="AR87" i="3"/>
  <c r="AH87" i="3"/>
  <c r="AJ87" i="3" s="1"/>
  <c r="M87" i="3"/>
  <c r="L87" i="3"/>
  <c r="AT86" i="3"/>
  <c r="AR86" i="3"/>
  <c r="AH86" i="3"/>
  <c r="AJ86" i="3" s="1"/>
  <c r="M86" i="3"/>
  <c r="L86" i="3"/>
  <c r="AT85" i="3"/>
  <c r="AR85" i="3"/>
  <c r="AH85" i="3"/>
  <c r="AJ85" i="3" s="1"/>
  <c r="M85" i="3"/>
  <c r="L85" i="3"/>
  <c r="AT84" i="3"/>
  <c r="AZ84" i="3" s="1"/>
  <c r="AR84" i="3"/>
  <c r="AH84" i="3"/>
  <c r="AJ84" i="3" s="1"/>
  <c r="M84" i="3"/>
  <c r="L84" i="3"/>
  <c r="AT83" i="3"/>
  <c r="AR83" i="3"/>
  <c r="AH83" i="3"/>
  <c r="AJ83" i="3" s="1"/>
  <c r="M83" i="3"/>
  <c r="L83" i="3"/>
  <c r="AT82" i="3"/>
  <c r="AR82" i="3"/>
  <c r="AH82" i="3"/>
  <c r="AJ82" i="3" s="1"/>
  <c r="M82" i="3"/>
  <c r="L82" i="3"/>
  <c r="AT81" i="3"/>
  <c r="AZ81" i="3" s="1"/>
  <c r="AR81" i="3"/>
  <c r="AH81" i="3"/>
  <c r="AJ81" i="3" s="1"/>
  <c r="M81" i="3"/>
  <c r="L81" i="3"/>
  <c r="AT80" i="3"/>
  <c r="AZ80" i="3" s="1"/>
  <c r="AR80" i="3"/>
  <c r="AH80" i="3"/>
  <c r="AJ80" i="3" s="1"/>
  <c r="M80" i="3"/>
  <c r="L80" i="3"/>
  <c r="AT79" i="3"/>
  <c r="AZ79" i="3" s="1"/>
  <c r="AR79" i="3"/>
  <c r="AI79" i="3"/>
  <c r="AH79" i="3"/>
  <c r="M79" i="3"/>
  <c r="L79" i="3"/>
  <c r="AJ79" i="3" s="1"/>
  <c r="AT78" i="3"/>
  <c r="AZ78" i="3" s="1"/>
  <c r="AR78" i="3"/>
  <c r="AI78" i="3"/>
  <c r="AH78" i="3"/>
  <c r="M78" i="3"/>
  <c r="L78" i="3"/>
  <c r="AJ78" i="3" s="1"/>
  <c r="AT77" i="3"/>
  <c r="AR77" i="3"/>
  <c r="AI77" i="3"/>
  <c r="AJ77" i="3" s="1"/>
  <c r="M77" i="3"/>
  <c r="AT76" i="3"/>
  <c r="AR76" i="3"/>
  <c r="AH76" i="3"/>
  <c r="AJ76" i="3" s="1"/>
  <c r="M76" i="3"/>
  <c r="L76" i="3"/>
  <c r="AT75" i="3"/>
  <c r="AR75" i="3"/>
  <c r="AI75" i="3"/>
  <c r="AH75" i="3"/>
  <c r="M75" i="3"/>
  <c r="L75" i="3"/>
  <c r="AT74" i="3"/>
  <c r="AR74" i="3"/>
  <c r="AJ74" i="3"/>
  <c r="AI74" i="3"/>
  <c r="AH74" i="3"/>
  <c r="M74" i="3"/>
  <c r="AT73" i="3"/>
  <c r="AZ73" i="3" s="1"/>
  <c r="AR73" i="3"/>
  <c r="AI73" i="3"/>
  <c r="AH73" i="3"/>
  <c r="M73" i="3"/>
  <c r="L73" i="3"/>
  <c r="AJ73" i="3" s="1"/>
  <c r="AT72" i="3"/>
  <c r="AR72" i="3"/>
  <c r="AI72" i="3"/>
  <c r="AH72" i="3"/>
  <c r="M72" i="3"/>
  <c r="L72" i="3"/>
  <c r="AT71" i="3"/>
  <c r="AR71" i="3"/>
  <c r="AI71" i="3"/>
  <c r="AH71" i="3"/>
  <c r="M71" i="3"/>
  <c r="AT70" i="3"/>
  <c r="AZ70" i="3" s="1"/>
  <c r="AR70" i="3"/>
  <c r="AI70" i="3"/>
  <c r="AH70" i="3"/>
  <c r="M70" i="3"/>
  <c r="L70" i="3"/>
  <c r="AJ70" i="3" s="1"/>
  <c r="AT69" i="3"/>
  <c r="AR69" i="3"/>
  <c r="AH69" i="3"/>
  <c r="M69" i="3"/>
  <c r="L69" i="3"/>
  <c r="AJ69" i="3" s="1"/>
  <c r="AT68" i="3"/>
  <c r="AR68" i="3"/>
  <c r="AH68" i="3"/>
  <c r="M68" i="3"/>
  <c r="L68" i="3"/>
  <c r="AJ68" i="3" s="1"/>
  <c r="AT67" i="3"/>
  <c r="AR67" i="3"/>
  <c r="AJ67" i="3"/>
  <c r="AH67" i="3"/>
  <c r="M67" i="3"/>
  <c r="AT66" i="3"/>
  <c r="AR66" i="3"/>
  <c r="AJ66" i="3"/>
  <c r="AI66" i="3"/>
  <c r="AH66" i="3"/>
  <c r="M66" i="3"/>
  <c r="AT65" i="3"/>
  <c r="AR65" i="3"/>
  <c r="AH65" i="3"/>
  <c r="AJ65" i="3" s="1"/>
  <c r="M65" i="3"/>
  <c r="L65" i="3"/>
  <c r="AT64" i="3"/>
  <c r="AZ64" i="3" s="1"/>
  <c r="AR64" i="3"/>
  <c r="AH64" i="3"/>
  <c r="AJ64" i="3" s="1"/>
  <c r="M64" i="3"/>
  <c r="L64" i="3"/>
  <c r="AT63" i="3"/>
  <c r="AZ63" i="3" s="1"/>
  <c r="AR63" i="3"/>
  <c r="AJ63" i="3"/>
  <c r="AI63" i="3"/>
  <c r="AH63" i="3"/>
  <c r="AT62" i="3"/>
  <c r="AR62" i="3"/>
  <c r="AH62" i="3"/>
  <c r="AJ62" i="3" s="1"/>
  <c r="M62" i="3"/>
  <c r="L62" i="3"/>
  <c r="AT61" i="3"/>
  <c r="AZ61" i="3" s="1"/>
  <c r="AR61" i="3"/>
  <c r="AH61" i="3"/>
  <c r="AJ61" i="3" s="1"/>
  <c r="M61" i="3"/>
  <c r="L61" i="3"/>
  <c r="AT60" i="3"/>
  <c r="AZ60" i="3" s="1"/>
  <c r="AR60" i="3"/>
  <c r="AH60" i="3"/>
  <c r="AJ60" i="3" s="1"/>
  <c r="M60" i="3"/>
  <c r="L60" i="3"/>
  <c r="AT59" i="3"/>
  <c r="AZ59" i="3" s="1"/>
  <c r="AR59" i="3"/>
  <c r="AH59" i="3"/>
  <c r="AJ59" i="3" s="1"/>
  <c r="M59" i="3"/>
  <c r="L59" i="3"/>
  <c r="AT58" i="3"/>
  <c r="AR58" i="3"/>
  <c r="AH58" i="3"/>
  <c r="AJ58" i="3" s="1"/>
  <c r="M58" i="3"/>
  <c r="L58" i="3"/>
  <c r="AT57" i="3"/>
  <c r="AZ57" i="3" s="1"/>
  <c r="AR57" i="3"/>
  <c r="AH57" i="3"/>
  <c r="AT56" i="3"/>
  <c r="AZ56" i="3" s="1"/>
  <c r="AR56" i="3"/>
  <c r="AH56" i="3"/>
  <c r="AJ56" i="3" s="1"/>
  <c r="M56" i="3"/>
  <c r="L56" i="3"/>
  <c r="AT55" i="3"/>
  <c r="AR55" i="3"/>
  <c r="AI55" i="3"/>
  <c r="AH55" i="3"/>
  <c r="M55" i="3"/>
  <c r="L55" i="3"/>
  <c r="AJ55" i="3" s="1"/>
  <c r="AT54" i="3"/>
  <c r="AZ54" i="3" s="1"/>
  <c r="AR54" i="3"/>
  <c r="AI54" i="3"/>
  <c r="AH54" i="3"/>
  <c r="M54" i="3"/>
  <c r="L54" i="3"/>
  <c r="AJ54" i="3" s="1"/>
  <c r="AT53" i="3"/>
  <c r="AR53" i="3"/>
  <c r="AI53" i="3"/>
  <c r="AH53" i="3"/>
  <c r="M53" i="3"/>
  <c r="L53" i="3"/>
  <c r="AT52" i="3"/>
  <c r="AZ52" i="3" s="1"/>
  <c r="AR52" i="3"/>
  <c r="AI52" i="3"/>
  <c r="AH52" i="3"/>
  <c r="M52" i="3"/>
  <c r="L52" i="3"/>
  <c r="AJ52" i="3" s="1"/>
  <c r="AT51" i="3"/>
  <c r="AZ51" i="3" s="1"/>
  <c r="AR51" i="3"/>
  <c r="AJ51" i="3"/>
  <c r="AI51" i="3"/>
  <c r="AH51" i="3"/>
  <c r="M51" i="3"/>
  <c r="AT50" i="3"/>
  <c r="AR50" i="3"/>
  <c r="AI50" i="3"/>
  <c r="AH50" i="3"/>
  <c r="M50" i="3"/>
  <c r="L50" i="3"/>
  <c r="AJ50" i="3" s="1"/>
  <c r="AT49" i="3"/>
  <c r="AR49" i="3"/>
  <c r="AI49" i="3"/>
  <c r="AH49" i="3"/>
  <c r="M49" i="3"/>
  <c r="L49" i="3"/>
  <c r="AJ49" i="3" s="1"/>
  <c r="AZ48" i="3"/>
  <c r="AH48" i="3"/>
  <c r="AJ48" i="3" s="1"/>
  <c r="M48" i="3"/>
  <c r="L48" i="3"/>
  <c r="AT47" i="3"/>
  <c r="AZ47" i="3" s="1"/>
  <c r="AR47" i="3"/>
  <c r="AH47" i="3"/>
  <c r="AJ47" i="3" s="1"/>
  <c r="M47" i="3"/>
  <c r="L47" i="3"/>
  <c r="AT46" i="3"/>
  <c r="AZ46" i="3" s="1"/>
  <c r="AR46" i="3"/>
  <c r="AH46" i="3"/>
  <c r="AJ46" i="3" s="1"/>
  <c r="M46" i="3"/>
  <c r="L46" i="3"/>
  <c r="AT45" i="3"/>
  <c r="AZ45" i="3" s="1"/>
  <c r="AR45" i="3"/>
  <c r="AH45" i="3"/>
  <c r="AJ45" i="3" s="1"/>
  <c r="M45" i="3"/>
  <c r="L45" i="3"/>
  <c r="AT44" i="3"/>
  <c r="AR44" i="3"/>
  <c r="AH44" i="3"/>
  <c r="AJ44" i="3" s="1"/>
  <c r="M44" i="3"/>
  <c r="L44" i="3"/>
  <c r="AT43" i="3"/>
  <c r="AR43" i="3"/>
  <c r="AJ43" i="3"/>
  <c r="M43" i="3"/>
  <c r="L43" i="3"/>
  <c r="AT42" i="3"/>
  <c r="AR42" i="3"/>
  <c r="AI42" i="3"/>
  <c r="AH42" i="3"/>
  <c r="M42" i="3"/>
  <c r="L42" i="3"/>
  <c r="AT41" i="3"/>
  <c r="AZ41" i="3" s="1"/>
  <c r="AR41" i="3"/>
  <c r="AT40" i="3"/>
  <c r="AZ40" i="3" s="1"/>
  <c r="AR40" i="3"/>
  <c r="AH40" i="3"/>
  <c r="AJ40" i="3" s="1"/>
  <c r="M40" i="3"/>
  <c r="L40" i="3"/>
  <c r="AT39" i="3"/>
  <c r="AZ39" i="3" s="1"/>
  <c r="AR39" i="3"/>
  <c r="AH39" i="3"/>
  <c r="AJ39" i="3" s="1"/>
  <c r="M39" i="3"/>
  <c r="L39" i="3"/>
  <c r="AT38" i="3"/>
  <c r="AR38" i="3"/>
  <c r="AI38" i="3"/>
  <c r="M38" i="3"/>
  <c r="AT37" i="3"/>
  <c r="AR37" i="3"/>
  <c r="AI37" i="3"/>
  <c r="AH37" i="3"/>
  <c r="M37" i="3"/>
  <c r="L37" i="3"/>
  <c r="AT36" i="3"/>
  <c r="AR36" i="3"/>
  <c r="AI36" i="3"/>
  <c r="AH36" i="3"/>
  <c r="M36" i="3"/>
  <c r="L36" i="3"/>
  <c r="AJ36" i="3" s="1"/>
  <c r="AT35" i="3"/>
  <c r="AZ35" i="3" s="1"/>
  <c r="AR35" i="3"/>
  <c r="AJ35" i="3"/>
  <c r="M35" i="3"/>
  <c r="AT34" i="3"/>
  <c r="AR34" i="3"/>
  <c r="AI34" i="3"/>
  <c r="AH34" i="3"/>
  <c r="M34" i="3"/>
  <c r="L34" i="3"/>
  <c r="AJ34" i="3" s="1"/>
  <c r="AT33" i="3"/>
  <c r="AR33" i="3"/>
  <c r="AI33" i="3"/>
  <c r="AH33" i="3"/>
  <c r="M33" i="3"/>
  <c r="L33" i="3"/>
  <c r="AJ33" i="3" s="1"/>
  <c r="AT32" i="3"/>
  <c r="AZ32" i="3" s="1"/>
  <c r="AR32" i="3"/>
  <c r="AH32" i="3"/>
  <c r="M32" i="3"/>
  <c r="AT31" i="3"/>
  <c r="AR31" i="3"/>
  <c r="AH31" i="3"/>
  <c r="M31" i="3"/>
  <c r="AT30" i="3"/>
  <c r="AR30" i="3"/>
  <c r="AH30" i="3"/>
  <c r="AJ30" i="3" s="1"/>
  <c r="M30" i="3"/>
  <c r="L30" i="3"/>
  <c r="AT29" i="3"/>
  <c r="AZ29" i="3" s="1"/>
  <c r="AR29" i="3"/>
  <c r="AH29" i="3"/>
  <c r="AJ29" i="3" s="1"/>
  <c r="M29" i="3"/>
  <c r="L29" i="3"/>
  <c r="AT28" i="3"/>
  <c r="AZ28" i="3" s="1"/>
  <c r="AR28" i="3"/>
  <c r="AH28" i="3"/>
  <c r="AJ28" i="3" s="1"/>
  <c r="M28" i="3"/>
  <c r="L28" i="3"/>
  <c r="AT27" i="3"/>
  <c r="AR27" i="3"/>
  <c r="AH27" i="3"/>
  <c r="AJ27" i="3" s="1"/>
  <c r="M27" i="3"/>
  <c r="L27" i="3"/>
  <c r="AT26" i="3"/>
  <c r="AR26" i="3"/>
  <c r="AH26" i="3"/>
  <c r="AJ26" i="3" s="1"/>
  <c r="M26" i="3"/>
  <c r="L26" i="3"/>
  <c r="AT25" i="3"/>
  <c r="AZ25" i="3" s="1"/>
  <c r="AR25" i="3"/>
  <c r="AH25" i="3"/>
  <c r="AJ25" i="3" s="1"/>
  <c r="M25" i="3"/>
  <c r="L25" i="3"/>
  <c r="AT24" i="3"/>
  <c r="AR24" i="3"/>
  <c r="AH24" i="3"/>
  <c r="AJ24" i="3" s="1"/>
  <c r="M24" i="3"/>
  <c r="L24" i="3"/>
  <c r="AT23" i="3"/>
  <c r="AR23" i="3"/>
  <c r="AH23" i="3"/>
  <c r="AJ23" i="3" s="1"/>
  <c r="M23" i="3"/>
  <c r="L23" i="3"/>
  <c r="AT22" i="3"/>
  <c r="AZ22" i="3" s="1"/>
  <c r="AR22" i="3"/>
  <c r="AH22" i="3"/>
  <c r="AJ22" i="3" s="1"/>
  <c r="M22" i="3"/>
  <c r="L22" i="3"/>
  <c r="AT21" i="3"/>
  <c r="AZ21" i="3" s="1"/>
  <c r="AR21" i="3"/>
  <c r="AH21" i="3"/>
  <c r="AJ21" i="3" s="1"/>
  <c r="M21" i="3"/>
  <c r="L21" i="3"/>
  <c r="AT20" i="3"/>
  <c r="AR20" i="3"/>
  <c r="AH20" i="3"/>
  <c r="AJ20" i="3" s="1"/>
  <c r="M20" i="3"/>
  <c r="L20" i="3"/>
  <c r="AT19" i="3"/>
  <c r="AR19" i="3"/>
  <c r="AI19" i="3"/>
  <c r="AH19" i="3"/>
  <c r="M19" i="3"/>
  <c r="L19" i="3"/>
  <c r="AJ19" i="3" s="1"/>
  <c r="AT18" i="3"/>
  <c r="AR18" i="3"/>
  <c r="AJ18" i="3"/>
  <c r="AI18" i="3"/>
  <c r="AH18" i="3"/>
  <c r="M18" i="3"/>
  <c r="AT17" i="3"/>
  <c r="AR17" i="3"/>
  <c r="AJ17" i="3"/>
  <c r="AI17" i="3"/>
  <c r="AH17" i="3"/>
  <c r="M17" i="3"/>
  <c r="AT16" i="3"/>
  <c r="AZ16" i="3" s="1"/>
  <c r="AR16" i="3"/>
  <c r="AI16" i="3"/>
  <c r="AH16" i="3"/>
  <c r="M16" i="3"/>
  <c r="L16" i="3"/>
  <c r="AT15" i="3"/>
  <c r="AZ15" i="3" s="1"/>
  <c r="AR15" i="3"/>
  <c r="AH15" i="3"/>
  <c r="AJ15" i="3" s="1"/>
  <c r="M15" i="3"/>
  <c r="L15" i="3"/>
  <c r="AT14" i="3"/>
  <c r="AR14" i="3"/>
  <c r="AH14" i="3"/>
  <c r="AJ14" i="3" s="1"/>
  <c r="M14" i="3"/>
  <c r="L14" i="3"/>
  <c r="AT13" i="3"/>
  <c r="AR13" i="3"/>
  <c r="AJ13" i="3"/>
  <c r="AI13" i="3"/>
  <c r="AH13" i="3"/>
  <c r="M13" i="3"/>
  <c r="AT12" i="3"/>
  <c r="AR12" i="3"/>
  <c r="AH12" i="3"/>
  <c r="AJ12" i="3" s="1"/>
  <c r="M12" i="3"/>
  <c r="L12" i="3"/>
  <c r="AT11" i="3"/>
  <c r="AR11" i="3"/>
  <c r="AH11" i="3"/>
  <c r="AJ11" i="3" s="1"/>
  <c r="M11" i="3"/>
  <c r="L11" i="3"/>
  <c r="AT10" i="3"/>
  <c r="AR10" i="3"/>
  <c r="AH10" i="3"/>
  <c r="AJ10" i="3" s="1"/>
  <c r="M10" i="3"/>
  <c r="L10" i="3"/>
  <c r="AT9" i="3"/>
  <c r="AR9" i="3"/>
  <c r="AH9" i="3"/>
  <c r="AJ9" i="3" s="1"/>
  <c r="M9" i="3"/>
  <c r="L9" i="3"/>
  <c r="AT8" i="3"/>
  <c r="AR8" i="3"/>
  <c r="AH8" i="3"/>
  <c r="AJ8" i="3" s="1"/>
  <c r="M8" i="3"/>
  <c r="L8" i="3"/>
  <c r="AT7" i="3"/>
  <c r="AR7" i="3"/>
  <c r="AH7" i="3"/>
  <c r="AJ7" i="3" s="1"/>
  <c r="M7" i="3"/>
  <c r="L7" i="3"/>
  <c r="AT6" i="3"/>
  <c r="AR6" i="3"/>
  <c r="AJ6" i="3"/>
  <c r="AH6" i="3"/>
  <c r="M6" i="3"/>
  <c r="AT5" i="3"/>
  <c r="AR5" i="3"/>
  <c r="AH5" i="3"/>
  <c r="AJ5" i="3" s="1"/>
  <c r="M5" i="3"/>
  <c r="L5" i="3"/>
  <c r="AT4" i="3"/>
  <c r="AR4" i="3"/>
  <c r="AI4" i="3"/>
  <c r="AH4" i="3"/>
  <c r="M4" i="3"/>
  <c r="L4" i="3"/>
  <c r="AJ4" i="3" s="1"/>
  <c r="AT3" i="3"/>
  <c r="AR3" i="3"/>
  <c r="AJ3" i="3"/>
  <c r="AH3" i="3"/>
  <c r="M3" i="3"/>
  <c r="K3" i="3"/>
  <c r="AI3" i="3" s="1"/>
  <c r="AT2" i="3"/>
  <c r="AR2" i="3"/>
  <c r="AJ2" i="3"/>
  <c r="AI2" i="3"/>
  <c r="AH2" i="3"/>
  <c r="M2" i="3"/>
  <c r="AS96" i="3" l="1"/>
  <c r="AS95" i="3"/>
  <c r="AS9" i="3"/>
  <c r="AJ16" i="3"/>
  <c r="AS23" i="3"/>
  <c r="AJ42" i="3"/>
  <c r="AS43" i="3"/>
  <c r="AS49" i="3"/>
  <c r="AS50" i="3"/>
  <c r="AS55" i="3"/>
  <c r="AS66" i="3"/>
  <c r="AS69" i="3"/>
  <c r="AJ71" i="3"/>
  <c r="AJ72" i="3"/>
  <c r="AJ75" i="3"/>
  <c r="AS13" i="3"/>
  <c r="AS58" i="3"/>
  <c r="AS85" i="3"/>
  <c r="AS30" i="3"/>
  <c r="AS94" i="3"/>
  <c r="AS38" i="3"/>
  <c r="AS42" i="3"/>
  <c r="AJ53" i="3"/>
  <c r="AS82" i="3"/>
  <c r="AS87" i="3"/>
  <c r="AS89" i="3"/>
  <c r="AS2" i="3"/>
  <c r="AS3" i="3"/>
  <c r="AS4" i="3"/>
  <c r="AS7" i="3"/>
  <c r="AS11" i="3"/>
  <c r="AS18" i="3"/>
  <c r="AS19" i="3"/>
  <c r="AS26" i="3"/>
  <c r="AJ37" i="3"/>
  <c r="AS67" i="3"/>
  <c r="AS71" i="3"/>
  <c r="AS72" i="3"/>
  <c r="AS74" i="3"/>
  <c r="AS75" i="3"/>
  <c r="AS56" i="3"/>
  <c r="AS57" i="3"/>
  <c r="AS60" i="3"/>
  <c r="AS62" i="3"/>
  <c r="AS64" i="3"/>
  <c r="AS6" i="3"/>
  <c r="AS10" i="3"/>
  <c r="AS14" i="3"/>
  <c r="AS16" i="3"/>
  <c r="AS17" i="3"/>
  <c r="AS39" i="3"/>
  <c r="AS45" i="3"/>
  <c r="AS46" i="3"/>
  <c r="AS47" i="3"/>
  <c r="AS76" i="3"/>
  <c r="AS77" i="3"/>
  <c r="AS78" i="3"/>
  <c r="AS86" i="3"/>
  <c r="AS8" i="3"/>
  <c r="AS12" i="3"/>
  <c r="AS21" i="3"/>
  <c r="AS22" i="3"/>
  <c r="AS25" i="3"/>
  <c r="AS28" i="3"/>
  <c r="AS29" i="3"/>
  <c r="AS31" i="3"/>
  <c r="AS33" i="3"/>
  <c r="AS34" i="3"/>
  <c r="AS36" i="3"/>
  <c r="AS37" i="3"/>
  <c r="AS51" i="3"/>
  <c r="AS53" i="3"/>
  <c r="AS54" i="3"/>
  <c r="AS73" i="3"/>
  <c r="AS83" i="3"/>
  <c r="AS90" i="3"/>
  <c r="AS91" i="3"/>
  <c r="AS92" i="3"/>
  <c r="AS5" i="3"/>
  <c r="AS15" i="3"/>
  <c r="AS20" i="3"/>
  <c r="AS24" i="3"/>
  <c r="AS27" i="3"/>
  <c r="AS32" i="3"/>
  <c r="AS35" i="3"/>
  <c r="AS40" i="3"/>
  <c r="AS41" i="3"/>
  <c r="AS44" i="3"/>
  <c r="AS52" i="3"/>
  <c r="AS59" i="3"/>
  <c r="AS61" i="3"/>
  <c r="AS63" i="3"/>
  <c r="AS65" i="3"/>
  <c r="AS68" i="3"/>
  <c r="AS70" i="3"/>
  <c r="AS79" i="3"/>
  <c r="AS80" i="3"/>
  <c r="AS81" i="3"/>
  <c r="AS84" i="3"/>
  <c r="AS88" i="3"/>
  <c r="AS93" i="3"/>
  <c r="AR138" i="1"/>
  <c r="K138" i="1"/>
  <c r="G137" i="2" s="1"/>
  <c r="L138" i="1"/>
  <c r="AG138" i="1"/>
  <c r="AI138" i="1" s="1"/>
  <c r="AQ69" i="1"/>
  <c r="AR69" i="1" s="1"/>
  <c r="K69" i="1"/>
  <c r="G68" i="2" s="1"/>
  <c r="L69" i="1"/>
  <c r="AG69" i="1"/>
  <c r="AI69" i="1" s="1"/>
  <c r="AQ68" i="1"/>
  <c r="AR68" i="1" s="1"/>
  <c r="K68" i="1"/>
  <c r="G67" i="2" s="1"/>
  <c r="L68" i="1"/>
  <c r="AG68" i="1"/>
  <c r="AI68" i="1" s="1"/>
  <c r="AQ66" i="1"/>
  <c r="AR66" i="1" s="1"/>
  <c r="K66" i="1"/>
  <c r="G65" i="2" s="1"/>
  <c r="L66" i="1"/>
  <c r="AG66" i="1"/>
  <c r="AI66" i="1" s="1"/>
  <c r="AQ65" i="1"/>
  <c r="AR65" i="1" s="1"/>
  <c r="K65" i="1"/>
  <c r="G64" i="2" s="1"/>
  <c r="L65" i="1"/>
  <c r="AG65" i="1"/>
  <c r="AI65" i="1" s="1"/>
  <c r="M137" i="2" l="1"/>
  <c r="M64" i="2"/>
  <c r="M65" i="2"/>
  <c r="M67" i="2"/>
  <c r="M68" i="2"/>
  <c r="AY68" i="1"/>
  <c r="AY65" i="1"/>
  <c r="AR230" i="1"/>
  <c r="K230" i="1"/>
  <c r="G229" i="2" s="1"/>
  <c r="L230" i="1"/>
  <c r="AG230" i="1"/>
  <c r="AI230" i="1" s="1"/>
  <c r="AR234" i="1"/>
  <c r="K234" i="1"/>
  <c r="G233" i="2" s="1"/>
  <c r="L234" i="1"/>
  <c r="AG234" i="1"/>
  <c r="AI234" i="1" s="1"/>
  <c r="AR199" i="1"/>
  <c r="K199" i="1"/>
  <c r="G198" i="2" s="1"/>
  <c r="L199" i="1"/>
  <c r="AG199" i="1"/>
  <c r="AI199" i="1" s="1"/>
  <c r="AR200" i="1"/>
  <c r="K200" i="1"/>
  <c r="G199" i="2" s="1"/>
  <c r="L200" i="1"/>
  <c r="AG200" i="1"/>
  <c r="AI200" i="1" s="1"/>
  <c r="AR86" i="1"/>
  <c r="K86" i="1"/>
  <c r="G85" i="2" s="1"/>
  <c r="L86" i="1"/>
  <c r="AG86" i="1"/>
  <c r="AI86" i="1" s="1"/>
  <c r="AR87" i="1"/>
  <c r="AI87" i="1"/>
  <c r="L87" i="1"/>
  <c r="AG87" i="1"/>
  <c r="AR198" i="1"/>
  <c r="K198" i="1"/>
  <c r="G197" i="2" s="1"/>
  <c r="L198" i="1"/>
  <c r="AG198" i="1"/>
  <c r="AI198" i="1" s="1"/>
  <c r="AR215" i="1"/>
  <c r="K215" i="1"/>
  <c r="G214" i="2" s="1"/>
  <c r="L215" i="1"/>
  <c r="AG215" i="1"/>
  <c r="AI215" i="1" s="1"/>
  <c r="AR250" i="1"/>
  <c r="K250" i="1"/>
  <c r="G249" i="2" s="1"/>
  <c r="L250" i="1"/>
  <c r="AG250" i="1"/>
  <c r="AI250" i="1" s="1"/>
  <c r="M233" i="2" l="1"/>
  <c r="M229" i="2"/>
  <c r="M86" i="2"/>
  <c r="M85" i="2"/>
  <c r="M199" i="2"/>
  <c r="M198" i="2"/>
  <c r="AY86" i="1"/>
  <c r="M249" i="2"/>
  <c r="M214" i="2"/>
  <c r="M197" i="2"/>
  <c r="AQ21" i="1"/>
  <c r="AR21" i="1" s="1"/>
  <c r="K21" i="1"/>
  <c r="G21" i="2" s="1"/>
  <c r="L21" i="1"/>
  <c r="AG21" i="1"/>
  <c r="AI21" i="1" s="1"/>
  <c r="M21" i="2" l="1"/>
  <c r="AY21" i="1"/>
  <c r="AR191" i="1"/>
  <c r="K191" i="1"/>
  <c r="G190" i="2" s="1"/>
  <c r="L191" i="1"/>
  <c r="AG191" i="1"/>
  <c r="AI191" i="1" s="1"/>
  <c r="AR282" i="1"/>
  <c r="K282" i="1"/>
  <c r="G281" i="2" s="1"/>
  <c r="L282" i="1"/>
  <c r="AG282" i="1"/>
  <c r="AI282" i="1" s="1"/>
  <c r="AR290" i="1"/>
  <c r="K290" i="1"/>
  <c r="G289" i="2" s="1"/>
  <c r="L290" i="1"/>
  <c r="AG290" i="1"/>
  <c r="AI290" i="1" s="1"/>
  <c r="AR207" i="1"/>
  <c r="K207" i="1"/>
  <c r="G206" i="2" s="1"/>
  <c r="L207" i="1"/>
  <c r="AG207" i="1"/>
  <c r="AI207" i="1" s="1"/>
  <c r="K245" i="1"/>
  <c r="G244" i="2" s="1"/>
  <c r="L245" i="1"/>
  <c r="AG245" i="1"/>
  <c r="AI245" i="1" s="1"/>
  <c r="AY245" i="1" l="1"/>
  <c r="AR245" i="1"/>
  <c r="M289" i="2"/>
  <c r="M281" i="2"/>
  <c r="M190" i="2"/>
  <c r="M206" i="2"/>
  <c r="AY207" i="1"/>
  <c r="M244" i="2"/>
  <c r="K135" i="1"/>
  <c r="G134" i="2" s="1"/>
  <c r="L135" i="1"/>
  <c r="AY45" i="1" l="1"/>
  <c r="AQ28" i="1" l="1"/>
  <c r="AR28" i="1" s="1"/>
  <c r="AQ6" i="1"/>
  <c r="AR6" i="1" s="1"/>
  <c r="AQ12" i="1"/>
  <c r="AR12" i="1" s="1"/>
  <c r="AQ13" i="1"/>
  <c r="AR13" i="1" s="1"/>
  <c r="AQ11" i="1"/>
  <c r="AR11" i="1" s="1"/>
  <c r="AR279" i="1"/>
  <c r="AR204" i="1"/>
  <c r="AR206" i="1"/>
  <c r="AR210" i="1"/>
  <c r="AR211" i="1"/>
  <c r="AR280" i="1"/>
  <c r="AR306" i="1"/>
  <c r="AR305" i="1"/>
  <c r="AR303" i="1"/>
  <c r="AR302" i="1"/>
  <c r="AR301" i="1"/>
  <c r="AR300" i="1"/>
  <c r="AR297" i="1"/>
  <c r="AR293" i="1"/>
  <c r="AR299" i="1"/>
  <c r="AR298" i="1"/>
  <c r="AR296" i="1"/>
  <c r="AR292" i="1"/>
  <c r="AR291" i="1"/>
  <c r="AR289" i="1"/>
  <c r="AR286" i="1"/>
  <c r="AR287" i="1"/>
  <c r="AR285" i="1"/>
  <c r="AR288" i="1"/>
  <c r="AR284" i="1"/>
  <c r="AR283" i="1"/>
  <c r="AR276" i="1"/>
  <c r="AR271" i="1"/>
  <c r="AR275" i="1"/>
  <c r="AR272" i="1"/>
  <c r="AR273" i="1"/>
  <c r="AR270" i="1"/>
  <c r="AR264" i="1"/>
  <c r="AR265" i="1"/>
  <c r="AR262" i="1"/>
  <c r="AR261" i="1"/>
  <c r="AR257" i="1"/>
  <c r="AR232" i="1"/>
  <c r="AR235" i="1"/>
  <c r="AR255" i="1"/>
  <c r="AR251" i="1"/>
  <c r="AR253" i="1"/>
  <c r="AR254" i="1"/>
  <c r="AR244" i="1"/>
  <c r="AR233" i="1"/>
  <c r="AR242" i="1"/>
  <c r="AR225" i="1"/>
  <c r="AR224" i="1"/>
  <c r="AR223" i="1"/>
  <c r="AR222" i="1"/>
  <c r="AR219" i="1"/>
  <c r="AR217" i="1"/>
  <c r="AR202" i="1"/>
  <c r="AR209" i="1"/>
  <c r="AR208" i="1"/>
  <c r="AR195" i="1"/>
  <c r="AR196" i="1"/>
  <c r="AR197" i="1"/>
  <c r="AR194" i="1"/>
  <c r="AR190" i="1"/>
  <c r="AR187" i="1"/>
  <c r="AR186" i="1"/>
  <c r="AR118" i="1"/>
  <c r="AR181" i="1"/>
  <c r="AR184" i="1"/>
  <c r="AR177" i="1"/>
  <c r="AR174" i="1"/>
  <c r="AR172" i="1"/>
  <c r="AR173" i="1"/>
  <c r="AR169" i="1"/>
  <c r="AR167" i="1"/>
  <c r="AR163" i="1"/>
  <c r="AR164" i="1"/>
  <c r="AR159" i="1"/>
  <c r="AR160" i="1"/>
  <c r="AR162" i="1"/>
  <c r="AR161" i="1"/>
  <c r="AR154" i="1"/>
  <c r="AR153" i="1"/>
  <c r="AR152" i="1"/>
  <c r="AR143" i="1"/>
  <c r="AR144" i="1"/>
  <c r="AR142" i="1"/>
  <c r="AR139" i="1"/>
  <c r="AR136" i="1"/>
  <c r="AR137" i="1"/>
  <c r="AR133" i="1"/>
  <c r="AR132" i="1"/>
  <c r="AR128" i="1"/>
  <c r="AR127" i="1"/>
  <c r="AR122" i="1"/>
  <c r="AR123" i="1"/>
  <c r="AR119" i="1"/>
  <c r="AR113" i="1"/>
  <c r="AR116" i="1"/>
  <c r="AR114" i="1"/>
  <c r="AR111" i="1"/>
  <c r="AR107" i="1"/>
  <c r="AR108" i="1"/>
  <c r="AR104" i="1"/>
  <c r="AR105" i="1"/>
  <c r="AR85" i="1"/>
  <c r="AR90" i="1"/>
  <c r="AR98" i="1"/>
  <c r="AR96" i="1"/>
  <c r="AR81" i="1"/>
  <c r="AR84" i="1"/>
  <c r="AR82" i="1"/>
  <c r="AR89" i="1"/>
  <c r="AR78" i="1"/>
  <c r="AR155" i="1"/>
  <c r="AQ75" i="1"/>
  <c r="AQ71" i="1"/>
  <c r="AQ74" i="1"/>
  <c r="AR74" i="1" s="1"/>
  <c r="AQ72" i="1"/>
  <c r="AR72" i="1" s="1"/>
  <c r="AQ73" i="1"/>
  <c r="AR73" i="1" s="1"/>
  <c r="AQ70" i="1"/>
  <c r="AR70" i="1" s="1"/>
  <c r="AQ67" i="1"/>
  <c r="AQ60" i="1"/>
  <c r="AQ57" i="1"/>
  <c r="AR57" i="1" s="1"/>
  <c r="AQ56" i="1"/>
  <c r="AY46" i="1"/>
  <c r="AQ49" i="1"/>
  <c r="AR49" i="1" s="1"/>
  <c r="AQ47" i="1"/>
  <c r="AQ48" i="1"/>
  <c r="AR48" i="1" s="1"/>
  <c r="AQ51" i="1"/>
  <c r="AQ53" i="1"/>
  <c r="AQ52" i="1"/>
  <c r="AR52" i="1" s="1"/>
  <c r="AQ54" i="1"/>
  <c r="AR54" i="1" s="1"/>
  <c r="AQ37" i="1"/>
  <c r="AQ38" i="1"/>
  <c r="AR40" i="1"/>
  <c r="AR41" i="1"/>
  <c r="AR42" i="1"/>
  <c r="AQ44" i="1"/>
  <c r="AQ36" i="1"/>
  <c r="AQ32" i="1"/>
  <c r="AQ35" i="1"/>
  <c r="AR35" i="1" s="1"/>
  <c r="AQ34" i="1"/>
  <c r="AR34" i="1" s="1"/>
  <c r="AQ33" i="1"/>
  <c r="AR33" i="1" s="1"/>
  <c r="AQ29" i="1"/>
  <c r="AQ26" i="1"/>
  <c r="AR26" i="1" s="1"/>
  <c r="AQ27" i="1"/>
  <c r="AQ23" i="1"/>
  <c r="AQ25" i="1"/>
  <c r="AR25" i="1" s="1"/>
  <c r="AQ24" i="1"/>
  <c r="AR24" i="1" s="1"/>
  <c r="AQ18" i="1"/>
  <c r="AR18" i="1" s="1"/>
  <c r="AQ17" i="1"/>
  <c r="AR17" i="1" s="1"/>
  <c r="AQ22" i="1"/>
  <c r="AQ20" i="1"/>
  <c r="AQ19" i="1"/>
  <c r="AR19" i="1" s="1"/>
  <c r="AQ16" i="1"/>
  <c r="AQ14" i="1"/>
  <c r="AQ15" i="1"/>
  <c r="AR15" i="1" s="1"/>
  <c r="AQ8" i="1"/>
  <c r="AR8" i="1" s="1"/>
  <c r="AQ9" i="1"/>
  <c r="AR9" i="1" s="1"/>
  <c r="AQ10" i="1"/>
  <c r="AR10" i="1" s="1"/>
  <c r="AQ7" i="1"/>
  <c r="AR7" i="1" s="1"/>
  <c r="AQ5" i="1"/>
  <c r="AR5" i="1" s="1"/>
  <c r="AQ3" i="1"/>
  <c r="AR3" i="1" s="1"/>
  <c r="AS2" i="1"/>
  <c r="AQ2" i="1"/>
  <c r="AQ4" i="1"/>
  <c r="AR4" i="1" s="1"/>
  <c r="K279" i="1"/>
  <c r="G278" i="2" s="1"/>
  <c r="L279" i="1"/>
  <c r="AG279" i="1"/>
  <c r="AI279" i="1" s="1"/>
  <c r="K45" i="1"/>
  <c r="G44" i="2" s="1"/>
  <c r="L45" i="1"/>
  <c r="AG45" i="1"/>
  <c r="AI45" i="1" s="1"/>
  <c r="K180" i="1"/>
  <c r="G179" i="2" s="1"/>
  <c r="L180" i="1"/>
  <c r="AG180" i="1"/>
  <c r="AI180" i="1" s="1"/>
  <c r="AG131" i="1"/>
  <c r="AG130" i="1"/>
  <c r="K204" i="1"/>
  <c r="G203" i="2" s="1"/>
  <c r="L204" i="1"/>
  <c r="AG204" i="1"/>
  <c r="AI204" i="1" s="1"/>
  <c r="AH206" i="1"/>
  <c r="L206" i="1"/>
  <c r="AG206" i="1"/>
  <c r="K210" i="1"/>
  <c r="G209" i="2" s="1"/>
  <c r="L210" i="1"/>
  <c r="AG210" i="1"/>
  <c r="AI210" i="1" s="1"/>
  <c r="K211" i="1"/>
  <c r="G210" i="2" s="1"/>
  <c r="L211" i="1"/>
  <c r="AG211" i="1"/>
  <c r="AI211" i="1" s="1"/>
  <c r="K280" i="1"/>
  <c r="G279" i="2" s="1"/>
  <c r="L280" i="1"/>
  <c r="AG280" i="1"/>
  <c r="AI280" i="1" s="1"/>
  <c r="AG6" i="1"/>
  <c r="AI6" i="1" s="1"/>
  <c r="K6" i="1"/>
  <c r="G6" i="2" s="1"/>
  <c r="L6" i="1"/>
  <c r="AI7" i="1"/>
  <c r="L7" i="1"/>
  <c r="AG7" i="1"/>
  <c r="K3" i="1"/>
  <c r="G3" i="2" s="1"/>
  <c r="K217" i="1"/>
  <c r="G216" i="2" s="1"/>
  <c r="K295" i="1"/>
  <c r="G294" i="2" s="1"/>
  <c r="K15" i="1"/>
  <c r="G15" i="2" s="1"/>
  <c r="K300" i="1"/>
  <c r="G299" i="2" s="1"/>
  <c r="K14" i="1"/>
  <c r="G14" i="2" s="1"/>
  <c r="K297" i="1"/>
  <c r="G296" i="2" s="1"/>
  <c r="K169" i="1"/>
  <c r="G168" i="2" s="1"/>
  <c r="K27" i="1"/>
  <c r="G27" i="2" s="1"/>
  <c r="K302" i="1"/>
  <c r="G301" i="2" s="1"/>
  <c r="K26" i="1"/>
  <c r="G26" i="2" s="1"/>
  <c r="K303" i="1"/>
  <c r="G302" i="2" s="1"/>
  <c r="K304" i="1"/>
  <c r="G303" i="2" s="1"/>
  <c r="K174" i="1"/>
  <c r="G173" i="2" s="1"/>
  <c r="K305" i="1"/>
  <c r="G304" i="2" s="1"/>
  <c r="K168" i="1"/>
  <c r="G167" i="2" s="1"/>
  <c r="K190" i="1"/>
  <c r="G189" i="2" s="1"/>
  <c r="K306" i="1"/>
  <c r="G305" i="2" s="1"/>
  <c r="K185" i="1"/>
  <c r="G184" i="2" s="1"/>
  <c r="K232" i="1"/>
  <c r="G231" i="2" s="1"/>
  <c r="K224" i="1"/>
  <c r="G223" i="2" s="1"/>
  <c r="K46" i="1"/>
  <c r="G45" i="2" s="1"/>
  <c r="K293" i="1"/>
  <c r="G292" i="2" s="1"/>
  <c r="K294" i="1"/>
  <c r="G293" i="2" s="1"/>
  <c r="K117" i="1"/>
  <c r="G116" i="2" s="1"/>
  <c r="K151" i="1"/>
  <c r="G150" i="2" s="1"/>
  <c r="K299" i="1"/>
  <c r="G298" i="2" s="1"/>
  <c r="AG151" i="1"/>
  <c r="AI151" i="1" s="1"/>
  <c r="AG117" i="1"/>
  <c r="AI117" i="1" s="1"/>
  <c r="AG46" i="1"/>
  <c r="AI46" i="1" s="1"/>
  <c r="L151" i="1"/>
  <c r="L117" i="1"/>
  <c r="L46" i="1"/>
  <c r="L76" i="1"/>
  <c r="K76" i="1"/>
  <c r="G75" i="2" s="1"/>
  <c r="AG224" i="1"/>
  <c r="AI224" i="1" s="1"/>
  <c r="L224" i="1"/>
  <c r="AG232" i="1"/>
  <c r="AI232" i="1" s="1"/>
  <c r="L232" i="1"/>
  <c r="AG303" i="1"/>
  <c r="AI303" i="1" s="1"/>
  <c r="L303" i="1"/>
  <c r="AI157" i="1"/>
  <c r="L157" i="1"/>
  <c r="AG157" i="1"/>
  <c r="AG185" i="1"/>
  <c r="AI185" i="1" s="1"/>
  <c r="L185" i="1"/>
  <c r="AI132" i="1"/>
  <c r="L132" i="1"/>
  <c r="AG132" i="1"/>
  <c r="AG190" i="1"/>
  <c r="AI190" i="1" s="1"/>
  <c r="L190" i="1"/>
  <c r="L29" i="1"/>
  <c r="AG29" i="1"/>
  <c r="L28" i="1"/>
  <c r="AG28" i="1"/>
  <c r="AG168" i="1"/>
  <c r="AI168" i="1" s="1"/>
  <c r="L168" i="1"/>
  <c r="AG174" i="1"/>
  <c r="AI174" i="1" s="1"/>
  <c r="L174" i="1"/>
  <c r="AG26" i="1"/>
  <c r="AI26" i="1" s="1"/>
  <c r="AG27" i="1"/>
  <c r="AI27" i="1" s="1"/>
  <c r="L26" i="1"/>
  <c r="L27" i="1"/>
  <c r="AG169" i="1"/>
  <c r="AI169" i="1" s="1"/>
  <c r="L169" i="1"/>
  <c r="AG14" i="1"/>
  <c r="AI14" i="1" s="1"/>
  <c r="AG15" i="1"/>
  <c r="AI15" i="1" s="1"/>
  <c r="L14" i="1"/>
  <c r="L15" i="1"/>
  <c r="AG217" i="1"/>
  <c r="AI217" i="1" s="1"/>
  <c r="L217" i="1"/>
  <c r="AG128" i="1"/>
  <c r="AI128" i="1" s="1"/>
  <c r="K128" i="1"/>
  <c r="G127" i="2" s="1"/>
  <c r="L128" i="1"/>
  <c r="AG135" i="1"/>
  <c r="AI135" i="1" s="1"/>
  <c r="AI136" i="1"/>
  <c r="L136" i="1"/>
  <c r="K136" i="1"/>
  <c r="G135" i="2" s="1"/>
  <c r="AG79" i="1"/>
  <c r="AI79" i="1" s="1"/>
  <c r="K79" i="1"/>
  <c r="G78" i="2" s="1"/>
  <c r="L79" i="1"/>
  <c r="AG57" i="1"/>
  <c r="AI57" i="1" s="1"/>
  <c r="K57" i="1"/>
  <c r="G56" i="2" s="1"/>
  <c r="L57" i="1"/>
  <c r="AG263" i="1"/>
  <c r="AI263" i="1" s="1"/>
  <c r="K263" i="1"/>
  <c r="G262" i="2" s="1"/>
  <c r="L263" i="1"/>
  <c r="AG287" i="1"/>
  <c r="AI287" i="1" s="1"/>
  <c r="AG286" i="1"/>
  <c r="AI286" i="1" s="1"/>
  <c r="K286" i="1"/>
  <c r="G285" i="2" s="1"/>
  <c r="L286" i="1"/>
  <c r="K287" i="1"/>
  <c r="G286" i="2" s="1"/>
  <c r="L287" i="1"/>
  <c r="AG156" i="1"/>
  <c r="AI156" i="1" s="1"/>
  <c r="K156" i="1"/>
  <c r="G155" i="2" s="1"/>
  <c r="L156" i="1"/>
  <c r="AG270" i="1"/>
  <c r="AI270" i="1" s="1"/>
  <c r="AG269" i="1"/>
  <c r="AI269" i="1" s="1"/>
  <c r="L270" i="1"/>
  <c r="L269" i="1"/>
  <c r="K270" i="1"/>
  <c r="G269" i="2" s="1"/>
  <c r="K269" i="1"/>
  <c r="G268" i="2" s="1"/>
  <c r="AG277" i="1"/>
  <c r="AI277" i="1" s="1"/>
  <c r="K277" i="1"/>
  <c r="G276" i="2" s="1"/>
  <c r="L277" i="1"/>
  <c r="AG276" i="1"/>
  <c r="AI276" i="1" s="1"/>
  <c r="L276" i="1"/>
  <c r="AG18" i="1"/>
  <c r="AI18" i="1" s="1"/>
  <c r="K18" i="1"/>
  <c r="G18" i="2" s="1"/>
  <c r="L18" i="1"/>
  <c r="AG17" i="1"/>
  <c r="AI17" i="1" s="1"/>
  <c r="L17" i="1"/>
  <c r="K17" i="1"/>
  <c r="G17" i="2" s="1"/>
  <c r="K34" i="1"/>
  <c r="G34" i="2" s="1"/>
  <c r="K33" i="1"/>
  <c r="G33" i="2" s="1"/>
  <c r="AG235" i="1"/>
  <c r="AI235" i="1" s="1"/>
  <c r="K235" i="1"/>
  <c r="G234" i="2" s="1"/>
  <c r="L235" i="1"/>
  <c r="K176" i="1"/>
  <c r="G175" i="2" s="1"/>
  <c r="L176" i="1"/>
  <c r="AG176" i="1"/>
  <c r="AG195" i="1"/>
  <c r="AI195" i="1" s="1"/>
  <c r="K195" i="1"/>
  <c r="G194" i="2" s="1"/>
  <c r="L195" i="1"/>
  <c r="AG196" i="1"/>
  <c r="AI196" i="1" s="1"/>
  <c r="L196" i="1"/>
  <c r="K196" i="1"/>
  <c r="G195" i="2" s="1"/>
  <c r="AG202" i="1"/>
  <c r="AI202" i="1" s="1"/>
  <c r="L202" i="1"/>
  <c r="K202" i="1"/>
  <c r="G201" i="2" s="1"/>
  <c r="AG209" i="1"/>
  <c r="AI209" i="1" s="1"/>
  <c r="K209" i="1"/>
  <c r="G208" i="2" s="1"/>
  <c r="L209" i="1"/>
  <c r="AG300" i="1"/>
  <c r="AI300" i="1" s="1"/>
  <c r="L300" i="1"/>
  <c r="AG60" i="1"/>
  <c r="AI60" i="1" s="1"/>
  <c r="K60" i="1"/>
  <c r="G59" i="2" s="1"/>
  <c r="L60" i="1"/>
  <c r="AG268" i="1"/>
  <c r="AI268" i="1" s="1"/>
  <c r="K268" i="1"/>
  <c r="G267" i="2" s="1"/>
  <c r="L268" i="1"/>
  <c r="AG126" i="1"/>
  <c r="AI126" i="1" s="1"/>
  <c r="L126" i="1"/>
  <c r="K126" i="1"/>
  <c r="G125" i="2" s="1"/>
  <c r="AG76" i="1"/>
  <c r="AG152" i="1"/>
  <c r="AI152" i="1" s="1"/>
  <c r="K152" i="1"/>
  <c r="G151" i="2" s="1"/>
  <c r="L152" i="1"/>
  <c r="AI70" i="1"/>
  <c r="AH70" i="1"/>
  <c r="L70" i="1"/>
  <c r="AG70" i="1"/>
  <c r="AG124" i="1"/>
  <c r="AI124" i="1" s="1"/>
  <c r="AG56" i="1"/>
  <c r="K124" i="1"/>
  <c r="G123" i="2" s="1"/>
  <c r="L124" i="1"/>
  <c r="AG119" i="1"/>
  <c r="AI119" i="1" s="1"/>
  <c r="K119" i="1"/>
  <c r="G118" i="2" s="1"/>
  <c r="L119" i="1"/>
  <c r="AG127" i="1"/>
  <c r="AI127" i="1" s="1"/>
  <c r="K127" i="1"/>
  <c r="G126" i="2" s="1"/>
  <c r="L127" i="1"/>
  <c r="AG254" i="1"/>
  <c r="AI254" i="1" s="1"/>
  <c r="K254" i="1"/>
  <c r="G253" i="2" s="1"/>
  <c r="L254" i="1"/>
  <c r="L118" i="1"/>
  <c r="AG118" i="1"/>
  <c r="AG85" i="1"/>
  <c r="AI85" i="1" s="1"/>
  <c r="K85" i="1"/>
  <c r="G84" i="2" s="1"/>
  <c r="L85" i="1"/>
  <c r="L4" i="1"/>
  <c r="AG4" i="1"/>
  <c r="AH4" i="1"/>
  <c r="AI4" i="1"/>
  <c r="K5" i="1"/>
  <c r="G5" i="2" s="1"/>
  <c r="K12" i="1"/>
  <c r="G12" i="2" s="1"/>
  <c r="K13" i="1"/>
  <c r="G13" i="2" s="1"/>
  <c r="K11" i="1"/>
  <c r="G11" i="2" s="1"/>
  <c r="K10" i="1"/>
  <c r="G10" i="2" s="1"/>
  <c r="K9" i="1"/>
  <c r="G9" i="2" s="1"/>
  <c r="K16" i="1"/>
  <c r="G16" i="2" s="1"/>
  <c r="K19" i="1"/>
  <c r="G19" i="2" s="1"/>
  <c r="K20" i="1"/>
  <c r="G20" i="2" s="1"/>
  <c r="K22" i="1"/>
  <c r="G22" i="2" s="1"/>
  <c r="K24" i="1"/>
  <c r="G24" i="2" s="1"/>
  <c r="K25" i="1"/>
  <c r="G25" i="2" s="1"/>
  <c r="K23" i="1"/>
  <c r="G23" i="2" s="1"/>
  <c r="K32" i="1"/>
  <c r="G32" i="2" s="1"/>
  <c r="K36" i="1"/>
  <c r="G36" i="2" s="1"/>
  <c r="K42" i="1"/>
  <c r="G42" i="2" s="1"/>
  <c r="K41" i="1"/>
  <c r="G41" i="2" s="1"/>
  <c r="K40" i="1"/>
  <c r="G40" i="2" s="1"/>
  <c r="K39" i="1"/>
  <c r="G39" i="2" s="1"/>
  <c r="K38" i="1"/>
  <c r="G38" i="2" s="1"/>
  <c r="K37" i="1"/>
  <c r="G37" i="2" s="1"/>
  <c r="K54" i="1"/>
  <c r="G53" i="2" s="1"/>
  <c r="K52" i="1"/>
  <c r="G51" i="2" s="1"/>
  <c r="K51" i="1"/>
  <c r="G50" i="2" s="1"/>
  <c r="K48" i="1"/>
  <c r="G47" i="2" s="1"/>
  <c r="K47" i="1"/>
  <c r="G46" i="2" s="1"/>
  <c r="K72" i="1"/>
  <c r="G71" i="2" s="1"/>
  <c r="K74" i="1"/>
  <c r="G73" i="2" s="1"/>
  <c r="K71" i="1"/>
  <c r="G70" i="2" s="1"/>
  <c r="K75" i="1"/>
  <c r="G74" i="2" s="1"/>
  <c r="K155" i="1"/>
  <c r="G154" i="2" s="1"/>
  <c r="K78" i="1"/>
  <c r="G77" i="2" s="1"/>
  <c r="K93" i="1"/>
  <c r="G92" i="2" s="1"/>
  <c r="K91" i="1"/>
  <c r="G90" i="2" s="1"/>
  <c r="K83" i="1"/>
  <c r="G82" i="2" s="1"/>
  <c r="K94" i="1"/>
  <c r="G93" i="2" s="1"/>
  <c r="K82" i="1"/>
  <c r="G81" i="2" s="1"/>
  <c r="K84" i="1"/>
  <c r="G83" i="2" s="1"/>
  <c r="K77" i="1"/>
  <c r="G76" i="2" s="1"/>
  <c r="K81" i="1"/>
  <c r="G80" i="2" s="1"/>
  <c r="K96" i="1"/>
  <c r="G95" i="2" s="1"/>
  <c r="K98" i="1"/>
  <c r="G97" i="2" s="1"/>
  <c r="K101" i="1"/>
  <c r="G100" i="2" s="1"/>
  <c r="K111" i="1"/>
  <c r="G110" i="2" s="1"/>
  <c r="K114" i="1"/>
  <c r="G113" i="2" s="1"/>
  <c r="K116" i="1"/>
  <c r="G115" i="2" s="1"/>
  <c r="K113" i="1"/>
  <c r="G112" i="2" s="1"/>
  <c r="K123" i="1"/>
  <c r="G122" i="2" s="1"/>
  <c r="K120" i="1"/>
  <c r="G119" i="2" s="1"/>
  <c r="K121" i="1"/>
  <c r="G120" i="2" s="1"/>
  <c r="K122" i="1"/>
  <c r="G121" i="2" s="1"/>
  <c r="K125" i="1"/>
  <c r="G124" i="2" s="1"/>
  <c r="K104" i="1"/>
  <c r="G103" i="2" s="1"/>
  <c r="K137" i="1"/>
  <c r="G136" i="2" s="1"/>
  <c r="K106" i="1"/>
  <c r="G105" i="2" s="1"/>
  <c r="K134" i="1"/>
  <c r="G133" i="2" s="1"/>
  <c r="K108" i="1"/>
  <c r="G107" i="2" s="1"/>
  <c r="K107" i="1"/>
  <c r="G106" i="2" s="1"/>
  <c r="K144" i="1"/>
  <c r="G143" i="2" s="1"/>
  <c r="K161" i="1"/>
  <c r="G160" i="2" s="1"/>
  <c r="K162" i="1"/>
  <c r="G161" i="2" s="1"/>
  <c r="K160" i="1"/>
  <c r="G159" i="2" s="1"/>
  <c r="K159" i="1"/>
  <c r="G158" i="2" s="1"/>
  <c r="K164" i="1"/>
  <c r="G163" i="2" s="1"/>
  <c r="K163" i="1"/>
  <c r="G162" i="2" s="1"/>
  <c r="K173" i="1"/>
  <c r="G172" i="2" s="1"/>
  <c r="K172" i="1"/>
  <c r="G171" i="2" s="1"/>
  <c r="K129" i="1"/>
  <c r="G128" i="2" s="1"/>
  <c r="K177" i="1"/>
  <c r="G176" i="2" s="1"/>
  <c r="K178" i="1"/>
  <c r="G177" i="2" s="1"/>
  <c r="K184" i="1"/>
  <c r="G183" i="2" s="1"/>
  <c r="K181" i="1"/>
  <c r="G180" i="2" s="1"/>
  <c r="K188" i="1"/>
  <c r="G187" i="2" s="1"/>
  <c r="K187" i="1"/>
  <c r="G186" i="2" s="1"/>
  <c r="K140" i="1"/>
  <c r="G139" i="2" s="1"/>
  <c r="K192" i="1"/>
  <c r="G191" i="2" s="1"/>
  <c r="K153" i="1"/>
  <c r="G152" i="2" s="1"/>
  <c r="K208" i="1"/>
  <c r="G207" i="2" s="1"/>
  <c r="K154" i="1"/>
  <c r="G153" i="2" s="1"/>
  <c r="K201" i="1"/>
  <c r="G200" i="2" s="1"/>
  <c r="K214" i="1"/>
  <c r="G213" i="2" s="1"/>
  <c r="K228" i="1"/>
  <c r="G227" i="2" s="1"/>
  <c r="K256" i="1"/>
  <c r="G255" i="2" s="1"/>
  <c r="K240" i="1"/>
  <c r="G239" i="2" s="1"/>
  <c r="K243" i="1"/>
  <c r="G242" i="2" s="1"/>
  <c r="K242" i="1"/>
  <c r="G241" i="2" s="1"/>
  <c r="K233" i="1"/>
  <c r="G232" i="2" s="1"/>
  <c r="K244" i="1"/>
  <c r="G243" i="2" s="1"/>
  <c r="K241" i="1"/>
  <c r="G240" i="2" s="1"/>
  <c r="K257" i="1"/>
  <c r="G256" i="2" s="1"/>
  <c r="K258" i="1"/>
  <c r="G257" i="2" s="1"/>
  <c r="K262" i="1"/>
  <c r="G261" i="2" s="1"/>
  <c r="K265" i="1"/>
  <c r="G264" i="2" s="1"/>
  <c r="K273" i="1"/>
  <c r="G272" i="2" s="1"/>
  <c r="K271" i="1"/>
  <c r="G270" i="2" s="1"/>
  <c r="K266" i="1"/>
  <c r="G265" i="2" s="1"/>
  <c r="K219" i="1"/>
  <c r="G218" i="2" s="1"/>
  <c r="K223" i="1"/>
  <c r="G222" i="2" s="1"/>
  <c r="K278" i="1"/>
  <c r="G277" i="2" s="1"/>
  <c r="K283" i="1"/>
  <c r="G282" i="2" s="1"/>
  <c r="K288" i="1"/>
  <c r="G287" i="2" s="1"/>
  <c r="K285" i="1"/>
  <c r="G284" i="2" s="1"/>
  <c r="K289" i="1"/>
  <c r="G288" i="2" s="1"/>
  <c r="K291" i="1"/>
  <c r="G290" i="2" s="1"/>
  <c r="K292" i="1"/>
  <c r="G291" i="2" s="1"/>
  <c r="K248" i="1"/>
  <c r="G247" i="2" s="1"/>
  <c r="K249" i="1"/>
  <c r="G248" i="2" s="1"/>
  <c r="K251" i="1"/>
  <c r="G250" i="2" s="1"/>
  <c r="K255" i="1"/>
  <c r="G254" i="2" s="1"/>
  <c r="K229" i="1"/>
  <c r="G228" i="2" s="1"/>
  <c r="K267" i="1"/>
  <c r="G266" i="2" s="1"/>
  <c r="O1" i="2"/>
  <c r="K1" i="2"/>
  <c r="J1" i="2"/>
  <c r="I1" i="2"/>
  <c r="H1" i="2"/>
  <c r="G1" i="2"/>
  <c r="F1" i="2"/>
  <c r="E1" i="2"/>
  <c r="D1" i="2"/>
  <c r="C1" i="2"/>
  <c r="B1" i="2"/>
  <c r="A1" i="2"/>
  <c r="AG219" i="1"/>
  <c r="AI219" i="1" s="1"/>
  <c r="L219" i="1"/>
  <c r="AG229" i="1"/>
  <c r="AI229" i="1" s="1"/>
  <c r="L229" i="1"/>
  <c r="AG129" i="1"/>
  <c r="AI129" i="1" s="1"/>
  <c r="L129" i="1"/>
  <c r="AI143" i="1"/>
  <c r="AG143" i="1"/>
  <c r="L143" i="1"/>
  <c r="AG267" i="1"/>
  <c r="AI267" i="1" s="1"/>
  <c r="L267" i="1"/>
  <c r="AG255" i="1"/>
  <c r="AI255" i="1" s="1"/>
  <c r="AG251" i="1"/>
  <c r="AI251" i="1" s="1"/>
  <c r="L255" i="1"/>
  <c r="L251" i="1"/>
  <c r="AG153" i="1"/>
  <c r="AI153" i="1" s="1"/>
  <c r="L153" i="1"/>
  <c r="AG140" i="1"/>
  <c r="AI140" i="1" s="1"/>
  <c r="L140" i="1"/>
  <c r="AG154" i="1"/>
  <c r="AI154" i="1" s="1"/>
  <c r="L154" i="1"/>
  <c r="AG223" i="1"/>
  <c r="AI223" i="1" s="1"/>
  <c r="L223" i="1"/>
  <c r="L222" i="1"/>
  <c r="AG222" i="1"/>
  <c r="AG258" i="1"/>
  <c r="AI258" i="1" s="1"/>
  <c r="L258" i="1"/>
  <c r="AI253" i="1"/>
  <c r="AH253" i="1"/>
  <c r="L253" i="1"/>
  <c r="AG253" i="1"/>
  <c r="AG249" i="1"/>
  <c r="AI249" i="1" s="1"/>
  <c r="L249" i="1"/>
  <c r="AG248" i="1"/>
  <c r="AI248" i="1" s="1"/>
  <c r="L248" i="1"/>
  <c r="AG107" i="1"/>
  <c r="AI107" i="1" s="1"/>
  <c r="L107" i="1"/>
  <c r="AG108" i="1"/>
  <c r="AI108" i="1" s="1"/>
  <c r="L108" i="1"/>
  <c r="AG106" i="1"/>
  <c r="AI106" i="1" s="1"/>
  <c r="L106" i="1"/>
  <c r="AG104" i="1"/>
  <c r="AI104" i="1" s="1"/>
  <c r="L104" i="1"/>
  <c r="AH105" i="1"/>
  <c r="L105" i="1"/>
  <c r="AG105" i="1"/>
  <c r="L184" i="1"/>
  <c r="AG302" i="1"/>
  <c r="AI302" i="1" s="1"/>
  <c r="L302" i="1"/>
  <c r="AG295" i="1"/>
  <c r="AI295" i="1" s="1"/>
  <c r="L295" i="1"/>
  <c r="AG9" i="1"/>
  <c r="AI9" i="1" s="1"/>
  <c r="L9" i="1"/>
  <c r="AG10" i="1"/>
  <c r="AI10" i="1" s="1"/>
  <c r="L10" i="1"/>
  <c r="AG11" i="1"/>
  <c r="AI11" i="1" s="1"/>
  <c r="L11" i="1"/>
  <c r="AG13" i="1"/>
  <c r="AI13" i="1" s="1"/>
  <c r="AG12" i="1"/>
  <c r="AI12" i="1" s="1"/>
  <c r="L13" i="1"/>
  <c r="L12" i="1"/>
  <c r="AG301" i="1"/>
  <c r="L301" i="1"/>
  <c r="AG172" i="1"/>
  <c r="AI172" i="1" s="1"/>
  <c r="L172" i="1"/>
  <c r="AG283" i="1"/>
  <c r="AI283" i="1" s="1"/>
  <c r="L283" i="1"/>
  <c r="L90" i="1"/>
  <c r="AG90" i="1"/>
  <c r="AG98" i="1"/>
  <c r="AI98" i="1" s="1"/>
  <c r="L98" i="1"/>
  <c r="AG96" i="1"/>
  <c r="AI96" i="1" s="1"/>
  <c r="L96" i="1"/>
  <c r="AG81" i="1"/>
  <c r="AI81" i="1" s="1"/>
  <c r="L81" i="1"/>
  <c r="AG241" i="1"/>
  <c r="AI241" i="1" s="1"/>
  <c r="L241" i="1"/>
  <c r="AG214" i="1"/>
  <c r="AI214" i="1" s="1"/>
  <c r="L214" i="1"/>
  <c r="AG173" i="1"/>
  <c r="AI173" i="1" s="1"/>
  <c r="L173" i="1"/>
  <c r="AG297" i="1"/>
  <c r="AI297" i="1" s="1"/>
  <c r="L297" i="1"/>
  <c r="AG113" i="1"/>
  <c r="AI113" i="1" s="1"/>
  <c r="L113" i="1"/>
  <c r="AG116" i="1"/>
  <c r="AI116" i="1" s="1"/>
  <c r="L116" i="1"/>
  <c r="AG37" i="1"/>
  <c r="AI37" i="1" s="1"/>
  <c r="L37" i="1"/>
  <c r="AG77" i="1"/>
  <c r="AI77" i="1" s="1"/>
  <c r="L77" i="1"/>
  <c r="AG187" i="1"/>
  <c r="AI187" i="1" s="1"/>
  <c r="L187" i="1"/>
  <c r="L186" i="1"/>
  <c r="AG186" i="1"/>
  <c r="AG285" i="1"/>
  <c r="AI285" i="1" s="1"/>
  <c r="L285" i="1"/>
  <c r="AG266" i="1"/>
  <c r="AI266" i="1" s="1"/>
  <c r="L266" i="1"/>
  <c r="AG32" i="1"/>
  <c r="AI32" i="1" s="1"/>
  <c r="L32" i="1"/>
  <c r="AG244" i="1"/>
  <c r="AI244" i="1" s="1"/>
  <c r="L244" i="1"/>
  <c r="AG144" i="1"/>
  <c r="AI144" i="1" s="1"/>
  <c r="L144" i="1"/>
  <c r="L142" i="1"/>
  <c r="AG142" i="1"/>
  <c r="AG188" i="1"/>
  <c r="AI188" i="1" s="1"/>
  <c r="L188" i="1"/>
  <c r="AG181" i="1"/>
  <c r="AI181" i="1" s="1"/>
  <c r="L181" i="1"/>
  <c r="AG84" i="1"/>
  <c r="AI84" i="1" s="1"/>
  <c r="L84" i="1"/>
  <c r="AG163" i="1"/>
  <c r="L163" i="1"/>
  <c r="AG112" i="1"/>
  <c r="AG114" i="1"/>
  <c r="AI114" i="1" s="1"/>
  <c r="L114" i="1"/>
  <c r="L112" i="1"/>
  <c r="AG36" i="1"/>
  <c r="AI36" i="1" s="1"/>
  <c r="L36" i="1"/>
  <c r="AG111" i="1"/>
  <c r="AI111" i="1" s="1"/>
  <c r="L111" i="1"/>
  <c r="AG271" i="1"/>
  <c r="AI271" i="1" s="1"/>
  <c r="L271" i="1"/>
  <c r="AG275" i="1"/>
  <c r="AI275" i="1" s="1"/>
  <c r="L275" i="1"/>
  <c r="AG291" i="1"/>
  <c r="AI291" i="1" s="1"/>
  <c r="L291" i="1"/>
  <c r="AG159" i="1"/>
  <c r="AI159" i="1" s="1"/>
  <c r="L159" i="1"/>
  <c r="L164" i="1"/>
  <c r="AG164" i="1"/>
  <c r="AH49" i="1"/>
  <c r="AG49" i="1"/>
  <c r="L49" i="1"/>
  <c r="AG160" i="1"/>
  <c r="AI160" i="1" s="1"/>
  <c r="L160" i="1"/>
  <c r="AG162" i="1"/>
  <c r="AI162" i="1" s="1"/>
  <c r="L162" i="1"/>
  <c r="AG161" i="1"/>
  <c r="AI161" i="1" s="1"/>
  <c r="L161" i="1"/>
  <c r="AG48" i="1"/>
  <c r="AH48" i="1"/>
  <c r="L48" i="1"/>
  <c r="L177" i="1"/>
  <c r="AG177" i="1"/>
  <c r="AH177" i="1"/>
  <c r="AG67" i="1"/>
  <c r="AH67" i="1"/>
  <c r="AI67" i="1"/>
  <c r="L213" i="1"/>
  <c r="AG213" i="1"/>
  <c r="AH213" i="1"/>
  <c r="AI213" i="1"/>
  <c r="L228" i="1"/>
  <c r="AG228" i="1"/>
  <c r="AH228" i="1"/>
  <c r="L304" i="1"/>
  <c r="AG304" i="1"/>
  <c r="AH304" i="1"/>
  <c r="AG259" i="1"/>
  <c r="AI259" i="1"/>
  <c r="L256" i="1"/>
  <c r="AG256" i="1"/>
  <c r="AH256" i="1"/>
  <c r="L240" i="1"/>
  <c r="AG240" i="1"/>
  <c r="AI240" i="1" s="1"/>
  <c r="L243" i="1"/>
  <c r="AG243" i="1"/>
  <c r="AI243" i="1" s="1"/>
  <c r="L192" i="1"/>
  <c r="AG192" i="1"/>
  <c r="AH192" i="1"/>
  <c r="L54" i="1"/>
  <c r="AG54" i="1"/>
  <c r="AH54" i="1"/>
  <c r="L52" i="1"/>
  <c r="AG52" i="1"/>
  <c r="AH52" i="1"/>
  <c r="L53" i="1"/>
  <c r="AG53" i="1"/>
  <c r="AH53" i="1"/>
  <c r="AI53" i="1"/>
  <c r="L51" i="1"/>
  <c r="AG51" i="1"/>
  <c r="AH51" i="1"/>
  <c r="L139" i="1"/>
  <c r="AG139" i="1"/>
  <c r="AH139" i="1"/>
  <c r="AI139" i="1"/>
  <c r="I145" i="1"/>
  <c r="AG145" i="1" s="1"/>
  <c r="J145" i="1"/>
  <c r="AH145" i="1" s="1"/>
  <c r="L134" i="1"/>
  <c r="L33" i="1"/>
  <c r="AG33" i="1"/>
  <c r="AH33" i="1"/>
  <c r="L34" i="1"/>
  <c r="AG34" i="1"/>
  <c r="AH34" i="1"/>
  <c r="L8" i="1"/>
  <c r="AG8" i="1"/>
  <c r="AH8" i="1"/>
  <c r="L73" i="1"/>
  <c r="AG73" i="1"/>
  <c r="AI73" i="1"/>
  <c r="L72" i="1"/>
  <c r="AG72" i="1"/>
  <c r="L74" i="1"/>
  <c r="AG74" i="1"/>
  <c r="L71" i="1"/>
  <c r="AG71" i="1"/>
  <c r="AH71" i="1"/>
  <c r="J2" i="1"/>
  <c r="AH2" i="1" s="1"/>
  <c r="L2" i="1"/>
  <c r="AG2" i="1"/>
  <c r="AI2" i="1"/>
  <c r="L3" i="1"/>
  <c r="AG3" i="1"/>
  <c r="AH3" i="1"/>
  <c r="L306" i="1"/>
  <c r="AG306" i="1"/>
  <c r="AH306" i="1"/>
  <c r="L294" i="1"/>
  <c r="AG294" i="1"/>
  <c r="AH294" i="1"/>
  <c r="L298" i="1"/>
  <c r="AG298" i="1"/>
  <c r="AH298" i="1"/>
  <c r="AI298" i="1"/>
  <c r="L299" i="1"/>
  <c r="AG299" i="1"/>
  <c r="AH299" i="1"/>
  <c r="L273" i="1"/>
  <c r="AG273" i="1"/>
  <c r="AH273" i="1"/>
  <c r="L292" i="1"/>
  <c r="AG292" i="1"/>
  <c r="AH292" i="1"/>
  <c r="L225" i="1"/>
  <c r="AG225" i="1"/>
  <c r="AH225" i="1"/>
  <c r="AI225" i="1"/>
  <c r="L289" i="1"/>
  <c r="AG289" i="1"/>
  <c r="AH289" i="1"/>
  <c r="L265" i="1"/>
  <c r="AG265" i="1"/>
  <c r="AH265" i="1"/>
  <c r="L264" i="1"/>
  <c r="AG264" i="1"/>
  <c r="AH264" i="1"/>
  <c r="AI264" i="1"/>
  <c r="L272" i="1"/>
  <c r="AG272" i="1"/>
  <c r="AH272" i="1"/>
  <c r="AI272" i="1"/>
  <c r="L178" i="1"/>
  <c r="AG178" i="1"/>
  <c r="AH178" i="1"/>
  <c r="L208" i="1"/>
  <c r="AG208" i="1"/>
  <c r="AH208" i="1"/>
  <c r="L201" i="1"/>
  <c r="AG201" i="1"/>
  <c r="AH201" i="1"/>
  <c r="L101" i="1"/>
  <c r="AI101" i="1"/>
  <c r="L123" i="1"/>
  <c r="AG123" i="1"/>
  <c r="AH123" i="1"/>
  <c r="L120" i="1"/>
  <c r="AI120" i="1"/>
  <c r="L47" i="1"/>
  <c r="AG47" i="1"/>
  <c r="AH47" i="1"/>
  <c r="L262" i="1"/>
  <c r="AG262" i="1"/>
  <c r="AH262" i="1"/>
  <c r="L75" i="1"/>
  <c r="AG75" i="1"/>
  <c r="AH75" i="1"/>
  <c r="L293" i="1"/>
  <c r="AG293" i="1"/>
  <c r="AH293" i="1"/>
  <c r="L35" i="1"/>
  <c r="AH35" i="1"/>
  <c r="AI35" i="1" s="1"/>
  <c r="L257" i="1"/>
  <c r="AG257" i="1"/>
  <c r="AH257" i="1"/>
  <c r="L242" i="1"/>
  <c r="AG242" i="1"/>
  <c r="AH242" i="1"/>
  <c r="L305" i="1"/>
  <c r="AG305" i="1"/>
  <c r="AH305" i="1"/>
  <c r="L16" i="1"/>
  <c r="AG16" i="1"/>
  <c r="AH16" i="1"/>
  <c r="L121" i="1"/>
  <c r="AG121" i="1"/>
  <c r="AH121" i="1"/>
  <c r="L122" i="1"/>
  <c r="AG122" i="1"/>
  <c r="AH122" i="1"/>
  <c r="L155" i="1"/>
  <c r="AG155" i="1"/>
  <c r="AH155" i="1"/>
  <c r="L133" i="1"/>
  <c r="AG133" i="1"/>
  <c r="AH133" i="1"/>
  <c r="L137" i="1"/>
  <c r="AG137" i="1"/>
  <c r="AH137" i="1"/>
  <c r="AG134" i="1"/>
  <c r="AH134" i="1"/>
  <c r="L78" i="1"/>
  <c r="AG78" i="1"/>
  <c r="AI78" i="1" s="1"/>
  <c r="L5" i="1"/>
  <c r="AG5" i="1"/>
  <c r="AI5" i="1" s="1"/>
  <c r="L24" i="1"/>
  <c r="AG24" i="1"/>
  <c r="AI24" i="1" s="1"/>
  <c r="L25" i="1"/>
  <c r="AG25" i="1"/>
  <c r="AI25" i="1" s="1"/>
  <c r="L23" i="1"/>
  <c r="AG23" i="1"/>
  <c r="AI23" i="1" s="1"/>
  <c r="L89" i="1"/>
  <c r="AH89" i="1"/>
  <c r="AI89" i="1" s="1"/>
  <c r="L93" i="1"/>
  <c r="AG93" i="1"/>
  <c r="AH93" i="1"/>
  <c r="L91" i="1"/>
  <c r="AG91" i="1"/>
  <c r="AH91" i="1"/>
  <c r="L42" i="1"/>
  <c r="AG42" i="1"/>
  <c r="AH42" i="1"/>
  <c r="L41" i="1"/>
  <c r="AI41" i="1"/>
  <c r="L40" i="1"/>
  <c r="AG40" i="1"/>
  <c r="AI40" i="1" s="1"/>
  <c r="AG184" i="1"/>
  <c r="L83" i="1"/>
  <c r="AG83" i="1"/>
  <c r="AI83" i="1" s="1"/>
  <c r="L94" i="1"/>
  <c r="AG94" i="1"/>
  <c r="AI94" i="1" s="1"/>
  <c r="L39" i="1"/>
  <c r="AG39" i="1"/>
  <c r="AI39" i="1" s="1"/>
  <c r="L38" i="1"/>
  <c r="AG38" i="1"/>
  <c r="AI38" i="1" s="1"/>
  <c r="L233" i="1"/>
  <c r="AG233" i="1"/>
  <c r="AI233" i="1" s="1"/>
  <c r="L288" i="1"/>
  <c r="AG288" i="1"/>
  <c r="AI288" i="1" s="1"/>
  <c r="L278" i="1"/>
  <c r="AG278" i="1"/>
  <c r="AI278" i="1" s="1"/>
  <c r="L19" i="1"/>
  <c r="AG19" i="1"/>
  <c r="AI19" i="1" s="1"/>
  <c r="L82" i="1"/>
  <c r="AG82" i="1"/>
  <c r="AI82" i="1" s="1"/>
  <c r="L125" i="1"/>
  <c r="AG125" i="1"/>
  <c r="AI125" i="1" s="1"/>
  <c r="L20" i="1"/>
  <c r="AG20" i="1"/>
  <c r="AI20" i="1" s="1"/>
  <c r="L22" i="1"/>
  <c r="AG22" i="1"/>
  <c r="AI22" i="1" s="1"/>
  <c r="AY56" i="1" l="1"/>
  <c r="AR56" i="1"/>
  <c r="M55" i="2" s="1"/>
  <c r="AY60" i="1"/>
  <c r="AR60" i="1"/>
  <c r="M59" i="2" s="1"/>
  <c r="AY67" i="1"/>
  <c r="AR67" i="1"/>
  <c r="M66" i="2" s="1"/>
  <c r="AY71" i="1"/>
  <c r="AR71" i="1"/>
  <c r="M70" i="2" s="1"/>
  <c r="AY75" i="1"/>
  <c r="AR75" i="1"/>
  <c r="AY93" i="1"/>
  <c r="AR93" i="1"/>
  <c r="M92" i="2" s="1"/>
  <c r="AY83" i="1"/>
  <c r="AR83" i="1"/>
  <c r="M82" i="2" s="1"/>
  <c r="AY77" i="1"/>
  <c r="AR77" i="1"/>
  <c r="AY76" i="1"/>
  <c r="AR76" i="1"/>
  <c r="AY101" i="1"/>
  <c r="AR101" i="1"/>
  <c r="M100" i="2" s="1"/>
  <c r="AY120" i="1"/>
  <c r="AR120" i="1"/>
  <c r="M119" i="2" s="1"/>
  <c r="AY125" i="1"/>
  <c r="AR125" i="1"/>
  <c r="M124" i="2" s="1"/>
  <c r="AY131" i="1"/>
  <c r="AR131" i="1"/>
  <c r="AY134" i="1"/>
  <c r="AR134" i="1"/>
  <c r="M133" i="2" s="1"/>
  <c r="AY135" i="1"/>
  <c r="AR135" i="1"/>
  <c r="M134" i="2" s="1"/>
  <c r="AY145" i="1"/>
  <c r="AR145" i="1"/>
  <c r="M144" i="2" s="1"/>
  <c r="AY156" i="1"/>
  <c r="AR156" i="1"/>
  <c r="M155" i="2" s="1"/>
  <c r="AY166" i="1"/>
  <c r="AR166" i="1"/>
  <c r="M165" i="2" s="1"/>
  <c r="AY168" i="1"/>
  <c r="AR168" i="1"/>
  <c r="M167" i="2" s="1"/>
  <c r="AY189" i="1"/>
  <c r="AR189" i="1"/>
  <c r="M188" i="2" s="1"/>
  <c r="AY192" i="1"/>
  <c r="AR192" i="1"/>
  <c r="M191" i="2" s="1"/>
  <c r="AY213" i="1"/>
  <c r="AR213" i="1"/>
  <c r="M212" i="2" s="1"/>
  <c r="AY228" i="1"/>
  <c r="AR228" i="1"/>
  <c r="M227" i="2" s="1"/>
  <c r="AY240" i="1"/>
  <c r="AR240" i="1"/>
  <c r="M239" i="2" s="1"/>
  <c r="AY247" i="1"/>
  <c r="AR247" i="1"/>
  <c r="M246" i="2" s="1"/>
  <c r="AY249" i="1"/>
  <c r="AR249" i="1"/>
  <c r="M248" i="2" s="1"/>
  <c r="AY229" i="1"/>
  <c r="AR229" i="1"/>
  <c r="M228" i="2" s="1"/>
  <c r="AY258" i="1"/>
  <c r="AR258" i="1"/>
  <c r="M257" i="2" s="1"/>
  <c r="AY263" i="1"/>
  <c r="AR263" i="1"/>
  <c r="AY267" i="1"/>
  <c r="AR267" i="1"/>
  <c r="M266" i="2" s="1"/>
  <c r="AY278" i="1"/>
  <c r="AR278" i="1"/>
  <c r="M277" i="2" s="1"/>
  <c r="AY295" i="1"/>
  <c r="AR295" i="1"/>
  <c r="M294" i="2" s="1"/>
  <c r="AY14" i="1"/>
  <c r="AR14" i="1"/>
  <c r="M14" i="2" s="1"/>
  <c r="AY16" i="1"/>
  <c r="AR16" i="1"/>
  <c r="M16" i="2" s="1"/>
  <c r="AY20" i="1"/>
  <c r="AR20" i="1"/>
  <c r="M20" i="2" s="1"/>
  <c r="AY22" i="1"/>
  <c r="AR22" i="1"/>
  <c r="M22" i="2" s="1"/>
  <c r="AY23" i="1"/>
  <c r="AR23" i="1"/>
  <c r="M23" i="2" s="1"/>
  <c r="AY27" i="1"/>
  <c r="AR27" i="1"/>
  <c r="M27" i="2" s="1"/>
  <c r="AY29" i="1"/>
  <c r="AR29" i="1"/>
  <c r="M29" i="2" s="1"/>
  <c r="AY32" i="1"/>
  <c r="AR32" i="1"/>
  <c r="M32" i="2" s="1"/>
  <c r="AY36" i="1"/>
  <c r="AR36" i="1"/>
  <c r="M36" i="2" s="1"/>
  <c r="AY44" i="1"/>
  <c r="AR44" i="1"/>
  <c r="M43" i="2" s="1"/>
  <c r="AY39" i="1"/>
  <c r="AR39" i="1"/>
  <c r="M39" i="2" s="1"/>
  <c r="AY38" i="1"/>
  <c r="AR38" i="1"/>
  <c r="M38" i="2" s="1"/>
  <c r="AY37" i="1"/>
  <c r="AR37" i="1"/>
  <c r="M37" i="2" s="1"/>
  <c r="AY53" i="1"/>
  <c r="AR53" i="1"/>
  <c r="M52" i="2" s="1"/>
  <c r="AY51" i="1"/>
  <c r="AR51" i="1"/>
  <c r="M50" i="2" s="1"/>
  <c r="AY47" i="1"/>
  <c r="AR47" i="1"/>
  <c r="M46" i="2" s="1"/>
  <c r="AY91" i="1"/>
  <c r="AR91" i="1"/>
  <c r="M90" i="2" s="1"/>
  <c r="AY94" i="1"/>
  <c r="AR94" i="1"/>
  <c r="AY79" i="1"/>
  <c r="AR79" i="1"/>
  <c r="AY106" i="1"/>
  <c r="AR106" i="1"/>
  <c r="M105" i="2" s="1"/>
  <c r="AY112" i="1"/>
  <c r="AR112" i="1"/>
  <c r="M111" i="2" s="1"/>
  <c r="AY117" i="1"/>
  <c r="AR117" i="1"/>
  <c r="M116" i="2" s="1"/>
  <c r="AY121" i="1"/>
  <c r="AR121" i="1"/>
  <c r="M120" i="2" s="1"/>
  <c r="AY124" i="1"/>
  <c r="AR124" i="1"/>
  <c r="M123" i="2" s="1"/>
  <c r="AY129" i="1"/>
  <c r="AR129" i="1"/>
  <c r="M128" i="2" s="1"/>
  <c r="AY126" i="1"/>
  <c r="AR126" i="1"/>
  <c r="M125" i="2" s="1"/>
  <c r="AY130" i="1"/>
  <c r="AR130" i="1"/>
  <c r="M129" i="2" s="1"/>
  <c r="AY140" i="1"/>
  <c r="AR140" i="1"/>
  <c r="M139" i="2" s="1"/>
  <c r="AY151" i="1"/>
  <c r="AR151" i="1"/>
  <c r="AY158" i="1"/>
  <c r="AR158" i="1"/>
  <c r="M157" i="2" s="1"/>
  <c r="AY157" i="1"/>
  <c r="AR157" i="1"/>
  <c r="M156" i="2" s="1"/>
  <c r="AY183" i="1"/>
  <c r="AR183" i="1"/>
  <c r="M182" i="2" s="1"/>
  <c r="AY178" i="1"/>
  <c r="AR178" i="1"/>
  <c r="M177" i="2" s="1"/>
  <c r="AY176" i="1"/>
  <c r="AR176" i="1"/>
  <c r="M175" i="2" s="1"/>
  <c r="AY188" i="1"/>
  <c r="AR188" i="1"/>
  <c r="M187" i="2" s="1"/>
  <c r="AY185" i="1"/>
  <c r="AR185" i="1"/>
  <c r="M184" i="2" s="1"/>
  <c r="AY193" i="1"/>
  <c r="AR193" i="1"/>
  <c r="M192" i="2" s="1"/>
  <c r="AY201" i="1"/>
  <c r="AR201" i="1"/>
  <c r="M200" i="2" s="1"/>
  <c r="AY214" i="1"/>
  <c r="AR214" i="1"/>
  <c r="M213" i="2" s="1"/>
  <c r="AY256" i="1"/>
  <c r="AR256" i="1"/>
  <c r="M255" i="2" s="1"/>
  <c r="AY243" i="1"/>
  <c r="AR243" i="1"/>
  <c r="M242" i="2" s="1"/>
  <c r="AY239" i="1"/>
  <c r="AR239" i="1"/>
  <c r="M238" i="2" s="1"/>
  <c r="AY241" i="1"/>
  <c r="AR241" i="1"/>
  <c r="M240" i="2" s="1"/>
  <c r="AY248" i="1"/>
  <c r="AR248" i="1"/>
  <c r="M247" i="2" s="1"/>
  <c r="AY259" i="1"/>
  <c r="AR259" i="1"/>
  <c r="M258" i="2" s="1"/>
  <c r="AY269" i="1"/>
  <c r="AR269" i="1"/>
  <c r="M268" i="2" s="1"/>
  <c r="AY266" i="1"/>
  <c r="AR266" i="1"/>
  <c r="M265" i="2" s="1"/>
  <c r="AY268" i="1"/>
  <c r="AR268" i="1"/>
  <c r="M267" i="2" s="1"/>
  <c r="AY277" i="1"/>
  <c r="AR277" i="1"/>
  <c r="M276" i="2" s="1"/>
  <c r="AY294" i="1"/>
  <c r="AR294" i="1"/>
  <c r="M293" i="2" s="1"/>
  <c r="AY304" i="1"/>
  <c r="AR304" i="1"/>
  <c r="M303" i="2" s="1"/>
  <c r="AY180" i="1"/>
  <c r="AR180" i="1"/>
  <c r="M179" i="2" s="1"/>
  <c r="AI292" i="1"/>
  <c r="AI52" i="1"/>
  <c r="AI294" i="1"/>
  <c r="AI299" i="1"/>
  <c r="AI304" i="1"/>
  <c r="L145" i="1"/>
  <c r="AI3" i="1"/>
  <c r="AI8" i="1"/>
  <c r="AI192" i="1"/>
  <c r="M13" i="2"/>
  <c r="AI306" i="1"/>
  <c r="K145" i="1"/>
  <c r="G144" i="2" s="1"/>
  <c r="AI262" i="1"/>
  <c r="AI177" i="1"/>
  <c r="AI208" i="1"/>
  <c r="M291" i="2"/>
  <c r="M6" i="2"/>
  <c r="M270" i="2"/>
  <c r="AI201" i="1"/>
  <c r="AI164" i="1"/>
  <c r="AI93" i="1"/>
  <c r="AI293" i="1"/>
  <c r="AI51" i="1"/>
  <c r="M25" i="2"/>
  <c r="M33" i="2"/>
  <c r="M41" i="2"/>
  <c r="M40" i="2"/>
  <c r="M53" i="2"/>
  <c r="M47" i="2"/>
  <c r="M72" i="2"/>
  <c r="M88" i="2"/>
  <c r="M93" i="2"/>
  <c r="M80" i="2"/>
  <c r="M84" i="2"/>
  <c r="M107" i="2"/>
  <c r="M115" i="2"/>
  <c r="M122" i="2"/>
  <c r="M121" i="2"/>
  <c r="M126" i="2"/>
  <c r="M130" i="2"/>
  <c r="M138" i="2"/>
  <c r="M150" i="2"/>
  <c r="M160" i="2"/>
  <c r="M161" i="2"/>
  <c r="M163" i="2"/>
  <c r="M221" i="2"/>
  <c r="M232" i="2"/>
  <c r="M243" i="2"/>
  <c r="M264" i="2"/>
  <c r="M282" i="2"/>
  <c r="M284" i="2"/>
  <c r="M285" i="2"/>
  <c r="M298" i="2"/>
  <c r="M301" i="2"/>
  <c r="M302" i="2"/>
  <c r="M205" i="2"/>
  <c r="M278" i="2"/>
  <c r="AI184" i="1"/>
  <c r="AI305" i="1"/>
  <c r="AI257" i="1"/>
  <c r="AI34" i="1"/>
  <c r="M4" i="2"/>
  <c r="AR2" i="1"/>
  <c r="M2" i="2" s="1"/>
  <c r="M3" i="2"/>
  <c r="M5" i="2"/>
  <c r="M286" i="2"/>
  <c r="M288" i="2"/>
  <c r="M275" i="2"/>
  <c r="M10" i="2"/>
  <c r="M9" i="2"/>
  <c r="M292" i="2"/>
  <c r="M279" i="2"/>
  <c r="M209" i="2"/>
  <c r="AI256" i="1"/>
  <c r="AI273" i="1"/>
  <c r="AI123" i="1"/>
  <c r="AI289" i="1"/>
  <c r="AI163" i="1"/>
  <c r="AI91" i="1"/>
  <c r="AI75" i="1"/>
  <c r="AI71" i="1"/>
  <c r="AI72" i="1"/>
  <c r="AI47" i="1"/>
  <c r="AI54" i="1"/>
  <c r="AI155" i="1"/>
  <c r="AI122" i="1"/>
  <c r="AI48" i="1"/>
  <c r="M15" i="2"/>
  <c r="M17" i="2"/>
  <c r="M18" i="2"/>
  <c r="M274" i="2"/>
  <c r="M283" i="2"/>
  <c r="M295" i="2"/>
  <c r="M299" i="2"/>
  <c r="M300" i="2"/>
  <c r="M305" i="2"/>
  <c r="M203" i="2"/>
  <c r="M28" i="2"/>
  <c r="AI228" i="1"/>
  <c r="AI42" i="1"/>
  <c r="AI134" i="1"/>
  <c r="AI137" i="1"/>
  <c r="AI121" i="1"/>
  <c r="AI16" i="1"/>
  <c r="AI242" i="1"/>
  <c r="AI178" i="1"/>
  <c r="AI265" i="1"/>
  <c r="AI74" i="1"/>
  <c r="AI49" i="1"/>
  <c r="M8" i="2"/>
  <c r="M253" i="2"/>
  <c r="M252" i="2"/>
  <c r="M250" i="2"/>
  <c r="M254" i="2"/>
  <c r="M234" i="2"/>
  <c r="M231" i="2"/>
  <c r="M256" i="2"/>
  <c r="M260" i="2"/>
  <c r="M261" i="2"/>
  <c r="M262" i="2"/>
  <c r="M263" i="2"/>
  <c r="M269" i="2"/>
  <c r="M272" i="2"/>
  <c r="M271" i="2"/>
  <c r="M287" i="2"/>
  <c r="M290" i="2"/>
  <c r="M297" i="2"/>
  <c r="M296" i="2"/>
  <c r="M304" i="2"/>
  <c r="M210" i="2"/>
  <c r="AI176" i="1"/>
  <c r="AI33" i="1"/>
  <c r="M48" i="2"/>
  <c r="M56" i="2"/>
  <c r="M69" i="2"/>
  <c r="M77" i="2"/>
  <c r="M89" i="2"/>
  <c r="M113" i="2"/>
  <c r="M241" i="2"/>
  <c r="M19" i="2"/>
  <c r="M24" i="2"/>
  <c r="M26" i="2"/>
  <c r="M34" i="2"/>
  <c r="M35" i="2"/>
  <c r="M42" i="2"/>
  <c r="M51" i="2"/>
  <c r="M45" i="2"/>
  <c r="M71" i="2"/>
  <c r="M73" i="2"/>
  <c r="M154" i="2"/>
  <c r="M81" i="2"/>
  <c r="M83" i="2"/>
  <c r="M95" i="2"/>
  <c r="M97" i="2"/>
  <c r="M104" i="2"/>
  <c r="M103" i="2"/>
  <c r="M106" i="2"/>
  <c r="M110" i="2"/>
  <c r="M118" i="2"/>
  <c r="M136" i="2"/>
  <c r="M143" i="2"/>
  <c r="M153" i="2"/>
  <c r="M112" i="2"/>
  <c r="M127" i="2"/>
  <c r="M131" i="2"/>
  <c r="M132" i="2"/>
  <c r="M135" i="2"/>
  <c r="M141" i="2"/>
  <c r="M142" i="2"/>
  <c r="M151" i="2"/>
  <c r="M152" i="2"/>
  <c r="M159" i="2"/>
  <c r="M158" i="2"/>
  <c r="M162" i="2"/>
  <c r="M166" i="2"/>
  <c r="M168" i="2"/>
  <c r="M172" i="2"/>
  <c r="M171" i="2"/>
  <c r="M173" i="2"/>
  <c r="M176" i="2"/>
  <c r="M183" i="2"/>
  <c r="M180" i="2"/>
  <c r="M117" i="2"/>
  <c r="M185" i="2"/>
  <c r="M186" i="2"/>
  <c r="M189" i="2"/>
  <c r="M193" i="2"/>
  <c r="M196" i="2"/>
  <c r="M195" i="2"/>
  <c r="M194" i="2"/>
  <c r="M207" i="2"/>
  <c r="M208" i="2"/>
  <c r="M201" i="2"/>
  <c r="M216" i="2"/>
  <c r="M218" i="2"/>
  <c r="M222" i="2"/>
  <c r="M223" i="2"/>
  <c r="M224" i="2"/>
  <c r="M12" i="2"/>
  <c r="M11" i="2"/>
  <c r="M7" i="2"/>
  <c r="M78" i="2" l="1"/>
  <c r="M76" i="2"/>
  <c r="M75" i="2"/>
  <c r="M74" i="2"/>
  <c r="AI145" i="1"/>
</calcChain>
</file>

<file path=xl/comments1.xml><?xml version="1.0" encoding="utf-8"?>
<comments xmlns="http://schemas.openxmlformats.org/spreadsheetml/2006/main">
  <authors>
    <author>Minimulin</author>
  </authors>
  <commentList>
    <comment ref="Q1" authorId="0">
      <text>
        <r>
          <rPr>
            <b/>
            <sz val="8"/>
            <color indexed="81"/>
            <rFont val="Tahoma"/>
            <family val="2"/>
            <charset val="204"/>
          </rPr>
          <t>Будет более однозначная формулировка после согласования дисконтов</t>
        </r>
      </text>
    </comment>
  </commentList>
</comments>
</file>

<file path=xl/comments2.xml><?xml version="1.0" encoding="utf-8"?>
<comments xmlns="http://schemas.openxmlformats.org/spreadsheetml/2006/main">
  <authors>
    <author>Minimulin</author>
  </authors>
  <commentList>
    <comment ref="R1" authorId="0">
      <text>
        <r>
          <rPr>
            <b/>
            <sz val="8"/>
            <color indexed="81"/>
            <rFont val="Tahoma"/>
            <family val="2"/>
            <charset val="204"/>
          </rPr>
          <t>Будет более однозначная формулировка после согласования дисконтов</t>
        </r>
      </text>
    </comment>
  </commentList>
</comments>
</file>

<file path=xl/sharedStrings.xml><?xml version="1.0" encoding="utf-8"?>
<sst xmlns="http://schemas.openxmlformats.org/spreadsheetml/2006/main" count="5805" uniqueCount="1666">
  <si>
    <t>Жулев А.В. ИП</t>
  </si>
  <si>
    <t>1090308-00-00001  22.09.2010</t>
  </si>
  <si>
    <t>Жулев А.В.</t>
  </si>
  <si>
    <t>1090308-51-00001  от 22.09.2010</t>
  </si>
  <si>
    <t>Саратовская область, г. Балаково, ул. Транспортная д. 5/5</t>
  </si>
  <si>
    <t>Саратовская область, Саратовский район, на землях ОКХ "Аграрник", СНГ "АИСТ", уч. 4</t>
  </si>
  <si>
    <t>Жилой дом с наружными сооружениями, литер Б, кадастровый номер 64-64-01/079/2005-181, общей площадью 609 кв.м., 3 этажа. Земельный участок для индивидуального жилищного строительства, кадастровый номер 64:48:030441:25, общей площадью 406 кв.м.</t>
  </si>
  <si>
    <t>ИП Сергеев Виталий Иванович</t>
  </si>
  <si>
    <t>Р/03/11/2/0870 от 19.08.2011 г.</t>
  </si>
  <si>
    <t>ООО «СТИВ»</t>
  </si>
  <si>
    <t>Панова Татьяна Константиновна</t>
  </si>
  <si>
    <t xml:space="preserve"> N 1090300-51-00776  от 30.09.2010</t>
  </si>
  <si>
    <t>г. Саратов, улица Усть-Курдюмская, д. № 7А</t>
  </si>
  <si>
    <t>Нежилое встроенно-пристроенное помещение, литер А, общей площадью 57,9 кв.м.</t>
  </si>
  <si>
    <t>Саратовская область, Энгельсский район, поселок Пробуждение, ул. Придорожная, д. 10</t>
  </si>
  <si>
    <t>Земельный участок, категория земель: земли населенных пунктов, разрешенное использование: для индивидуального жилищного строительства, кадастровый номер 64:48:010108:169, общей площадью 1001 кв.м.</t>
  </si>
  <si>
    <t>Нежилая часть здания общей площадью 688,2 кв.м., нежилое здание общей площадью 2352,5 кв.м. административно-производственного назначения</t>
  </si>
  <si>
    <t>Мужская и женская одежда фирм «Steilmann», «Stones», «UNQ», «Apanage», «Kirsten» в ассортименте</t>
  </si>
  <si>
    <t>ООО «Прикуп-Ритейл»</t>
  </si>
  <si>
    <t>Кузьмищев Дмитрий Владимирович</t>
  </si>
  <si>
    <t>Р/03/11/2/0869 от 16.08.2011 г.</t>
  </si>
  <si>
    <t>Р/03/11/2/0869/5/05 от 16.08.2011 г.</t>
  </si>
  <si>
    <t>г. Саратов, ул. Симбирская, д. №29 «Б»</t>
  </si>
  <si>
    <t xml:space="preserve">Жилой дом общей площадью 45,3 кв.м. на земельном участке площадью 665 кв.м.; деревянный жилой дом общей площадью 30,2 кв.м. на земельном участке площадью 399 кв.м.; трехкомнатная квартира общей площадью 115,7 кв.м.; встроенное нежилое помещение торгового </t>
  </si>
  <si>
    <t>"Мария" ООО</t>
  </si>
  <si>
    <t>1090305-00-00198 от 25.10.2010 г.</t>
  </si>
  <si>
    <t>1090305-61-00198 от 25.10.2010 г.</t>
  </si>
  <si>
    <t>Легковые а/м Мерседес Бенс 208D, 1990 г.в.; Мерседес Бенс 310D, 1990 г.в.</t>
  </si>
  <si>
    <t>Штицберг Елена Ивановна</t>
  </si>
  <si>
    <t>1020007-62-00035 от 07.12.2007 г.</t>
  </si>
  <si>
    <t>Легковые а/м ВАЗ - 21102, 2003 г.в.; ГАЗ - 33021, 2000 г.в.; ГАЗ -33021, 1999 г.в.</t>
  </si>
  <si>
    <t>1090300-61-00790 от 07.12.2010 г.</t>
  </si>
  <si>
    <t>Мебель в ассортименте</t>
  </si>
  <si>
    <t>1090305-31-00202 от 18.01.2011 г.</t>
  </si>
  <si>
    <t>Средняя, срок реализации до 180 дней и Низкая, срок реализации более 180 дней</t>
  </si>
  <si>
    <t>Саратовская область, г. Энгельс, ул. Новобазарная, д. 5</t>
  </si>
  <si>
    <t>Грузовой тягач седельный MERCEDES-BENZ ACTROS 1841LS, 2008 г.в.</t>
  </si>
  <si>
    <t>ИП Дамирова Надежда Дмитриевна</t>
  </si>
  <si>
    <t>Р/03/11/1/0867 от 12.08.2011 г.</t>
  </si>
  <si>
    <t>оборотный кредит</t>
  </si>
  <si>
    <t>Р/03/11/1/0867/3/02 от 12.08.2011</t>
  </si>
  <si>
    <t>г. Саратов, ул. Вавилова, д. 6/14; г. Саратов, ул. им. Чапаева В.И., д. 48/47; г. Саратов, ул. им. Зарубина В.С., д. 167</t>
  </si>
  <si>
    <t>"Пластик-Пак"ООО</t>
  </si>
  <si>
    <t xml:space="preserve">Резяпова Лариса Геннадьевна </t>
  </si>
  <si>
    <t>1090300-61-00706 от 24.03.2010г</t>
  </si>
  <si>
    <t>г. Саратов, ул. Соколиная, д.17</t>
  </si>
  <si>
    <t xml:space="preserve">Легковой а/м HONDA СR-V, 2008 г.в. </t>
  </si>
  <si>
    <t>г. Саратов, станция Трофимовский-II, ул. Универсальная, б/н</t>
  </si>
  <si>
    <t>Пластиковая посуда,  бытовая химия в ассортименте</t>
  </si>
  <si>
    <t>ООО «Сарпак»</t>
  </si>
  <si>
    <t>ООО «Пластик-Пак»</t>
  </si>
  <si>
    <t>ООО "Грим"</t>
  </si>
  <si>
    <t>Р/35/11/1/0222 от 30.06.2011 г.</t>
  </si>
  <si>
    <t>Кредит на приобретение ТМЦ</t>
  </si>
  <si>
    <t>Р/35/11/1/0222/5/08 от 30.06.2011 г.</t>
  </si>
  <si>
    <t>Морозова Галина Сергеевна</t>
  </si>
  <si>
    <t xml:space="preserve">Саратовская область, г. Энгельс, ул. Тельмана, д. 1, кв. 6; Саратовская область, г. Энгельс, ул. Маяковского, д. 230  </t>
  </si>
  <si>
    <t>03481-2701 от 19.10.2010 г.</t>
  </si>
  <si>
    <t>ВКЛ</t>
  </si>
  <si>
    <t>Яншина Татьяна Константиновна, Яншин Андрей Витальевич</t>
  </si>
  <si>
    <t xml:space="preserve">03481-2701/З-2 от 19.10.2010 г. </t>
  </si>
  <si>
    <t>г. Саратов, Сокурский тракт, б/н</t>
  </si>
  <si>
    <t>Грузовой и легковой автотранспорт (11 ед.)</t>
  </si>
  <si>
    <t>N 1090300-51-00733  от 17.05.2010 .</t>
  </si>
  <si>
    <t>Саакян Кима Арутюновна ИП</t>
  </si>
  <si>
    <t>1090300-00-00741  28.06.2010</t>
  </si>
  <si>
    <t>Саакян Кима Арутюновна</t>
  </si>
  <si>
    <t xml:space="preserve"> N 1090300-51-00741  от 28.06.2010                     N 1090300-52-00741  от 28.06.2010</t>
  </si>
  <si>
    <t>г. Саратов, ул. Мясницкая, д. №58</t>
  </si>
  <si>
    <t>земельный 414 кв.м.</t>
  </si>
  <si>
    <t>1090300-52-00741  от 28.06.2010</t>
  </si>
  <si>
    <t>ООО «Бир-Трейд Драфт»</t>
  </si>
  <si>
    <t>Банковская гарантия</t>
  </si>
  <si>
    <t>г. Саратов, Крымский проезд, б/н</t>
  </si>
  <si>
    <t>Пиво в ассортименте</t>
  </si>
  <si>
    <t>ИП Магомадов Асланбек Алхозурович</t>
  </si>
  <si>
    <t>Р/38/11/1/0015 от 23.08.2011</t>
  </si>
  <si>
    <t>Магомадов Асланбек Алхозурович</t>
  </si>
  <si>
    <t xml:space="preserve">Абдулаев Ваха Имранович </t>
  </si>
  <si>
    <t>Р/38/11/1/0015/4/03 от 23.08.2011</t>
  </si>
  <si>
    <t>8800300-00-00797 от 22.12.2010 г.</t>
  </si>
  <si>
    <t>8800300-41-00797 от 22.12.2010 г.</t>
  </si>
  <si>
    <t>"ЭНЕРГОСФЕРА" ООО</t>
  </si>
  <si>
    <t>8800305-00-00196 30.09.2010</t>
  </si>
  <si>
    <t>Чугавин М.И.</t>
  </si>
  <si>
    <t>Волгоградская обл., г. Камышин, ул. Мартемьянова, 14</t>
  </si>
  <si>
    <t>Лнгковой а/м ВАЗ - 21150, 2006 г.в.; Полуприцеп бортовой KRONE SDP27, 2003 г.в.</t>
  </si>
  <si>
    <t>Травина Людмила Павловна</t>
  </si>
  <si>
    <t>Нежилое здание, назначение торговое, общей площадью 81,3. Земельный участок, общей площадью 150</t>
  </si>
  <si>
    <t>Лобазова Юлия Николаевна</t>
  </si>
  <si>
    <t>1090300-53-00692 от 18.12.2009г</t>
  </si>
  <si>
    <t>8800300-00-00822/З-Н от 04.03.2011 г.</t>
  </si>
  <si>
    <t>г. Саратов, ул. им Лебедева-Кумача В.И. д. №70</t>
  </si>
  <si>
    <t>Нежилые помещения, литер А, А1, А2, общею площадью 312 кв.м.</t>
  </si>
  <si>
    <t>ИП Щукина Ольга Владимировна</t>
  </si>
  <si>
    <t>1090300-00-00826 от 17.03.2011 г.</t>
  </si>
  <si>
    <t>1020007-00-00042 06.02.2008</t>
  </si>
  <si>
    <t>Автобус Peugeot BOXER L4H2-M18/22, 2010 г.в.</t>
  </si>
  <si>
    <t>РосБР №2Б-К-1226/09 от 30.12.2009г.</t>
  </si>
  <si>
    <t>ДМСБ</t>
  </si>
  <si>
    <t>Низкая, срок реализации свыше 180 дней</t>
  </si>
  <si>
    <t>г. Саратов, ул. Гвардейская, 2 «А»</t>
  </si>
  <si>
    <t>Легковой а/м Toyota Land Cruiser 150 (PRADO), 2010 г. в.; М</t>
  </si>
  <si>
    <t>8800300-42-00797 от 22.12.2010 г.</t>
  </si>
  <si>
    <t>Термопластавтоматы (12 ед.)</t>
  </si>
  <si>
    <t>ИП Даллакян Левон Александрович</t>
  </si>
  <si>
    <t>8800300-00-00798 от 23.12.2010 г.</t>
  </si>
  <si>
    <t>8800300-31-00798 от 23.12.2010 г.</t>
  </si>
  <si>
    <t>Нежилое здание производственно-складского назначения, общей площадью 1946,5 кв.м. Участок земли общей площадью 4111 кв.м.</t>
  </si>
  <si>
    <t xml:space="preserve">Залог распространяется на КД №170-0035 от 26.02.2007 г. </t>
  </si>
  <si>
    <t>1030005-00-00092 05.03.2008</t>
  </si>
  <si>
    <t>Р/38/11/1/0015/4/04 от 23.08.2011</t>
  </si>
  <si>
    <t>Саратовская область, г. Балаково, ул. Транспортная, д. 11/7</t>
  </si>
  <si>
    <t>Грузовой автотранспорт в количестве 4 ед.</t>
  </si>
  <si>
    <t>03502-1492 от 15.06.2011 г.</t>
  </si>
  <si>
    <t xml:space="preserve">ООО "Бир-Трейд Драфт" </t>
  </si>
  <si>
    <t>03502-1492/З от 15.06.2011 г</t>
  </si>
  <si>
    <t>1090300-00-00779 от 22.10.2010 г.</t>
  </si>
  <si>
    <t>"Инвестирование по программе кредитования с ОАО РосБР"</t>
  </si>
  <si>
    <t>Нежилое одноэтажное здание, литер С2, назначение складское, общей площадью 535,1 и право аренды земельного участка сроком на 15 лет, площадью 23 126 кв.м. (под зданием часть участка = 2 895 кв.м.</t>
  </si>
  <si>
    <t>Нежилое одноэтажное здание, литер Р, назначение складское, общей площадью 848,1 и право аренды земельного участка сроком на 15 лет, площадью 23 126 кв.м. (под зданием часть участка = 4 583 кв.м.</t>
  </si>
  <si>
    <t>Р/03/11/1/0836/5/02 от 12.05.2011</t>
  </si>
  <si>
    <t>Нет примечаний</t>
  </si>
  <si>
    <t>Наименование оценщика, согласован/не согласован</t>
  </si>
  <si>
    <t>Дата проведения оценки</t>
  </si>
  <si>
    <t>Кредит под залог недвижимости</t>
  </si>
  <si>
    <t>не оформлены земельно-правовые отношения</t>
  </si>
  <si>
    <t>не достаточно</t>
  </si>
  <si>
    <t>Милехина Галина Александровна ИП</t>
  </si>
  <si>
    <t>Оборотный кредит</t>
  </si>
  <si>
    <t>Электроинструменты в ассортименте</t>
  </si>
  <si>
    <t>г. Саратов, ул. Московская, д. 122/126, кв. 198; г. Саратов, пересечение улиц Дзержинского №24 и пр. Кирова 35</t>
  </si>
  <si>
    <t>Галантерейные товары из натуральной и искусственной кожи в ассортименте</t>
  </si>
  <si>
    <t>1090300-00-00824 от 15.03.2011 г.</t>
  </si>
  <si>
    <t>1090300-61-00824 от 15.03.2011 г.</t>
  </si>
  <si>
    <t xml:space="preserve">г. Саратов, ул. Челиева, д. 57 </t>
  </si>
  <si>
    <t>ООО "Волга-Зил-Центр"</t>
  </si>
  <si>
    <t>170-0035 26.02.2007</t>
  </si>
  <si>
    <t>КЛЛЗ</t>
  </si>
  <si>
    <t>"Русский Лизинговый Центр"ООО</t>
  </si>
  <si>
    <t>1200300-00-00001 06.05.2010</t>
  </si>
  <si>
    <t>средняя степень ликвидности , срок реаолизации до 180 дней</t>
  </si>
  <si>
    <t>Каграманян Артур Григорьевич ИП</t>
  </si>
  <si>
    <t>Саратовская область, пос. «Зональная», жилая группа №20, участок №50</t>
  </si>
  <si>
    <t>Р/35/11/1/0215/4/02 от 26.05.2011 г.</t>
  </si>
  <si>
    <t>Саратовская область, г. Энгельс, ул. Степная, д. 58</t>
  </si>
  <si>
    <t>ООО "Ударник"</t>
  </si>
  <si>
    <t>Р/03/11/2/0839 от 23.05.2011 г.</t>
  </si>
  <si>
    <t>1090305-00-00179 от 26.04.2010 г.</t>
  </si>
  <si>
    <t>1090305-52-00179 от 23.06.2010 г.</t>
  </si>
  <si>
    <t>Саратовская область, г. Энгельс-2, Мясокомбинат, д. №9</t>
  </si>
  <si>
    <t xml:space="preserve">Нежилое помещение, кадастровый номер 63-01/38-69-609, общей площадью 83,1 кв.м., 1-этажный. </t>
  </si>
  <si>
    <t>Также распространен на договор залога №Р/35/11/1/0229/4/03 от 09.09.2011 г.</t>
  </si>
  <si>
    <t xml:space="preserve">ИП Крамарова Вера Борисовна </t>
  </si>
  <si>
    <t>Нежилое здание, кадастровый номер 64-64-53/034/2010-234, общей площадью 74,7 кв.м., 1-этажное. Земельный участок, категория земель: земли населенных пунктов, кадастровый номер 64:32:02 22 01:0032, общей площадью 100 кв.м.</t>
  </si>
  <si>
    <t>№ Р/03/11/1/0866 от 08.08.2011 г.</t>
  </si>
  <si>
    <t>Р/03/11/1/0866/4/01 от 07.10.2011 г.</t>
  </si>
  <si>
    <t>г. Саратов, 1-ый проезд Энергетиков, 27</t>
  </si>
  <si>
    <t xml:space="preserve">Грузовой автомобиль с бортовой платформой, ГАЗ-330202, 2011 г.в. </t>
  </si>
  <si>
    <t>Саратовская область, г. Энгельс, ул. Промышленная, д. 22а</t>
  </si>
  <si>
    <t>ИП Садовенко Олег Васильевич</t>
  </si>
  <si>
    <t>Р/35/12/3/0254 от 16.03.2012 г.</t>
  </si>
  <si>
    <t>Садовенко Олег Васильевич</t>
  </si>
  <si>
    <t>Р/35/12/3/0254/4/02 от 16.03.2012 г.</t>
  </si>
  <si>
    <t>Саратовская область, Энгельсский район, п. Новоселово, д. 7</t>
  </si>
  <si>
    <t>Автобус класса В ГАЗ-322132, 2010 г.в. в количестве 2 ед.</t>
  </si>
  <si>
    <t>ООО "Салтын"</t>
  </si>
  <si>
    <t>Р/03/12/3/0934 от 23.03.2012 г.</t>
  </si>
  <si>
    <t>ООО "Элеватор Новониколаевский"</t>
  </si>
  <si>
    <t>Р/03/12/3/0934/4/03 от 23.03.2012 г.</t>
  </si>
  <si>
    <t>Волгоградская область, Новониколаевский район, раб. пос. Новониколаевский, ул. Красноармейская д. №2б</t>
  </si>
  <si>
    <t>Элеватор</t>
  </si>
  <si>
    <t>Оборудование элеватора</t>
  </si>
  <si>
    <t xml:space="preserve">ИП Борейко Максим Вячеславович </t>
  </si>
  <si>
    <t>Р/38/12/1/0023 от 19.03.2012 г.</t>
  </si>
  <si>
    <t xml:space="preserve"> Борейко Максим Вячеславович </t>
  </si>
  <si>
    <t>Р/38/12/1/0023/4/02 от 19.03.2012 г.</t>
  </si>
  <si>
    <t>Саратовская область, г. Балаково, ул. Степная  , д.45</t>
  </si>
  <si>
    <t>SHAANXI SX3315DT366, 2011 г.в</t>
  </si>
  <si>
    <t>ООО "Профессионал групп"</t>
  </si>
  <si>
    <t>Р/03/12/2/0923 от 01.03.2012 г.</t>
  </si>
  <si>
    <t>1020007-61-00042 от 06.02.2008 г.</t>
  </si>
  <si>
    <t>Штицберг Сергей Иосифович</t>
  </si>
  <si>
    <t>1020007-00-00035 07.12.2007</t>
  </si>
  <si>
    <t>1020007-61-00035 от 07.12.2007 г.</t>
  </si>
  <si>
    <t>Волгоградская область, г. Камышин, ул. Молодежная, д.5</t>
  </si>
  <si>
    <t>Р/35/11/1/0219 от 27.06.2011</t>
  </si>
  <si>
    <t>Р/35/11/1/0219/4/01 от 02.11.2011 г.</t>
  </si>
  <si>
    <t>Саратовская область, г. Энгельс, ул. Ломоносова, дом 35</t>
  </si>
  <si>
    <t>Экскаватор-погрузчик TEREX 860  2011 г.в.</t>
  </si>
  <si>
    <t>Лизингополучатель - ООО "Ларго"</t>
  </si>
  <si>
    <t>ООО «Олимп»</t>
  </si>
  <si>
    <t xml:space="preserve"> Р/35/11/3/0235 от 13.10.2011г.</t>
  </si>
  <si>
    <t>Р/35/11/3/0235/5/03 от 17.10.2011г.</t>
  </si>
  <si>
    <t>Саратовская область, г. Энгельс, улица Полиграфическая, д.№75/1</t>
  </si>
  <si>
    <t>б/н от 01.06.2007 г.</t>
  </si>
  <si>
    <t>ООО "Сплав"</t>
  </si>
  <si>
    <t>г. Саратов, станция Трофимовский-2</t>
  </si>
  <si>
    <t>Кредитная линия</t>
  </si>
  <si>
    <t>ООО "Стамм"</t>
  </si>
  <si>
    <t>03458-0091 от 13.04.2010 г.</t>
  </si>
  <si>
    <t>НКЛ</t>
  </si>
  <si>
    <t>03458-0091/ИМ от 13 .04.2010 г.</t>
  </si>
  <si>
    <t>г. Саратов, ул. им. Разина С.Т., д. 4/6</t>
  </si>
  <si>
    <t>1090305-62-00202 от 18.01.2011 г.</t>
  </si>
  <si>
    <t>1090305-51-00202 от 18.01.2011 г.</t>
  </si>
  <si>
    <t>Р/35/12/1/0255 от 14.03.2012 г.</t>
  </si>
  <si>
    <t>Р/35/12/1/0255/3/04 от 14.03.2012 г.</t>
  </si>
  <si>
    <t>Саратовская область, г. Энгельс, проспект Строителей, дом 58</t>
  </si>
  <si>
    <t>Часть нежилого здания, литер П,  кадастровый номер 64-64-47/020/2006-440, общей площадью 173,4 кв.м.,  одноэтажное; Право аренды земельного участка под нежилого здания (мойка), кадастровый номер 64:50:02:08 27:0048, общей площадью  381 кв. м.; Право аренды земельного участка под нежилого здания (мойка), кадастровый номер 64:50:02:08 27:0047, общей площадью  249 кв. м.</t>
  </si>
  <si>
    <t>ООО "Универсал"</t>
  </si>
  <si>
    <t>Р/35/11/1/0229 от 09.09.2011 г.</t>
  </si>
  <si>
    <t>Р/35/11/1/0229/4/03 от 09.09.2011 г.</t>
  </si>
  <si>
    <t>Саратовская область, г.Энгельс, ул. Воровского, д.19</t>
  </si>
  <si>
    <t>Кредит на приобретение основных средств</t>
  </si>
  <si>
    <t xml:space="preserve">Удовкина Наталья Николаевна (1/2 доли), Удовкин Николай Радионович (1/2 доли); </t>
  </si>
  <si>
    <t>Волгоградская область, г. Камышин, ул. Юбилейная, д. №8а, кв. 7</t>
  </si>
  <si>
    <t>ООО «Волжская технологическая компания»</t>
  </si>
  <si>
    <t>Р/35/11/2/0236 от 17.10.2011г.</t>
  </si>
  <si>
    <t>Лысенко Елена Викторовна</t>
  </si>
  <si>
    <t>Р/35/11/2/0236/4/02 от 17.10.2011 г.</t>
  </si>
  <si>
    <t>50% и 60%</t>
  </si>
  <si>
    <t>г. Саратов, ул. Шелковичная, д.№84/86</t>
  </si>
  <si>
    <t>ИП Аношкина Ольга Васильевна</t>
  </si>
  <si>
    <t>Р/03/11/1/0887 от 30.09.2011 г.</t>
  </si>
  <si>
    <t>Аношкина Ольга Васильевна</t>
  </si>
  <si>
    <t>Р/03/11/1/0887/5/02 от 30.09.2011 г.</t>
  </si>
  <si>
    <t>Волгоградская обл. г. Камышин, ул. Казанская, 35 а; Волгоградская обл. г. Камышин, примерно 600 м. по направлению на восток от ориентира – здание, ул. Казанская, 35 а</t>
  </si>
  <si>
    <t>Сенотов Николай Александрович</t>
  </si>
  <si>
    <t>Р/35/11/1/0234/4/03 от 29.09.2011 г.</t>
  </si>
  <si>
    <t>TOYOTA  LAND CRUISER  150  (PRADO), 2011г.в.</t>
  </si>
  <si>
    <t>Мещененков В.П. ИП</t>
  </si>
  <si>
    <t>1090300-00-00753  28.07.2010</t>
  </si>
  <si>
    <t>1090300-51-00753  от 28.07.2010</t>
  </si>
  <si>
    <t>г. Саратов, ул. им. Тулайкова Н. М. д. №4/2</t>
  </si>
  <si>
    <t>Нежилые помещения, литер А, общей площадью 86,9 кв.м., 84 кв.м.</t>
  </si>
  <si>
    <t>1090300-51-00779 от 22.10.2010 г.</t>
  </si>
  <si>
    <t>г. Саратов, ул. Усть-Курдюмская, д. 7А</t>
  </si>
  <si>
    <t>Нежилые встроенно-пристроенные помещения общей площадью 176 кв.м., назначение - торговая</t>
  </si>
  <si>
    <t>1090300-00-00778 от 20.10.2010 г.</t>
  </si>
  <si>
    <t xml:space="preserve">Мещененков Валерий Петрович </t>
  </si>
  <si>
    <t>1090300-61-00778 от 20.10.2010 г.</t>
  </si>
  <si>
    <t>г. Саратов, ул. Огородная, д. 118/126</t>
  </si>
  <si>
    <t>Грузовой тягач седельный, RENAULT PREMIUM 440.19T, 2010 г.в.</t>
  </si>
  <si>
    <t>Яншина Т.К. ИП</t>
  </si>
  <si>
    <t>Легковой а/м  HYUHDAI Santa Fe, 2007 г.в.</t>
  </si>
  <si>
    <t>ООО "ГК "Ноев Ковчег"</t>
  </si>
  <si>
    <t>1090307-00-00094 от 19.01.2011 г.</t>
  </si>
  <si>
    <t>Увеличение номенклатурных позиций</t>
  </si>
  <si>
    <t>Куркиев Михаил Александрович</t>
  </si>
  <si>
    <t>Р/35/11/1/0245/4/02 от 16.12.2011 г.</t>
  </si>
  <si>
    <t>Саратовская область, г. Энгельс, ул. Тельмана, д. 18 – открытая  охраняемая автостоянка.</t>
  </si>
  <si>
    <t>Легковой автомобиль MAZDA 6, 2008 г.в.</t>
  </si>
  <si>
    <t>Р/35/11/1/0246 от 22.12.2011 г.</t>
  </si>
  <si>
    <t>Милехина Галина Александровна</t>
  </si>
  <si>
    <t>Р/35/11/1/0246/4/02 от 22.12.2011 г.</t>
  </si>
  <si>
    <t>Саратовская область, г. Энгельс, ул. Украинская, дом 40</t>
  </si>
  <si>
    <t>Легковой а/м  Mitsubishi Outlander 3.0, 2008 г.в.</t>
  </si>
  <si>
    <t>Р/35/11/1/0246/3/03 от 22.12.2011 г.</t>
  </si>
  <si>
    <t>Саратовская область, г. Энгельс, ул. Маяковского, д. 10; Саратовская область, г. Энгельс, ул. Краснодарская, д. 9; Саратовская область, г. Энгельс, ул. Гагарина, д. 78</t>
  </si>
  <si>
    <t>ООО ДФ "КОРОНЭЛЬ-СВЯЗЬ"</t>
  </si>
  <si>
    <t>Р/03/11/1/0915 от 26.12.2011 г.</t>
  </si>
  <si>
    <t>Р/03/11/1/0915/3/06 от 26.12.2011 г.</t>
  </si>
  <si>
    <t>г. Саратов, ул. Крайняя, д. 127</t>
  </si>
  <si>
    <t>Системы видеонаблюдения, пожарной и охранной сигнализации, средства связи в ассортименте</t>
  </si>
  <si>
    <t>Р/03/11/1/0915/4/05 от 26.12.2011 г.</t>
  </si>
  <si>
    <t>Березин Владимир Алексеевич</t>
  </si>
  <si>
    <t>г. Саратов, ул. Сакко и Ванцетти, д. 17/19</t>
  </si>
  <si>
    <t>Легковой автомобиль LAND ROVER RANGE ROVER VOGUE, 2008 г.в.</t>
  </si>
  <si>
    <t>Златогорская Елена Валентиновна</t>
  </si>
  <si>
    <t>г. Саратов, ул. им. Чапаева В.И. д. 8/12, кв. 82</t>
  </si>
  <si>
    <t>Трехкомнатная квартира, общей площадью 96,6 кв.м.</t>
  </si>
  <si>
    <t>1090300-51-00752 от 22.07.2010</t>
  </si>
  <si>
    <t>Грузовой фургон  ВИС, 234700-30 2011г.в.</t>
  </si>
  <si>
    <t>Нежилое помещение №3 общей площадью 79,5 кв.м. офисного назначения</t>
  </si>
  <si>
    <t xml:space="preserve">Петрик Елена Александровна </t>
  </si>
  <si>
    <t>Грузовой тягач седельный VOLVO VNL 64T 670 2008 г.в.</t>
  </si>
  <si>
    <t>Р/35/11/1/0241 от 11.11.2011 г</t>
  </si>
  <si>
    <t xml:space="preserve">Федоров Иван Николаевич </t>
  </si>
  <si>
    <t xml:space="preserve">Марчуков Роман Николаевич </t>
  </si>
  <si>
    <t>Р/35/11/1/0241/4/03 от 11.11.2011 г.</t>
  </si>
  <si>
    <t>Р/35/11/1/0241/4/04 от 11.11.2011 г.</t>
  </si>
  <si>
    <t>1040000-00-00552 23.05.2008</t>
  </si>
  <si>
    <t>Много</t>
  </si>
  <si>
    <t>Мирзоян Алексей Ильяевич</t>
  </si>
  <si>
    <t xml:space="preserve">ООО «Торгтехоборудование» </t>
  </si>
  <si>
    <t>8800300-00-00813 от 14.02.2011 г.</t>
  </si>
  <si>
    <t>8800300-00-00810 от 08.02.2011</t>
  </si>
  <si>
    <t>ИП Кузьмин Игорь Николаевич</t>
  </si>
  <si>
    <t>8800300-31-00810 от 08.02.2011</t>
  </si>
  <si>
    <t>г. Саратов, ул. Чернышевского, д.190/198, магазин «Декорум»</t>
  </si>
  <si>
    <t>Нежилые помещения, общая площадь 248,8 кв.м. в цокольном этаже пятиэтажного жилого дома, литер А; Нежилые помещения, общая площадь 200,3 кв.м. в цокольном этаже пятиэтажного жилого дома, литер А; Нежилые помещения, общая площадь 44,9 кв.м. в цокольном этаже пятиэтажного жилого дома, литер А</t>
  </si>
  <si>
    <t xml:space="preserve">ООО "Интер 500" </t>
  </si>
  <si>
    <t>Р/03/12/2/0929 от 16.03.2012 г.</t>
  </si>
  <si>
    <t xml:space="preserve">Беглецов Игорь Владимирович </t>
  </si>
  <si>
    <t>Р/03/12/2/0929/4/02 от 16.03.2012 г.</t>
  </si>
  <si>
    <t>г. Саратов улица Заводская-1</t>
  </si>
  <si>
    <t>Грузовой – тягач седельный RENAULT PREMIUM, 2003 г.в.</t>
  </si>
  <si>
    <t>"Премиум" ООО</t>
  </si>
  <si>
    <t>Р/03/12/2/0925 от 06.03.2012 г.</t>
  </si>
  <si>
    <t>Легковой автомобиль TOYOTA LAND CRUISER 150, 2011 г.в.</t>
  </si>
  <si>
    <t>Епанчинцев Дмитрий Вячеславович</t>
  </si>
  <si>
    <t>Р/03/12/2/0925/4/03 от 06.03.2012 г.</t>
  </si>
  <si>
    <t>г. Саратов, ул. Тулупная, д. 12</t>
  </si>
  <si>
    <t>ИП Савельев Сергей Вячеславович</t>
  </si>
  <si>
    <t>Р/03/12/1/0932 от 20.03.2012 г</t>
  </si>
  <si>
    <t>Р/03/12/1/0932/4/03 от 20.03.2012 г.</t>
  </si>
  <si>
    <t>Савельев Сергей Вячеславович</t>
  </si>
  <si>
    <t>Саратовская область, Саратовский район Расково п. Улица Садовая участок 4</t>
  </si>
  <si>
    <t>Hyundai H-100 (AU) Porter (Бортовой с тентом), 2012 г.в. в количестве 3 ед.</t>
  </si>
  <si>
    <t>раз в месяц</t>
  </si>
  <si>
    <t>достаточно</t>
  </si>
  <si>
    <t>Книга залогов предоставлена</t>
  </si>
  <si>
    <t>Средняя, срок реализации до 180 дней</t>
  </si>
  <si>
    <t>Транспорт</t>
  </si>
  <si>
    <t>раз в квартал</t>
  </si>
  <si>
    <t>Недвижимое имущество</t>
  </si>
  <si>
    <t>твердый залог</t>
  </si>
  <si>
    <t>раз в год</t>
  </si>
  <si>
    <t>1090300-00-00808 от 14.02.2011 г.</t>
  </si>
  <si>
    <t>1090300-41-00808 от 14.02.2011 г.</t>
  </si>
  <si>
    <t>Жилой одноэтажный дом, условный номер 64-64-53/126/2010-11, общей площадью 66 кв.м. и Земельный участок, условный номер 64:32:024202, общей площадью 461 кв.м.</t>
  </si>
  <si>
    <t>ООО "Дерис"</t>
  </si>
  <si>
    <t>1090305-00-00177 от 08.04.2010 г.</t>
  </si>
  <si>
    <t>1090305-51-00177 от 08.04.2010 г.</t>
  </si>
  <si>
    <t>Оборудование в количестве 3 поз.</t>
  </si>
  <si>
    <t>Роенко Дмитрий Александрович</t>
  </si>
  <si>
    <t>1090300-61-00808 от 14.02.2011 г.</t>
  </si>
  <si>
    <t>Газорегуляторный пункт шкафной ГРПШН-А-01-УПС</t>
  </si>
  <si>
    <t>1090300-51-00808 от 14.02.2011 г.</t>
  </si>
  <si>
    <t>Нежилое здание, литер А, А1, А2 автомойки, общей площадью 730,7 кв.м., расположенное на земельном участке, общей площадью 1 118 кв.м.</t>
  </si>
  <si>
    <t>"АвтоЛайт" ООО</t>
  </si>
  <si>
    <t>8800300-00-00814 16.02.2011</t>
  </si>
  <si>
    <t>8800300-31-00814 16.02.2011</t>
  </si>
  <si>
    <t>г. Саратов, ул. им. Пономарева П.Т., д. 1.</t>
  </si>
  <si>
    <t xml:space="preserve">Легковые ТС </t>
  </si>
  <si>
    <t>Викулов Ю.М.</t>
  </si>
  <si>
    <t>8800300-51-00814 16.02.2011</t>
  </si>
  <si>
    <t>г. Саратов, 4 пр. им. Чернышевского Н.Г., д. 6, кв. 286</t>
  </si>
  <si>
    <t>Трехкомнатная квартира 56,4 кв.м.</t>
  </si>
  <si>
    <t>Шаравин А.А.</t>
  </si>
  <si>
    <t>8800300-52-00814 16.02.2011</t>
  </si>
  <si>
    <t>Саратовская область, Энгельсский район, п. Пробуждение</t>
  </si>
  <si>
    <t>Строительные материалы и сантехника в ассортименте</t>
  </si>
  <si>
    <t>ИП Сиволапов Юрий Николаевич</t>
  </si>
  <si>
    <t>Р/35/11/1/0237 от 28.10.2011 г.</t>
  </si>
  <si>
    <t>Саратовская область, г. Балаково, ул. Комарова, д. 135/10</t>
  </si>
  <si>
    <t xml:space="preserve">Нежилое помещение, литер А, кадастровый номер 63-01/05-22-317, общей площадью 47,6 кв.м., 1-этажный. </t>
  </si>
  <si>
    <t>Нежилое здание гаражей на 30 автомашин, литер С. Год постройки – не установлен. Материалы стен – кирпич. Общая площадь - 514,9 кв.м.; Земельный участок для распределительной нефтебазы, общей площадью 5000 кв.м.</t>
  </si>
  <si>
    <t>Р/37/11/1/0101/4/01 от 20.07.2011 г.</t>
  </si>
  <si>
    <t>Грузовой тягач седельный RENAULT MAGNUM AE 430 19 T, 2000 г.в.</t>
  </si>
  <si>
    <t>Волгоградская область, г.Камышин, ул. Казанская, 35а</t>
  </si>
  <si>
    <t>Р/37/11/1/0101/4/02 от 29.07.2011 г.</t>
  </si>
  <si>
    <t>Автомобиль-фургон 27956X на базе HYUNDAI HD-120, 2008 г.в.</t>
  </si>
  <si>
    <t>ООО "Энгельсский Сервис-Центр "ГАЗ"</t>
  </si>
  <si>
    <t>1090300-00-00783 от 16.11.2010 г.</t>
  </si>
  <si>
    <t>Сидорова Ирина Николаевна</t>
  </si>
  <si>
    <t>1090300-51-00783 от 16.11.2010 г.</t>
  </si>
  <si>
    <t>Имущество будет храниться по 13 адресам, указанным в Договорах залога</t>
  </si>
  <si>
    <t>Автотранспортные средства по 13 Лизингополучателям</t>
  </si>
  <si>
    <t>1200300-42-00001 29.11.2010</t>
  </si>
  <si>
    <t>Имущество будет храниться по 54 адресам, указанным в Договорах залога</t>
  </si>
  <si>
    <t>Оборудование по 23 Лизингополучателям</t>
  </si>
  <si>
    <t>1090300-51-00695 от 22.12.2009г</t>
  </si>
  <si>
    <t>г. Саратов, ул.  Одесская, д. №20</t>
  </si>
  <si>
    <t>Нежилые помещения, литер А, назначение торговая, общей площадью 279,8</t>
  </si>
  <si>
    <t>Недвижимое нежилое строение лит. Б8, назначение: нежилое, общей площадью 22,2 (Двадцать две целых две десятых) кв. м., этаж: 1; земельный участок, категория земель: земли населенных пунктов – Земельные участки магазинов. Площадь 24 (Двадцать четыре) кв.м.</t>
  </si>
  <si>
    <t xml:space="preserve">Садиков Сергей Владимирович </t>
  </si>
  <si>
    <t>1090307-61-00093 от 27.12.2010 г.</t>
  </si>
  <si>
    <t>40 и 50%</t>
  </si>
  <si>
    <t>Средняя, срок реализации до 180 дней; Низкая, срок реализации более 180 дней</t>
  </si>
  <si>
    <t xml:space="preserve">Помещение, назначение: нежилое, общая площадь 75,8 кв.м., этаж 1. </t>
  </si>
  <si>
    <t>ГАЗ-322132  Автобус Класса В (12 мест), 2011 г.в.; ГАЗ-322132  Автобус Класса В (12 мест), 2010 г.в.</t>
  </si>
  <si>
    <t>ИПВ-5751S2 (на шасси  SCANIA  P 230  LB4X2HNA) 2011г.в.</t>
  </si>
  <si>
    <t>1090305-51-00185 от 06.07.2010г</t>
  </si>
  <si>
    <t>Волгоградская область, Камышинский район, г. Петров Вал, пр-кт Пионеров, д. № 9, помещение 1</t>
  </si>
  <si>
    <t>Нежилое помещение, назначение торговая, общей площадью 31,5</t>
  </si>
  <si>
    <t>Сенотов Николай Александрович ИП</t>
  </si>
  <si>
    <t xml:space="preserve">03496-0708/АМ/З от 22.04.2011 г. </t>
  </si>
  <si>
    <t>2 грузовых тягача седельных MAN TGS 19.390 4X2 BLS-WW, 2010 г.в.; Грузовой тягач седельный MAN 18.400 4X2 BLS TGX, 2008 г.в.; Полуприцеп фургон KOGEL SP24, 2010 г.в.</t>
  </si>
  <si>
    <t>Земцов Владимир Николаевич</t>
  </si>
  <si>
    <t xml:space="preserve">Двухкомнатная квартира, кадастровый номер 34-34-04/017/2009-030, общей площадью 77,1 кв.м., 2 этаж. </t>
  </si>
  <si>
    <t>1090305-52-00205  от 15.03.2011г.</t>
  </si>
  <si>
    <t>единовременная</t>
  </si>
  <si>
    <t>Пиво</t>
  </si>
  <si>
    <t>СФ ОАО САК Энергогарант</t>
  </si>
  <si>
    <t>ООО "Русский Лизинговый Центр"</t>
  </si>
  <si>
    <t>03468-0136 22.06.2010</t>
  </si>
  <si>
    <t>КЛ -лизинг</t>
  </si>
  <si>
    <t>03468-0136/0136/З от 29.07.2010 г.</t>
  </si>
  <si>
    <t>В целях снижения рисков рекомендуется обязать Залогодателя заключить договор аренды земельного участка на срок, превышающий срок запрашиваемого кредита.</t>
  </si>
  <si>
    <t>Панова Т.К. ИП</t>
  </si>
  <si>
    <t>г.Саратов, ул.Новый переулок, д.1. 2.; г.Саратов, ул.Вольская, д.117/71</t>
  </si>
  <si>
    <t>Жалюзи оконные</t>
  </si>
  <si>
    <t>ООО «ЮлБи»</t>
  </si>
  <si>
    <t>Р/35/11/1/0247/4/02 от 21.12.2011 г.</t>
  </si>
  <si>
    <t>г. Саратов,  Волжский  район,  Садоводческое товарищество «Социолог» в районе Симбирского тракта, уч. №40  г. Саратов, ул.  им. Орджоникидзе Г.К., д. 13/2, кв. 28.</t>
  </si>
  <si>
    <t>Земельный участок 500 кв.м., однокомнатная квартира 38,1 кв.м.</t>
  </si>
  <si>
    <t>ООО "СтройКомплекс"</t>
  </si>
  <si>
    <t>Р/35/11/1/0248 от 29.12.2011 г.</t>
  </si>
  <si>
    <t>ООО «РосАвтоТранс»</t>
  </si>
  <si>
    <t>Р/35/11/1/0248/4/01 от 29.12.2011 г.</t>
  </si>
  <si>
    <t>Саратовская область, г. Энгельс, Полтавский тупик, 7, территория ОАО «АТП-2»</t>
  </si>
  <si>
    <t>Грузовой автотранспорт в количестве 3 ед.</t>
  </si>
  <si>
    <t>г. Саратов, ул. Мичурина, д. 126; 2. г. Саратов, ул. им. Чернышевского Н.Г., д. 130; 3. Саратовская область, г. Энгельс, пр-т Строителей, д. 3; 4. Саратовская область г. Балаково, ул. Ленина, д. 119</t>
  </si>
  <si>
    <t>косметика, оборудование для салонов красоты и парикмахерских, аксессуары</t>
  </si>
  <si>
    <t>1090300-51-00785 от 14.12.2010</t>
  </si>
  <si>
    <t>послед.залог к дог.№ 1090300-00-00712</t>
  </si>
  <si>
    <t xml:space="preserve">Голованов Александр Иванович </t>
  </si>
  <si>
    <t>1090300-61-00729 от 30.04.2010 г.</t>
  </si>
  <si>
    <t>г. Саратов ул. Рябиновская д..37</t>
  </si>
  <si>
    <t>Саратовская область, г. Энгельс, проспект Строителей, д. №58; Саратовская область, Саратовский район, промузел «Зоринский», промбаза ПКП «КАМАЗ-СЕРВИС»</t>
  </si>
  <si>
    <t>Автопогрузчик DAEWOO G15S-2, 2005 г.в. (2 ед.)</t>
  </si>
  <si>
    <t>Харитонов Станислав Павлович</t>
  </si>
  <si>
    <t>1090305-52-00202 от 18.01.2011 г.</t>
  </si>
  <si>
    <t>Грузовой тягач-седельный  Маз 6430А9-320-010 2011г.в.; Полуприцеп SCHMITZ SCS 24/L-13.62 BS EB 2011 г.в.</t>
  </si>
  <si>
    <t>Станок для ламинации ПВХ-профилей LM300 W6-S, 2009 г.в.; Станок для резки ПВХ-ламинопленки SCM-1401, 2009 г.в.</t>
  </si>
  <si>
    <t xml:space="preserve">Чупаченко Алексей Сергеевич </t>
  </si>
  <si>
    <t>Р/03/11/1/0878/4/04 от 09.09.2011 г.</t>
  </si>
  <si>
    <t>Саратовская область, Энгельсский район, с. Узморье, пер. Авиационный, д.1/1</t>
  </si>
  <si>
    <t>Легковой  автомобиль HONDA ACCORD, 2008 г.в.</t>
  </si>
  <si>
    <t xml:space="preserve">Чупаченко Александр Сергеевич  </t>
  </si>
  <si>
    <t>Р/35/11/1/0215/4/03 от 14.07.2011 г.</t>
  </si>
  <si>
    <t>Нежилое здание закусочной общей площадью 111,3 кв.м.; земельный участок площадью 153 кв.м.</t>
  </si>
  <si>
    <t>Резникова Татьяна Владимировна</t>
  </si>
  <si>
    <t>1020007-00-00069 09.06.2008</t>
  </si>
  <si>
    <t>Нежилое здание (магазин), литер А,  кадастровый номер 64-64-11/228/2008-189, общей площадью 80,3 кв.м.,  1-х этажное. Аренда земельного участка под нежилое здание (магазин), кадастровый номер 64:48:05 03 62:08, общей площадью  147 кв. м.</t>
  </si>
  <si>
    <t>ООО «Технология»</t>
  </si>
  <si>
    <t>Р/03/11/1/0872 от 26.08.2011</t>
  </si>
  <si>
    <t>№ 03475-0137/З от 15.07.2010г.</t>
  </si>
  <si>
    <t>г. Саратов, ул. Московское шоссе №б/н</t>
  </si>
  <si>
    <t>Автотранспорт, спецтехника, всего 38 ед.</t>
  </si>
  <si>
    <t>№ 03475-0137/ЗТО от 27.10.2010г.</t>
  </si>
  <si>
    <t>Кабель в ассортименте</t>
  </si>
  <si>
    <t>ИП Саталкин Владимир Николаевич</t>
  </si>
  <si>
    <t>8800307-00-00097 от 19.04.2011 г.</t>
  </si>
  <si>
    <t>1090300-00-00785 от 19.11.2010</t>
  </si>
  <si>
    <t>ООО "Прометей"</t>
  </si>
  <si>
    <t>Р/35/11/1/0242 от 15.11.2011 г.</t>
  </si>
  <si>
    <t>Р/35/11/1/0242/3/04 от 15.11.2011 г.</t>
  </si>
  <si>
    <t>Саратовская область, г. Энгельс, проспект Химиков, д. 1</t>
  </si>
  <si>
    <t>Саратовская область, г. Энгельс, ул. Марины Расковой д. №4</t>
  </si>
  <si>
    <t xml:space="preserve">Алексеева Тамара Петровна </t>
  </si>
  <si>
    <t>488-0035/ИМ/1 от 20.07.2010 г.</t>
  </si>
  <si>
    <t>8800300-41-00745 от 05.05.2011 г.</t>
  </si>
  <si>
    <t>8800300-42-00745 от 28.09.2011 г.</t>
  </si>
  <si>
    <t>г. Саратов, 1-ый проезд Энергетиков,27</t>
  </si>
  <si>
    <t>Легковой а/м DAEWOO NEXIA, 2011 г.в.</t>
  </si>
  <si>
    <t>Пила для резки армирующего профиля  STD 275, 2011 г.в.; Автоматический шуруповерт для привинчивания армирующего профиля  DV-404, 2011 г.в.</t>
  </si>
  <si>
    <t xml:space="preserve"> г. Саратов, ул. Песчано-Уметская, д.41</t>
  </si>
  <si>
    <t>Токарный станок с ЧПУ модели LT – 400 компании LITZ (Тайвань), 2011 г.в.</t>
  </si>
  <si>
    <t>Саратов, ул. Песчано-Уметская,  д.41</t>
  </si>
  <si>
    <t xml:space="preserve">Автофургон ГАЗ 2818-0000010-02 2007 г.в.; Автофургон ГАЗ 2790-0000010-01, 2006 г.в. </t>
  </si>
  <si>
    <t>Волгоградская область, г. Камышин, ул. Вольская, д. 43Б</t>
  </si>
  <si>
    <t>ООО «Союзник»</t>
  </si>
  <si>
    <t>Каграманян Армен Гришаевич</t>
  </si>
  <si>
    <t>1040000-51-00552  от 23.05.2008</t>
  </si>
  <si>
    <t>г. Саратов, ул. Московская, д. 164</t>
  </si>
  <si>
    <t>Нежилое помещение, назначение - торговая, общей площадью 557,1 кв.м.</t>
  </si>
  <si>
    <t>ООО "Сарснаб-М"</t>
  </si>
  <si>
    <t>Р/03/11/1/0873 от 31.08.2011 г.</t>
  </si>
  <si>
    <t>Р/03/11/1/0873/5/04 от 31.08.2011 г.</t>
  </si>
  <si>
    <t>автомасла  к автомобилям в ассортименте</t>
  </si>
  <si>
    <t>Договор купли-продажи б/н от 28.10.2011г.</t>
  </si>
  <si>
    <t>Р/35/11/2/0243 от 17.11.2011 г.</t>
  </si>
  <si>
    <t>Фисенко Дмитрий Сергеевич</t>
  </si>
  <si>
    <t xml:space="preserve">Саратовская область, г. Энгельс, ул. Тельмана, д. 31, гараж 127 </t>
  </si>
  <si>
    <t>1090300-61-00756  от 10.08.2010</t>
  </si>
  <si>
    <t>1020007-31-00069 от 03.06.2008 г.</t>
  </si>
  <si>
    <t>Волгоградская область, г. Камышин, ул. Пролетарская 84</t>
  </si>
  <si>
    <t>Нежилое одноэтажное здание, общей площадью 21 кв.м., земельный участок 23 кв.м.</t>
  </si>
  <si>
    <t>Р/03/11/3/0914/5/03 от 27.12.2011 г.</t>
  </si>
  <si>
    <t>г. Саратов, им. Чапаева В.И., д. 99/109</t>
  </si>
  <si>
    <t>Нежилое помещение, литер А, назначение: нежилое, общая площадь 26,6 кв.м., этаж 2-й надземный, кадастровый номер 64-64-01/036/2006-21</t>
  </si>
  <si>
    <t>ООО «ТД Саратов Крупа»</t>
  </si>
  <si>
    <t>Р/03/11/2/0917 от 30.12.2011 г.</t>
  </si>
  <si>
    <t>Дергачева Татьяна Вадимовна (1/2 доли), Назарова Светлана Михайловна (1/2 доли)</t>
  </si>
  <si>
    <t>Р/03/11/2/0917/5/04 от 30.12.2011 г.</t>
  </si>
  <si>
    <t>Саратовская область, Саратовский район, поселок Дубки, на расстоянии 100 м севернее п. Дубки, корпус 15/1</t>
  </si>
  <si>
    <t>Часть нежилого одноэтажного здания (литер К15/1), назначение: нежилое, 1-этажный, общая площадь 976,5 кв.м. Условный номер: 63-01/32-19-995. Земельный участок для производства сельскохозяйственной продукции, общая площадь участка 7 025 кв.м. Категория земель – земли сельскохозяйственного назначения. Условный номер: 64:32:01 27 01:0031.</t>
  </si>
  <si>
    <t>г. Саратов, ул. Хомякова, 29, платная стоянка</t>
  </si>
  <si>
    <t>Квартира общей площадью 43,9 кв.м.</t>
  </si>
  <si>
    <t>ИП Шибаева Лариса Владимировна</t>
  </si>
  <si>
    <t>Р/35/12/1/0251 от 02.02.2012 г.</t>
  </si>
  <si>
    <t>Шибаева Лариса Владимировна</t>
  </si>
  <si>
    <t>Р/35/12/1/0251/4/02 от 02.02.2012 г.</t>
  </si>
  <si>
    <t>Р/35/12/1/0251/4/03 от 02.02.2012 г.</t>
  </si>
  <si>
    <t xml:space="preserve"> ООО "БалтСар"</t>
  </si>
  <si>
    <t>03479-0343 19.08.2010</t>
  </si>
  <si>
    <t>№ 03479-0343/ТО от 19.08.10 г.</t>
  </si>
  <si>
    <t>Кредит под залог товаров в обороте</t>
  </si>
  <si>
    <t>1090300-31-00785 от 19.11.2010</t>
  </si>
  <si>
    <t>Средняя степень ликвидности , срок реаолизации до 180 дней</t>
  </si>
  <si>
    <t>Оборудование</t>
  </si>
  <si>
    <t>Кредит под залог недвижимости (КЛЛЗ)</t>
  </si>
  <si>
    <t>Р/35/11/1/0240 от 10.11.2011 г.</t>
  </si>
  <si>
    <t>Р/35/11/1/0240/3/02 от 10.11.2011 г.</t>
  </si>
  <si>
    <t>1. Саратовская область, г. Балаково, ул. Саратовское шоссе, 22;
2. г. Саратов, ул. Московская, 152;
3. г. Саратов, ул. Железнодорожная, 97/99;
4. г. Саратов, Сокурский тракт, ул. Универсальная, б/н;
5. Саратовская область, Энгельсский район, поселок Пробу</t>
  </si>
  <si>
    <t>Продукты питания (подсолнечное масло)</t>
  </si>
  <si>
    <t>Альфа Страхование</t>
  </si>
  <si>
    <t>67922/750/00370/0 от 24.08.2010 г.</t>
  </si>
  <si>
    <t>Всего 3 кредитора с обеспечением в виде товаров, 5 кредитных договоров</t>
  </si>
  <si>
    <t>ООО "Бир-трейд"</t>
  </si>
  <si>
    <t>03480-6133 31.08.2010</t>
  </si>
  <si>
    <t>№ 03480-6133/З от 31,08,2010</t>
  </si>
  <si>
    <t>1. г. Саратов, Крымский проезд №7.
2. г. Пенза, ул. Аустрина, 182.</t>
  </si>
  <si>
    <t>103600-141-00058 от 21.09.2010 г.</t>
  </si>
  <si>
    <t>Недвижимое нежилое строение лит.Б7, назначение: нежилое, площадь: общая 22,3 (Двадцать две целых три десятых) кв.м., этаж: 1; земельный участок. Категория земель: земли населенных пунктов – Земельные участки магазинов. Площадь: 24 (Двадцать четыре) кв.м.</t>
  </si>
  <si>
    <t>1090307-00-00093/5/01 от 27.12.2010 г.</t>
  </si>
  <si>
    <t>Волгоградская область, город Камышин, улица Ленина, 9, в 55 м. юго-западнее КРЦ «Победа»</t>
  </si>
  <si>
    <t>Эмчиев Ариф Шариф Оглы</t>
  </si>
  <si>
    <t>ИП Эмчиев Ариф Шариф Оглы</t>
  </si>
  <si>
    <t>Р/35/11/1/0247 от 21.12.2011 г.</t>
  </si>
  <si>
    <t xml:space="preserve">Тулайкин Александр Федорович </t>
  </si>
  <si>
    <t>8800300-61-00813 от 14.02.2011 г.</t>
  </si>
  <si>
    <t xml:space="preserve">Нежилое помещение, литер Б, назначение: нежилое, общая площадь 185,9 кв.м., этаж 1-й надземный. </t>
  </si>
  <si>
    <t>Р/03/12/2/0918 от 06.02.2012 г.</t>
  </si>
  <si>
    <t>ООО "Турбо-Плюс"</t>
  </si>
  <si>
    <t>ООО "Турбо-Связь"</t>
  </si>
  <si>
    <t>Р/03/12/2/0919 от 06.02.2012 г.</t>
  </si>
  <si>
    <t>Р/03/12/2/0920 от 06.02.2012 г.</t>
  </si>
  <si>
    <t>Р/03/12/2/0918/5/06 от 06.02.2012 г.</t>
  </si>
  <si>
    <t xml:space="preserve">Здание, литер СС1, назначение: нежилое, общая площадь 548,6 кв.м., этажность 3. Здание, литер Б, назначение: нежилое, общая площадь 146,1 кв.м., этажность 2. Право аренды на земельный участок сроком 15 лет (с 18.01.2001 г. по 18.01.2016 г.), категория земель: земли поселений, разрешенное использование: под административное здание, общая площадь 2134 кв.м. </t>
  </si>
  <si>
    <t>Саратовская обл., г. Энгельс, ул. Л.Кассиля, 16</t>
  </si>
  <si>
    <t>г. Саратов, ул. Вокзальная, д. №19</t>
  </si>
  <si>
    <t>Грузовой а/м ГАЗ-3302, 2007 г.в.</t>
  </si>
  <si>
    <t>Стоимость обеспечения в рыночных ценах</t>
  </si>
  <si>
    <t>№ договора залога</t>
  </si>
  <si>
    <t>Дата окончания договора залога</t>
  </si>
  <si>
    <t>Планируемая дата мониторинга</t>
  </si>
  <si>
    <t>ИП Островская Лариса Владиславовна</t>
  </si>
  <si>
    <t>Р/03/11/1/0842 от 31.05.2011</t>
  </si>
  <si>
    <t>Р/03/11/1/0842/3/02 от 31.05.2011</t>
  </si>
  <si>
    <t>Саратовская область, г. Энгельс, ул. Тельмана, д.26, кв.88</t>
  </si>
  <si>
    <t>Двухкомнатная квартира на восьмом этаже девятиэтажного дома общей площадью 69,9 кв.м.</t>
  </si>
  <si>
    <t>ООО "Бизнес-Регион"</t>
  </si>
  <si>
    <t>Р/03/11/1/0878 от 09.09.2011 г.</t>
  </si>
  <si>
    <t>Р/03/11/1/0878/3/07 от 09.09.2011 г.</t>
  </si>
  <si>
    <t>г. Саратов, ул. Большая Садовая угол ул. Береговой, №б/н</t>
  </si>
  <si>
    <t>Р/03/11/1/0878/4/06 от 09.09.2011 г.</t>
  </si>
  <si>
    <t>ООО «Бизнес-Регион С»</t>
  </si>
  <si>
    <t>г. Саратов, ул. Фабричная, д. 1А</t>
  </si>
  <si>
    <t>Кредит под залог движимого имущества</t>
  </si>
  <si>
    <t>Прозоров Олег Юрьевич</t>
  </si>
  <si>
    <t>Легковой автомобиль FORD MONDEO, 2008 г.в.</t>
  </si>
  <si>
    <t>Р/38/11/3/0016/3/03 от 28.09.2011 г.</t>
  </si>
  <si>
    <t>Саратовская область, г. Балаково,  ул. Ленина, д.34, Саратовская область, г. Вольск, ул. Ленина 50а</t>
  </si>
  <si>
    <t>Мягкая мебель в ассортименте</t>
  </si>
  <si>
    <t>40/45/50%</t>
  </si>
  <si>
    <t>ООО "Линда"</t>
  </si>
  <si>
    <t>Р/35/11/1/0231 от 26.09.2011 г.</t>
  </si>
  <si>
    <t>Кредит</t>
  </si>
  <si>
    <t>Воропаев Андрей Анатольевич</t>
  </si>
  <si>
    <t>Р/35/11/1/0231/4/03 от 26.09.2011 г.</t>
  </si>
  <si>
    <t>Нежилое помещение, литер Б, кадастровый номер 64:48:3:0:392:103:Б:4, общей площадью 79 кв.м.; нежилое помещение, литер А, кадастровый номер 64:48:3:0:392:100:А:Н, общей площадью 44,1 кв.м.</t>
  </si>
  <si>
    <t>Низкая, срок реализации более 180 дней</t>
  </si>
  <si>
    <t>Белоконева Раиса Ивановна</t>
  </si>
  <si>
    <t>1040007-00-00068 11.06.2008</t>
  </si>
  <si>
    <t xml:space="preserve">Легковой автомобиль VOLKSWAGEN TOUAREG,   2008 г. </t>
  </si>
  <si>
    <t>Р/35/11/1/0224/3/03 от 25.07.2011 г.</t>
  </si>
  <si>
    <t>Р/35/11/1/0224/5/04 от 25.07.2011 г.</t>
  </si>
  <si>
    <t>г. Саратов, ул. Степана Разина, д. №93, кв. №22</t>
  </si>
  <si>
    <t>Грузовой бортовой  а/м МАЗ 437130-332, 2011 г.в.; Легковой а/м AUDI A7, 2011 г.в.</t>
  </si>
  <si>
    <t>Грузовой автотранспорт в количестве 6 ед.</t>
  </si>
  <si>
    <t>ООО "Турбо-Опт"</t>
  </si>
  <si>
    <t>ООО "Техпромстрой"</t>
  </si>
  <si>
    <t>Эвакуатор МERСEDES-BENZ ATEGO 1218 L, 2010 г.в.</t>
  </si>
  <si>
    <t>ООО «Этель-Торг»</t>
  </si>
  <si>
    <t>ООО «Этель-Авто»</t>
  </si>
  <si>
    <t>03504-0231 от 21.07.2011 г.</t>
  </si>
  <si>
    <t>03504-0231/З от 21.07.2011 г.</t>
  </si>
  <si>
    <t>г. Саратов, Новоастраханское шоссе, 81</t>
  </si>
  <si>
    <t>Грузовой автотранспорт (28 ед.)</t>
  </si>
  <si>
    <t>Залоговая служба филиала «Саратовский» ЗАО «КБ ОТКРЫТИЕ» обращает внимание: Заемщиком представлена вспомогательная ведомость по переоценке строений от 31.08.1999 г., технические паспорта на рассматриваемые объекты не представлены.</t>
  </si>
  <si>
    <t>1090300-00-00756  10.08.2010</t>
  </si>
  <si>
    <t>ООО "Русский лизинговый центр"</t>
  </si>
  <si>
    <t>8800300-00-00745 30.06.2010</t>
  </si>
  <si>
    <t>КЛ станд.</t>
  </si>
  <si>
    <t>"Единство"ООО</t>
  </si>
  <si>
    <t>1090300-00-00692  18.12.2009</t>
  </si>
  <si>
    <t>Сизов Николай Васильевич</t>
  </si>
  <si>
    <t>1090300-51-00692 от 18.12.2009г</t>
  </si>
  <si>
    <t>Грузовой тягач седельный ДАФ 95XF430, 1998 г.в.; Полуприцеп  фургон  SCHMITZ SPR24, 1998 г.в.</t>
  </si>
  <si>
    <t>Залог</t>
  </si>
  <si>
    <t xml:space="preserve">г. Саратов, ул. Вавилова, д. 6/14.                             г. Саратов, ул. Чапаева, д. 48/47. </t>
  </si>
  <si>
    <t>мужская и женская одежда в ассортименте</t>
  </si>
  <si>
    <t>Дамиров Элдар Пирвердиевич</t>
  </si>
  <si>
    <t xml:space="preserve"> 1090300-61-00708  от 23.03.2010</t>
  </si>
  <si>
    <t>Саратовская область, Советский район, поселок Пушкино, ул. Советская, д. 59</t>
  </si>
  <si>
    <t>Грузовой тягач седельный SCANIA 114, 1999 г.в.</t>
  </si>
  <si>
    <t>Р/35/11/3/0228 от 09.09.2011 г.</t>
  </si>
  <si>
    <t>Р/35/11/3/0228/4/06 от 09.09.2011 г.</t>
  </si>
  <si>
    <t>Саратовская область, пос. Пробуждение, ул. Придорожная, дом 10</t>
  </si>
  <si>
    <t xml:space="preserve">Ковалев Сергей Юрьевич  </t>
  </si>
  <si>
    <t xml:space="preserve">ИП Ковалев Сергей Юрьевич  </t>
  </si>
  <si>
    <t>Р/38/11/1/0019 от 21.12.2011 г.</t>
  </si>
  <si>
    <t>21.12.2015 г.</t>
  </si>
  <si>
    <t>Р/38/11/1/0019/4/02 от 21.12.2011 г.</t>
  </si>
  <si>
    <t>413859  Саратовская область,  г. Балаково , ул. Транспортная , д.5</t>
  </si>
  <si>
    <t xml:space="preserve">Тягач седельный RENAULT PREMIUM 380.19 T </t>
  </si>
  <si>
    <t>1090305-51-00205  от 10.03.2011г.</t>
  </si>
  <si>
    <t>Саратовская область, Энгельский район, пос. Пробуждение, ул. Придорожная, д. 10</t>
  </si>
  <si>
    <t>Токарев Александр Анатольевич ИП</t>
  </si>
  <si>
    <t>1090305-00-00185  06.07.2010</t>
  </si>
  <si>
    <t>Токарев Александр Анатольевич</t>
  </si>
  <si>
    <t>Автомасла, автохимия, автозапчасти</t>
  </si>
  <si>
    <t xml:space="preserve">ИП Тополь Е.В. </t>
  </si>
  <si>
    <t>03498-5658 от 04.05.2011</t>
  </si>
  <si>
    <t>03497-1496 от 04.05.2011</t>
  </si>
  <si>
    <t>03497-1496/З1 от 04.05.2011</t>
  </si>
  <si>
    <t>Легковой а/м Ssang Yong KYRON 11, 2010 г.в.</t>
  </si>
  <si>
    <t>Воробьев Николай Олегович</t>
  </si>
  <si>
    <t>Р/03/11/1/0212/6/05 от 17.05.2011г.</t>
  </si>
  <si>
    <t>Саратовская обл., г. Энгельс, ул. Заречная, д.12</t>
  </si>
  <si>
    <t>Грузовой автофургон 28189-0000010-62, 2008  г.в.</t>
  </si>
  <si>
    <t>Р/03/11/1/0212/3/03 от 17.05.2011г.</t>
  </si>
  <si>
    <t>Р/38/11/3/0016/4/02 от 28.09.2011 г.</t>
  </si>
  <si>
    <t>Саратовская область, г. Вольск, ул. Ярославская, д. 2/Б</t>
  </si>
  <si>
    <t>Р/03/11/1/0853/4/03 от 27.06.2011</t>
  </si>
  <si>
    <t>г. Саратов,1 пр-д Строителей д.8</t>
  </si>
  <si>
    <t>Р/03/11/1/0853/3/02 от 27.06.2011</t>
  </si>
  <si>
    <t>г. Саратов ул. Астраханская, 102</t>
  </si>
  <si>
    <t>ООО СП «Дуэт Т.Л.»</t>
  </si>
  <si>
    <t>Р/03/11/1/0844 от 09.06.2011</t>
  </si>
  <si>
    <t>Р/03/11/1/0844/4/03 от 09.06.2011</t>
  </si>
  <si>
    <t>Саратовская область, Саратовский район, п. Зоринский, 0,5 км юго-восточнее</t>
  </si>
  <si>
    <t>Грузовые тягачи седельные DAF XF95.430 2003 и 2004 г.в.в количестве 6 ед.</t>
  </si>
  <si>
    <t>Р/03/11/2/0852 от 23.06.2011</t>
  </si>
  <si>
    <t>Р/03/11/2/0852/5/02 от 23.06.2011</t>
  </si>
  <si>
    <t xml:space="preserve">г. Саратов, Мирный переулок, д. №4 </t>
  </si>
  <si>
    <t>Нежилое помещение, литер А, кадастровый номер 63-01/48-150-918, общей площадью 371,5 кв.м., этаж 2 и Нежилое помещение, литер А, кадастровый номер 63-01/48-150-924, общей площадью 379,8 кв.м., подвал.</t>
  </si>
  <si>
    <t>ИП Удовкина Наталья Николаевна</t>
  </si>
  <si>
    <t>Р/37/11/1/0108 от 08.09.2011 г.</t>
  </si>
  <si>
    <t>Р/37/11/1/0108/5/01 от 08.09.2011 г.</t>
  </si>
  <si>
    <t xml:space="preserve">Легковой а/м Chevrolet KLAC (C100/Chevrolet Captiva, 2007 г.в. </t>
  </si>
  <si>
    <t>ООО "Фирма Волга-Зил-Центр"</t>
  </si>
  <si>
    <t>488-0035 18.03.2008</t>
  </si>
  <si>
    <t>488-0035/ОС от 20.07.2010 г.</t>
  </si>
  <si>
    <t>г. Саратов, ул. Крымский проезд, д. 7</t>
  </si>
  <si>
    <t>Автотранспорт (2 ед.), производственное оборудование для ремонта автотранспорта (14 ед.)</t>
  </si>
  <si>
    <t xml:space="preserve">Петрук Андрей Владимирович </t>
  </si>
  <si>
    <t>488-0035/ИМ от 20.07.2010 г.</t>
  </si>
  <si>
    <t>Легковой автотранспорт (2 ед.)</t>
  </si>
  <si>
    <t>"Технология" ООО</t>
  </si>
  <si>
    <t>1090300-00-00755  11.08.2010</t>
  </si>
  <si>
    <t>г. Саратов, ул. Зарубина, д. 186</t>
  </si>
  <si>
    <t xml:space="preserve">Легковой а/м BMW X3, 2004 г.в. </t>
  </si>
  <si>
    <t>8800300-31-00813 от 14.02.2011 г.</t>
  </si>
  <si>
    <t>г. Саратов, проспект 50 лет Октября, д. 57А</t>
  </si>
  <si>
    <t>8800300-32-00813 от 14.02.2011 г.</t>
  </si>
  <si>
    <t>Саратовская область, г. Энгельс,  ул. Колотилова,  дом 18</t>
  </si>
  <si>
    <t>Легковой автомобиль марки FORD ФОРД “ФОКУС”, 2009 г.в.</t>
  </si>
  <si>
    <t>Легковой автомобиль марки FORD ФОРД “ФОКУС”, 2011 г.в.</t>
  </si>
  <si>
    <t>Р/35/12/1/0253 от 24.02.2012</t>
  </si>
  <si>
    <t>Легковой автомобиль NISSAN PATHFINDER 2.5 SE.,2007 г.в.; Фургон цельнометаллический ГАЗ-2705, 1999 г.в.</t>
  </si>
  <si>
    <t>ИП Стахов Сергей Иванович</t>
  </si>
  <si>
    <t>Р/37/11/1/0116 от 26.01.2012 г.</t>
  </si>
  <si>
    <t>Стахов Сергей Иванович</t>
  </si>
  <si>
    <t>Р/37/11/1/0116/5/01 от 26.01.2012 г.</t>
  </si>
  <si>
    <t>Волгоградская область, г. Камышин, ул. Текстильная, д. 32, помещение 1</t>
  </si>
  <si>
    <t xml:space="preserve">Встроенное нежилое помещение, назначение: нежилое, общая площадь 39,4 кв.м., этаж 1-й. </t>
  </si>
  <si>
    <t>Р/03/12/1/0921 от 24.02.2012</t>
  </si>
  <si>
    <t>Гольдштейн Григорий Яковлевич</t>
  </si>
  <si>
    <t>Р/03/12/1/0921/4/01 от 24.02.2012</t>
  </si>
  <si>
    <t xml:space="preserve">Саратовская область, Саратовский район, с. Усть-Курдюм, 1-Микрорайон, д.21 «А» </t>
  </si>
  <si>
    <t>Легковой автомобиль Land Rover Range Rover Evoque, 2011 г.в.</t>
  </si>
  <si>
    <t>ООО "БАЗИС"</t>
  </si>
  <si>
    <t>Арапов Виталий Викторович</t>
  </si>
  <si>
    <t>Р/03/12/1/0909/5/05 от 02.02.2012 г.</t>
  </si>
  <si>
    <t>Р/03/12/1/0909 от 02.02.2012 г.</t>
  </si>
  <si>
    <t>г. Саратов, ул. им. Чернышевского Н.Г., д. № 88</t>
  </si>
  <si>
    <t>03498-5658/З1 от 04.05.2011</t>
  </si>
  <si>
    <t>ИП Воробьев Николой Олегович</t>
  </si>
  <si>
    <t>Воробьев Дмитрий Олегович</t>
  </si>
  <si>
    <t>Р/03/11/1/0212/6/04 от 17.05.2011г.</t>
  </si>
  <si>
    <t>Легковой автомобиль VOLKSWAGEN TOUAREG, 2008 г.в.</t>
  </si>
  <si>
    <t>Салмов Геннадий Викторович (1/2 доли); Харитонов Станислав Павлович (1/2 доли)</t>
  </si>
  <si>
    <t>Саратовская область, Саратовский район, промузел «Зоринский», промбаза ПКП «КАМАЗ-СЕРВИС»</t>
  </si>
  <si>
    <t>Нежилое одноэтажное здание металлического склада, общей площадью 345,9 кв.м., расположенное на земельном участке площадью 412 кв.м.</t>
  </si>
  <si>
    <t>ООО "Арсстрой"</t>
  </si>
  <si>
    <t>Байгужинова Дарига Шектобаевна</t>
  </si>
  <si>
    <t>Саратовская область, г. Энгельс, ул. Лесозащитная, дом  42</t>
  </si>
  <si>
    <t>г. Саратов, ул. им. Навашина д.40/2</t>
  </si>
  <si>
    <t>Легковой а/м Сhevrolet Captiva, 2007 г. в.</t>
  </si>
  <si>
    <t>Сварочные материалы и сварочное оборудование  в  ассортименте</t>
  </si>
  <si>
    <t>Вовремя</t>
  </si>
  <si>
    <t>Уталиев Муратгали Арангалиевич ИП</t>
  </si>
  <si>
    <t>ООО «Кобальт»</t>
  </si>
  <si>
    <t>Земельный участок является послед.залогом по к/д №1090305-00-00177, 1090305-00-00183, 1090305-00-00205</t>
  </si>
  <si>
    <t>8800300-00-00822 от 04.03.2011 г.</t>
  </si>
  <si>
    <t>Гребенникова Игорь Викторович (1/2 доли); Базаев Александр Валерьевич (1/2 доли)</t>
  </si>
  <si>
    <t>8800300-51-00822/З-Н от 04.03.2011 г.</t>
  </si>
  <si>
    <t>1090300-31-00826 от 17.03.2011 г.</t>
  </si>
  <si>
    <t>Саратовская область, Базарно-Карабулакский район, с Ключи, ул. Кооперативная, д.№78</t>
  </si>
  <si>
    <t>Жилое здание, назначение жилая, общей площадью 187. Земельный участок, общей площадью 1330</t>
  </si>
  <si>
    <t>"Союзник" ООО</t>
  </si>
  <si>
    <t>1090300-00-00695  22.12.2009</t>
  </si>
  <si>
    <r>
      <t xml:space="preserve">Степень ликвидности и срок реализации, на </t>
    </r>
    <r>
      <rPr>
        <i/>
        <sz val="8"/>
        <rFont val="Times New Roman"/>
        <family val="1"/>
        <charset val="204"/>
      </rPr>
      <t>_____дату последней оценки_____</t>
    </r>
  </si>
  <si>
    <t xml:space="preserve">ООО "ЦМО Со" </t>
  </si>
  <si>
    <t>Р/03/11/2/0906 от 06.12.2011 г.</t>
  </si>
  <si>
    <t>ИП Автономов Вячеслав Анатольевич</t>
  </si>
  <si>
    <t>Р/03/11/1/0908 от 16.12.2011 г.</t>
  </si>
  <si>
    <t>Р/03/11/2/0907 от 09.12.2011 г.</t>
  </si>
  <si>
    <t>Р/03/11/1/0836 от 12.05.2011</t>
  </si>
  <si>
    <t>P/03/11/1/0836/3/01 от 12.05.2011</t>
  </si>
  <si>
    <t>Легковой автомобиль BMW X6 XDRIVE 3.5 D. 2008 г.в.; Легковой автомобиль BMW X5 3.0 D 2005 г.в.</t>
  </si>
  <si>
    <t>45, 50%</t>
  </si>
  <si>
    <t>Р/03/11/1/0835 от 10.05.2011 г.</t>
  </si>
  <si>
    <t>Р/03/11/1/0835/4/01 от 28.09.2011 г.</t>
  </si>
  <si>
    <t>Саратовская область, Саратовский район, на расстоянии 0,5 км. от п. Зоринский</t>
  </si>
  <si>
    <t>Грузопассажирский фургон Fiat DUCATO, 2011 г.в.</t>
  </si>
  <si>
    <t>Книга залогов не предоставлена. Лизингополучатель - ООО «СМК-Инвест-С»</t>
  </si>
  <si>
    <t>ОАО «Газаппарат»</t>
  </si>
  <si>
    <t>Р/03/11/1/0876 от 31.08.2011 г.</t>
  </si>
  <si>
    <t>Р/03/11/1/0876/4/04 от 31.08.2011</t>
  </si>
  <si>
    <t>Р/03/11/2/0508 от 28.12.2011 г.</t>
  </si>
  <si>
    <t>Р/03/11/2/0509 от 29.12.2011 г.</t>
  </si>
  <si>
    <t>Р/03/11/2/0508/3/01 от 28.12.2011 г.</t>
  </si>
  <si>
    <t>г. Саратов, ул. им. Орджоникидзе, д. 24</t>
  </si>
  <si>
    <t>Р/03/11/2/0509/3/01 от 29.12.2011 г.</t>
  </si>
  <si>
    <t>8800300-52-00830 от 05.04.2011 г.</t>
  </si>
  <si>
    <t>Саратовская область, г. Саратов, ул. им. Пугачева Е.И., д. 72</t>
  </si>
  <si>
    <t>ООО "Сельский лекарь"</t>
  </si>
  <si>
    <t>Видео, аудио и бытовая техника в ассортименте</t>
  </si>
  <si>
    <t>Р/03/11/2/0839/5/03 от 23.05.2011 г.</t>
  </si>
  <si>
    <t>г. Саратов, ул. Кавказская, д.4б</t>
  </si>
  <si>
    <t>Однокомнатная квартира, кадастровый номер 63-01/48-20-292, общей площадью 30,5 кв.м., этаж 1.</t>
  </si>
  <si>
    <t>Каграманян Артур Григорьевич</t>
  </si>
  <si>
    <t>Саратовская область, г. Саратов, 11 Шелковичный проезд, д.12</t>
  </si>
  <si>
    <t>Жилой двухэтажный дом с подземным этажом, общей площадью 345,8 кв.м., земельный участок 697 кв.м.</t>
  </si>
  <si>
    <t>1090300-00-00733  17.05.2010</t>
  </si>
  <si>
    <t>Шматенко Александр Андреевич</t>
  </si>
  <si>
    <t>1090305-51-00204 от 18.02.2011г.</t>
  </si>
  <si>
    <t>Р/35/11/1/0224 от 25.07.2011 г.</t>
  </si>
  <si>
    <t>8800307-51-00097 от 19.04.2011 г.</t>
  </si>
  <si>
    <t>Волгоградская область, г. Камышин, Промзона</t>
  </si>
  <si>
    <t>Здание реагентного хозяйства, кадастровый номер 34-36/01-01/04-38/2003-11, общей площадью 1 260,3 кв.м., Здание блока входных устройств, кадастровый номер 34-36/01-01/04-38/2003-12, общей площадью 1 483,4 кв.м., Земельный участок для производственных целе</t>
  </si>
  <si>
    <t>ООО «СМК-Инвест-С»</t>
  </si>
  <si>
    <t>8800300-00-00830 от 05.04.2011 г.</t>
  </si>
  <si>
    <t>8800300-51-00830 от 05.04.2011 г.</t>
  </si>
  <si>
    <t>Саратовская область, Саратовский район, на расстоянии 0,5 км юго-западнее пос. Зоринский</t>
  </si>
  <si>
    <t>Саратовская область, г. Энгельс, набережная им. Генерал-лейтенанта Рудченко М.М., д. 14, кв. 55</t>
  </si>
  <si>
    <t>Трехкомнатная квартира 118,5 кв.м.</t>
  </si>
  <si>
    <t>Саратовская область, г. Энгельс, 1-й Кутузовский пр-д, д. 6</t>
  </si>
  <si>
    <t>Саталкин Владимир Николаевич</t>
  </si>
  <si>
    <t>Данный залог является последующим, первичный к КД №1090305-00-00178 и КД № 1090305-00-00173</t>
  </si>
  <si>
    <t>Авто в кредит</t>
  </si>
  <si>
    <t>Спецтехника</t>
  </si>
  <si>
    <t>Нежилые помещения в количестве 4 ед., общей площадью 618 кв.м., расположенные на земельном участке площадью 5 754 кв.м.</t>
  </si>
  <si>
    <t>Саратовская обл., Саратовский р-н, д. Мергичевка, ул. Приовражная, дом 3 "А"</t>
  </si>
  <si>
    <t>Русяев Николай Николаевич</t>
  </si>
  <si>
    <t>1020005-00-00080 29.12.2007</t>
  </si>
  <si>
    <t>1020005-61-00080  от 29.12.2007</t>
  </si>
  <si>
    <t>Саратовская обл., г.Энгельс, ул. Советская, д 43</t>
  </si>
  <si>
    <t>Легковой, грузовой транспорт, автобусы (10 ед.)</t>
  </si>
  <si>
    <t>"ЦЦМ-Энергоспец" ООО</t>
  </si>
  <si>
    <t>Р/03/11/2/0870/5/04 от 19.08.2011 г.</t>
  </si>
  <si>
    <t>г. Саратов, ул. им. Чапаева В.И., д. №14/26А</t>
  </si>
  <si>
    <t>Согласие/Не согласие залоговой службы с Отчетом об оценке</t>
  </si>
  <si>
    <t>Комментарий</t>
  </si>
  <si>
    <t>Страховая компания</t>
  </si>
  <si>
    <t>Страховая сумма в рублях</t>
  </si>
  <si>
    <t>Номер, дата страхового договора</t>
  </si>
  <si>
    <t>Период страхования до…</t>
  </si>
  <si>
    <t>Оплата страховой премии, единовременная/в рассрочку (ежеквартально/раз в пол года/ежемесячно</t>
  </si>
  <si>
    <t>Страховая премия, в рублях</t>
  </si>
  <si>
    <t>Дата</t>
  </si>
  <si>
    <t>Периодичность мониторинга</t>
  </si>
  <si>
    <t>Достаточность обеспечения (достаточно/не достаточно)</t>
  </si>
  <si>
    <t>Текущая рыночная стоимость, рублей</t>
  </si>
  <si>
    <t>"ЮлБи" ООО</t>
  </si>
  <si>
    <t>1040000-00-00626 09.09.2008</t>
  </si>
  <si>
    <t>ИП Малев Николай Григорьевич</t>
  </si>
  <si>
    <t>Нежилое  одноэтажное  здание, литер А, этаж 1-ый  надземный, назначение - офисная, торговая, общей площадью 90,7 кв.м.</t>
  </si>
  <si>
    <t>ИП Гребенников И.В.</t>
  </si>
  <si>
    <t>Фактическая дата мониторинга</t>
  </si>
  <si>
    <t>Гафуров Анвер Рушанович ИП</t>
  </si>
  <si>
    <t>Р/03/11/1/0876/4/05 от 31.08.2011</t>
  </si>
  <si>
    <t>г. Саратов, ул. Большая Казачья, 125</t>
  </si>
  <si>
    <t>Грузовые и легковые автомобили в количестве 5 ед.</t>
  </si>
  <si>
    <t>Производственное оборудование в количестве 5 ед.</t>
  </si>
  <si>
    <t>Батарыкина Лариса Константиновна</t>
  </si>
  <si>
    <t>Р/03/11/1/0874 от 31.08.2011 г.</t>
  </si>
  <si>
    <t>Р/03/11/1/0874/5/02 от 31.08.2011 г.</t>
  </si>
  <si>
    <t>г. Саратов, ул. Московская, д. 103; г. Саратов, ул. Московская, д. 100</t>
  </si>
  <si>
    <t xml:space="preserve">Сенотов Николай Александрович                                                                                         </t>
  </si>
  <si>
    <t>1090305-51-00191 от 10.08.2010г</t>
  </si>
  <si>
    <t>Саратовская область, Энгельсский район,  CНТ «Фрегат», д. №288</t>
  </si>
  <si>
    <t>транспорт</t>
  </si>
  <si>
    <t>Адрес(а) места нахождения/хранения/эксплуатации</t>
  </si>
  <si>
    <t>Описание предмета залога, классификационные/идентификационные  признаки</t>
  </si>
  <si>
    <t>Правовые и др. риски из залогового заключения</t>
  </si>
  <si>
    <t>Дата согласованного залогового заключения</t>
  </si>
  <si>
    <t>Саратовская область, г. Энгельс, пр. Строителей, д. 58</t>
  </si>
  <si>
    <t>Запасные части для сельскохозяйственной техники</t>
  </si>
  <si>
    <t>1090305-61-00202 от 18.01.2011 г.</t>
  </si>
  <si>
    <t>1090300-00-00742  29.06.2010</t>
  </si>
  <si>
    <t>РосБР №2Б-К-459/10 от 18.05.2010г</t>
  </si>
  <si>
    <t>N 1090300-51-00742  от 09.07.2010</t>
  </si>
  <si>
    <t>г. Саратов, проспект  Строителей, д. №68</t>
  </si>
  <si>
    <t>Нежилые помещения 398,7 кв.м.</t>
  </si>
  <si>
    <t>Строительные материалы в ассортименте</t>
  </si>
  <si>
    <t>Нежилое помещение на первом этаже пятиэтажного жилого дома, коммерческого назначения, общей площадью 37,4 кв.м.</t>
  </si>
  <si>
    <t>ЗАО БЦ "Визит"</t>
  </si>
  <si>
    <t>1090305-00-00205 от 05.03.2011 г.</t>
  </si>
  <si>
    <t>ООО "Металл-Трейдинг"</t>
  </si>
  <si>
    <t>Р/03/11/2/0910 от 14.12.2011 г.</t>
  </si>
  <si>
    <t>8800300-51-00765 от 23.08.2010г.</t>
  </si>
  <si>
    <t>г. Саратов, ул. им. Чернышевского Н.Г., д. №88</t>
  </si>
  <si>
    <t xml:space="preserve">Нежилое помещение, литер И, назначение: нежилое, общая площадь 396,2 кв.м., этаж 3-й надземный. </t>
  </si>
  <si>
    <t xml:space="preserve">03481-2701/З-1 от 19.10.2010 г. </t>
  </si>
  <si>
    <t>Грузовой автотранспорт (8 ед.)</t>
  </si>
  <si>
    <t>03481-2701/З от 19.10.2010 г.</t>
  </si>
  <si>
    <t>Двухкомнатная квартира, кадастровый номер 64:50:1:0:3:1:0:6, общей площадью 42,3 кв.м., 3 этаж; Жилой дом, кадастровый номер 64-64-60/080/2009-012, литер Ааа1, общей площадью 160,7 кв.м., 2-этажный с хозяйственными постройками, расположенный на земельном участке площадью 818 кв.м.</t>
  </si>
  <si>
    <t>ООО "Альянс"</t>
  </si>
  <si>
    <t>Р/35/11/1/0222/4/07 от 30.06.2011 г.</t>
  </si>
  <si>
    <t xml:space="preserve">Салмов Геннадий Викторович </t>
  </si>
  <si>
    <t>Легковой а/м MITSUBISHI PAJERO SPORT 3.0 V6 GLS, 2000 г.в.</t>
  </si>
  <si>
    <t>ООО "Дары полей"</t>
  </si>
  <si>
    <t xml:space="preserve">03496-0708 от 22.04.2011 г. </t>
  </si>
  <si>
    <t>Попов Александр Евгеньевич ИП</t>
  </si>
  <si>
    <t>1020005-00-00125 29.05.2008</t>
  </si>
  <si>
    <t>Нежилое здание склада, площадью 876,7 кв.м., Нежилое здание административно-бытовое, площадью 159,5 кв.м., Земельный участок, площадью 29 950 кв.м.</t>
  </si>
  <si>
    <t>ИП Голованов Александр Иванович</t>
  </si>
  <si>
    <t>Р/03/11/3/0914 от 27.12.2011 г.</t>
  </si>
  <si>
    <t>Голованов Александр Иванович</t>
  </si>
  <si>
    <t>Р/03/11/3/0914/4/02 от 27.12.2011 г.</t>
  </si>
  <si>
    <t>г. Саратов ул. Рябиновская д. 37</t>
  </si>
  <si>
    <t xml:space="preserve">Легковой автомобиль VOLKSWAGEN TOUAREG,   2008 г. в. </t>
  </si>
  <si>
    <t>Сооружение – АЗС, включающая в себя: нежилое одноэтажное здание операторской, кирпичная уборная, навес металлический, пожарный металлический резервуар подземный, подземные металлические резервуары с колонками, резервуар металлический резервный, колодец канализационный, колодец для стоков, колодец бензомаслоулавливатель, дорожное покрытие, дорожное покрытие, труба раздаточная металлическая, труба обсадная металлическая, труба ливневых стоков, опоры электроосвещения, ограждение  кирпичные, кабель подземный, трансформатор, Литер А, литер У, литер Н, литер Р, литер Р1-Р4, , литер Р5, литер К1, литер К2, литер I, литер II, литер T1, литер T2, литер Т3, литер 01-07 литер 1, литер Э, литер Т , общей площадью 37,3 кв.м., условный (кадастровый) номер 64-64-40/070/2008-174. Земельный участок, общей площадью 5000 м2, кадастровый план земельного участка №32/08-1180 от 08.02.2008 г.</t>
  </si>
  <si>
    <t>Товары</t>
  </si>
  <si>
    <t>залог</t>
  </si>
  <si>
    <t>Грузовой бортовой тентованный автомобиль ГАЗ-3035КС, 2007 г.в.</t>
  </si>
  <si>
    <t>ООО «Волга»</t>
  </si>
  <si>
    <t>8800307-00-00096 от 03.03.2011 г.</t>
  </si>
  <si>
    <t>Демьяненко Леонид Анатольевич</t>
  </si>
  <si>
    <t>8800307-51-00096 от 03.03.2011 г.</t>
  </si>
  <si>
    <t>Кредит МиСБ</t>
  </si>
  <si>
    <t>1200300-41-00001 29.11.2010</t>
  </si>
  <si>
    <t>1090300-00-00776  30.09.2010</t>
  </si>
  <si>
    <t>Саратовская область,  г. Энгельс, ул. Будочная, дом  52</t>
  </si>
  <si>
    <t>Легковой автомобиль OPEL Zafira, 2011 г.в.</t>
  </si>
  <si>
    <t>1.      г. Саратов, ул. им. Чернышевского Н.Г., д. №94; 2. г. Саратов, ул. Чапаева, д. №2; 3. г. Саратов, ул. Гоголя, д. №90</t>
  </si>
  <si>
    <t>Мужская и женская одежда, белье, чулочно-носочные изделия, косметика и парфюмерия</t>
  </si>
  <si>
    <t>ООО "Агротехника"</t>
  </si>
  <si>
    <t>1090305-00-00202 от 18.01.2011 г.</t>
  </si>
  <si>
    <t>Саратовская область,  г. Энгельс, ул. Будочная, дом 50</t>
  </si>
  <si>
    <t>HYUNDAI SANTA FE 2.2 MT, 2010г.в.</t>
  </si>
  <si>
    <t>Нежилое помещение №1, кадастровый номер 64-64-01/532/2007-136, общей площадью 101,5 кв.м., этаж 1</t>
  </si>
  <si>
    <r>
      <t>Справедливая стоимость на _____</t>
    </r>
    <r>
      <rPr>
        <i/>
        <sz val="8"/>
        <rFont val="Times New Roman"/>
        <family val="1"/>
        <charset val="204"/>
      </rPr>
      <t>дату последней оценки</t>
    </r>
    <r>
      <rPr>
        <sz val="8"/>
        <rFont val="Times New Roman"/>
        <family val="1"/>
        <charset val="204"/>
      </rPr>
      <t>_____</t>
    </r>
  </si>
  <si>
    <t>Смирнов Виктор Сергеевич ИП</t>
  </si>
  <si>
    <t>1020005-00-00029 27.08.2007</t>
  </si>
  <si>
    <t>1020005-31-00029 от 27.08.2007 г.</t>
  </si>
  <si>
    <t xml:space="preserve">Саратовская область, г. Энгельс, ул. М. Расковой, д. 4 </t>
  </si>
  <si>
    <t>1040007-00-00068 от 11.06.2008 г.</t>
  </si>
  <si>
    <t>Волгоградская область, г. Камышин, ул. Пролетарская, д. 34</t>
  </si>
  <si>
    <t>Наименование заемщика</t>
  </si>
  <si>
    <t>№ и дата кредитного договора</t>
  </si>
  <si>
    <t>Вид кредитного продукта</t>
  </si>
  <si>
    <t>Дата погашения</t>
  </si>
  <si>
    <t>сумма по договору</t>
  </si>
  <si>
    <t>Департамент (КД/ДМСБ)</t>
  </si>
  <si>
    <t>Наименование залогодателя</t>
  </si>
  <si>
    <t>№ и Дата заключ. Дог. Залога</t>
  </si>
  <si>
    <t>Рыночная по договору залога</t>
  </si>
  <si>
    <t>Залоговый дисконт</t>
  </si>
  <si>
    <t>Залоговая по договору залога</t>
  </si>
  <si>
    <t>Вид залога</t>
  </si>
  <si>
    <t>Форма обременения имущества</t>
  </si>
  <si>
    <t>Нежилое помещение, кадастровый номер 64-64-60/020/2010-054, общей площадью 314,2 кв.м., этаж 1. Нежилое помещение, кадастровый номер 64-64-60/020/2010-052, общей площадью 466,5 кв.м., этаж 1. Право аренды на земельный участок сроком 49 лет (с 12.04.2004 г. по 12.04.2053 г.), категория земель: земли поселений (земли населенных пунктов), кадастровый номер 64:38:04 02 47:0018, общей площадью 5 754 кв.м.</t>
  </si>
  <si>
    <t>1090305-00-00183 от 18.06.2010 г.</t>
  </si>
  <si>
    <t>Кредит ДМСБ</t>
  </si>
  <si>
    <t>1090305-51-00183 от 18.06.2010 г.</t>
  </si>
  <si>
    <t>Саратовская область, Энгельсский район, поселок Пробуждение, ул. Придорожная, д. №10</t>
  </si>
  <si>
    <t>ИП Жданова Елена Викторовна</t>
  </si>
  <si>
    <t>03489-0281/З1 от 21.02.2011 г.</t>
  </si>
  <si>
    <t>03489-0281/З2 от 21.02.2011 г.</t>
  </si>
  <si>
    <t>Саратовская область, Саратовский район, пос. Зоринский, ул. Дорожная</t>
  </si>
  <si>
    <t>Упаковочный автомат «Бестром-350», год выпуска 2009, зав.№09068; Машина дозировочно-упаковочная «МДУ-НОТИС» - 01-820-Д2-ПТТ-0, год выпуска 2009, заводской №659</t>
  </si>
  <si>
    <t xml:space="preserve">Нежилые помещения, литер А1, общей площадью 35,4  кв. м, 37,6  кв. м., 18,3  кв. м.
</t>
  </si>
  <si>
    <t>Дурнов Алексей Викторович</t>
  </si>
  <si>
    <t>Строительные и отделочные материалы в ассортименте</t>
  </si>
  <si>
    <t>Гарантия</t>
  </si>
  <si>
    <t>ИП Исаев Александр Геннадьевич</t>
  </si>
  <si>
    <t>03487-0325 от 08.02.2011 г.</t>
  </si>
  <si>
    <t>Возобновляемая кредитная линия</t>
  </si>
  <si>
    <t>03487-0325/ТО/З от 08.02.2011 г.</t>
  </si>
  <si>
    <t>Саратовская область, Саратовский район, поселок Зоринский, б/н</t>
  </si>
  <si>
    <t xml:space="preserve">Гебель Наталья Валерьевна </t>
  </si>
  <si>
    <t>1090300-51-00712  от 29.03.2010</t>
  </si>
  <si>
    <t>г. Саратов, ул.Чернышевского, д.№130</t>
  </si>
  <si>
    <t xml:space="preserve">Нежилое помещение, назначение: нежилое, общей площадью 51,6 кв.м., этаж 1, литер А. </t>
  </si>
  <si>
    <t>ООО «Центр развития культуры Поволжья»</t>
  </si>
  <si>
    <t>Р/03/11/2/0906/5/06 от 09.12.2011 г.</t>
  </si>
  <si>
    <t>Саратовская область, г. Энгельс, ул. Студенческая, д. №140Б</t>
  </si>
  <si>
    <t>Нежилые здания производственно-складского назначения, площадями соответственно 1554,3 кв.м., 477,4 кв.м., 95,5 кв.м., на земельном участке общей площадью 2 434 кв.м.</t>
  </si>
  <si>
    <t>ИП Куркиев Михаил Александрович</t>
  </si>
  <si>
    <t>Р/35/11/1/0245 от 16.12.2011 г.</t>
  </si>
  <si>
    <t>03489-0281/З от 21.02.2011 г.</t>
  </si>
  <si>
    <t>Металлопрокат в ассортименте</t>
  </si>
  <si>
    <t>ООО "Аквапарк"</t>
  </si>
  <si>
    <t>"Дары полей" ООО</t>
  </si>
  <si>
    <t>Р/03/11/1/0836/5/01 от 12.05.2011</t>
  </si>
  <si>
    <t>ООО"Волга-Нефть"</t>
  </si>
  <si>
    <t>Р/03/11/1/0863 от 28.07.2011 г.</t>
  </si>
  <si>
    <t>Р/03/11/2/0859 от 11.07.2011 г.</t>
  </si>
  <si>
    <t>Р/03/11/1/0859/5/05 от 28.07.2011 г.</t>
  </si>
  <si>
    <t>Саидова Елена Николаевна</t>
  </si>
  <si>
    <t>Саратовская область, Саратовский район, на землях племрепродуктора «Зоринский»</t>
  </si>
  <si>
    <t>Нежилое здание склада, литерАА1, общей площадью 1412,6 кв.м. на земельном участке площадью 2004 кв.м.</t>
  </si>
  <si>
    <t>Ковалев Александр Юрьевич</t>
  </si>
  <si>
    <t>1090307-61-00094 от 19.01.2011 г.</t>
  </si>
  <si>
    <t>30 и 40%</t>
  </si>
  <si>
    <t>Волгоградская область, г. Камышин, 5 мкр., р-н ж/д №51 А</t>
  </si>
  <si>
    <t>Автобус категории «Д», 20 пос.мест, включая водителя, 2007 г.в.; 2227SL Специальное пассажирское ТС, класса В, 2010г.в.</t>
  </si>
  <si>
    <t>1090307-62-00094 от 19.01.2011 г.</t>
  </si>
  <si>
    <t>2227SL Специальное пассажирское ТС, класса В, 2011г.в.; 2227SL Специальное пассажирское ТС, класса В, 2011г.в.; 2227SL Специальное пассажирское ТС, класса В, 2010г.в.</t>
  </si>
  <si>
    <t>ИП Огородник Е.А.</t>
  </si>
  <si>
    <t>Р/37/11/1/0101 от 30.06.2011 г.</t>
  </si>
  <si>
    <t>Огородник Евгений Антонович</t>
  </si>
  <si>
    <t>Р/37/11/1/0101/5/01 от 30.06.2011 г.</t>
  </si>
  <si>
    <t>Р/03/11/1/0878/4/05 от 09.09.2011 г.</t>
  </si>
  <si>
    <t>50, 45%</t>
  </si>
  <si>
    <t>Легковой автомобиль VW PASSAT 5V TURBO, 1997 г.в.; Санитарный автомобиль УАЗ-39629, 2000 г.в.</t>
  </si>
  <si>
    <t>Шантаев Владимир Зупаевич</t>
  </si>
  <si>
    <t>1030007-00-00080 23.09.2008</t>
  </si>
  <si>
    <t>1030007-61-00080 от 23.09.2008 г.</t>
  </si>
  <si>
    <t>Волгоградская обл., г.Камышин, 3 мкр., д.7, кв.90</t>
  </si>
  <si>
    <t>Легковой а/м ВАЗ-21114, 2006 г.в.</t>
  </si>
  <si>
    <t>Выгодно</t>
  </si>
  <si>
    <t>"Мебельная фабрика Мария" ООО</t>
  </si>
  <si>
    <t>КЛ</t>
  </si>
  <si>
    <t>КД</t>
  </si>
  <si>
    <t>г. Саратов, ул. им. Мичурина И.В., д. №90</t>
  </si>
  <si>
    <t>Волгоградская область, г. Камышин, ул. 22 Партсъезда, д. 3а</t>
  </si>
  <si>
    <t>Нежилое здание магазина общей площадью 94,9 кв.м. на земельном участке площадью 133 кв.м.</t>
  </si>
  <si>
    <t>ООО "Фрегат -плюс"</t>
  </si>
  <si>
    <t>г. Саратов, Московское шоссе, д. №14/7</t>
  </si>
  <si>
    <t>Шоколад, конфеты, печенья, вафли, рулет  в ассортименте</t>
  </si>
  <si>
    <t>Нежилые помещения в количестве 2 ед., общей площадью 51,2 кв.м., расположенные на земельном участке площадью 5 754 кв.м.</t>
  </si>
  <si>
    <t xml:space="preserve">г. Саратов, ул. Огородная, д. 162; г. Саратов, ул. Мичурина, д. 188; г. Саратов, ул. Кутякова, д. 99; г. Саратов, 6-ой Соколовогорский проезд, д.1 (Городской рынок строительных материалов); г. Саратов, ул. Университетская, д. 109; Саратовская область, г. </t>
  </si>
  <si>
    <t>Книга залогов не предоставлена</t>
  </si>
  <si>
    <t>03489-0281 от 21.02.2011 г.</t>
  </si>
  <si>
    <t>Оборудование для производства изделий из пластмассы (25 ед.)</t>
  </si>
  <si>
    <t>ЗАО "МАКС"</t>
  </si>
  <si>
    <t>43/59-5976823, 43/77-5976824 от 23.04.2010 г.</t>
  </si>
  <si>
    <t>ИП Анисимова Инна Вячеславовна</t>
  </si>
  <si>
    <t>1090307-00-00092 от 23.11.2010 г.</t>
  </si>
  <si>
    <t>1090307-31-00092 от 23.11.2010 г.</t>
  </si>
  <si>
    <t>Волгоградская область, г. Камышин, ул. Пролетарская, д. 7а; 2. Волгоградская область, г. Камышин, 5 микрорайон, д. 48 «б»</t>
  </si>
  <si>
    <t>Косметика и парфюмерия  в ассортименте</t>
  </si>
  <si>
    <t>ИП Кудряшова Любовь Сергеевна</t>
  </si>
  <si>
    <t>1090308-00-00006 от 19.11.2010 г.</t>
  </si>
  <si>
    <t>Кудряшова Любовь Сергеевна</t>
  </si>
  <si>
    <t>1090308-61-00006 от 19.11.2010 г.</t>
  </si>
  <si>
    <t>Саратовская область, г. Балаково, ул. Коммунистическая, д.141; Саратовская область, г. Балаково, ул. Ленина, д. №50</t>
  </si>
  <si>
    <t xml:space="preserve">Автобус ПАЗ-32054, 2008 г.в.; Легковой а/м FORD FOCUS, 2007 г.в.  </t>
  </si>
  <si>
    <t>ООО "Никитинский"</t>
  </si>
  <si>
    <t>1090305-00-00199 от 29.11.2010 г.</t>
  </si>
  <si>
    <t>Никитин  Александр  Викторович</t>
  </si>
  <si>
    <t>1090305-61-00199 от 29.11.2010 г.</t>
  </si>
  <si>
    <t>Попов Александр Евгеньевич</t>
  </si>
  <si>
    <t>1020005-61-00125 от 29.05.2008 г.</t>
  </si>
  <si>
    <t>Саратовская обл., г. Маркс,  ул. Аэродромная,  дом 40</t>
  </si>
  <si>
    <t>Грузовой транспорт (3 ед.)</t>
  </si>
  <si>
    <t>Текущий залоговый дисконт, %</t>
  </si>
  <si>
    <t>Текущая залоговая стоимость, рублей</t>
  </si>
  <si>
    <t>Примечание по проверке</t>
  </si>
  <si>
    <t>Сумма обязательства</t>
  </si>
  <si>
    <t>Кредитор, №договора</t>
  </si>
  <si>
    <t>Здание холодной стоянки на 3 автомашины, общей площадью 306,7 кв.м., земельный участок общей площадью 3162,12 кв.м.</t>
  </si>
  <si>
    <t>1090308-61-00001  от 22.09.2010</t>
  </si>
  <si>
    <t xml:space="preserve">Саратовская область, г. Балаково, ул. Транспортная д. №5/5 </t>
  </si>
  <si>
    <t>Тягач бортовой КАМАЗ 65117, 2006 г.в.</t>
  </si>
  <si>
    <t>Р/35/11/1/0234 от 29.09.2011 г.</t>
  </si>
  <si>
    <t>КЛЛВ</t>
  </si>
  <si>
    <t>Р/35/11/1/0218/4/02 от 24.06.2011 г.</t>
  </si>
  <si>
    <t>Жилое строение без права регистрации проживания, назначение дача, общей площадью 72. Хозяйственное строение, общей площадью 10</t>
  </si>
  <si>
    <t>1090305-00-00192  12.08.2010</t>
  </si>
  <si>
    <t>Саратовская область, Воскресенский район, с.Усовка, ул. Советская, д.49</t>
  </si>
  <si>
    <t>Нежилое здание, назначение торговое, общей площадью 43. Земельный участок, общей площадью 70</t>
  </si>
  <si>
    <t>Сизова Татьяна Александровна</t>
  </si>
  <si>
    <t>1090300-52-00692 от 18.12.2009г</t>
  </si>
  <si>
    <t>Саратовская область, Базарно-Карабулакский район, с Ключи, ул. Кооперативная, д.№76</t>
  </si>
  <si>
    <t>Книга залогов не предусмотрена по условиям договора</t>
  </si>
  <si>
    <t>Марченко Дмитрий Викторович</t>
  </si>
  <si>
    <t>Легковой а/м ВАЗ 21102, 2004 г.в.</t>
  </si>
  <si>
    <t>Погрузчик BOBCAT  S175, 2009 г.в.</t>
  </si>
  <si>
    <t>Поимцева Валентина Александровна</t>
  </si>
  <si>
    <t>КД КЛ</t>
  </si>
  <si>
    <t>г. Саратов, ул. им. Шехурдина А.П., д. 15</t>
  </si>
  <si>
    <t>Пищевое и торгово-технологическое оборудование для пищевых производств и заведений общественного питания</t>
  </si>
  <si>
    <t>Нет примечаний. Лизингополучатель - ООО "Энергосфера"</t>
  </si>
  <si>
    <t>Кредит под залог недвижимого имущества</t>
  </si>
  <si>
    <t>Исполнители</t>
  </si>
  <si>
    <t>Карпушин Евгений Васильевич</t>
  </si>
  <si>
    <t>ИП Карпушин Евгений Васильевич</t>
  </si>
  <si>
    <t>Р/35/11/1/0218 от 24.06.2011 г.</t>
  </si>
  <si>
    <t>50 и 60%</t>
  </si>
  <si>
    <t>Нежилое помещение 135 кв.м., земельный участок 843 кв.м.</t>
  </si>
  <si>
    <t>Саратовская обл. г. Энгельс, ул. Гоголя д.1; Саратовская обл. г. Энгельс проспект Ф. Энгельса, д. 83-а</t>
  </si>
  <si>
    <t>Сантехника, строительные и отделочные материалы в ассортименте</t>
  </si>
  <si>
    <t>Р/03/11/1/0212 от 17.05.2011г.</t>
  </si>
  <si>
    <t>ИП Яншина Татьяна Константиновна</t>
  </si>
  <si>
    <t>03501-0701 от 23.05.2011</t>
  </si>
  <si>
    <t>03501-0701/З от 23.05.2011 г.</t>
  </si>
  <si>
    <t>ООО "Приоритет-Техно"</t>
  </si>
  <si>
    <t>Р/35/11/1/0215 от 26.05.2011 г.</t>
  </si>
  <si>
    <t>Савкин Сергей Владимирович</t>
  </si>
  <si>
    <t>Р/03/11/1/0872/4/03 от 26.08.2011</t>
  </si>
  <si>
    <t>г. Саратов, ул. Чернышевского, д. 203</t>
  </si>
  <si>
    <t>Легковой автомобиль LAND ROVER DISCOVERY 3, 2008 г.в.</t>
  </si>
  <si>
    <t>Кудрявцев Дмитрий Валентинович ИП</t>
  </si>
  <si>
    <t>1020000-00-00483 11.03.2008</t>
  </si>
  <si>
    <t>Кудрявцев Дмитрий Валентинович; Волков Алексей Борисович</t>
  </si>
  <si>
    <t>1020000-62-00483 от 11.03.2008 г.</t>
  </si>
  <si>
    <t>Гебель Н.В. ИП</t>
  </si>
  <si>
    <t>1090300-00-00712  29.03.2010</t>
  </si>
  <si>
    <t>Саратовская область,  Энгельский район, пос. Анисовский, ул.М.Шапочка, д. 25</t>
  </si>
  <si>
    <t>Саратовская область,  Энгельский район, пос. Анисовский, ул. Хомяковой, д. 14/1</t>
  </si>
  <si>
    <t>Легковой автомобиль Mitsubishi Grandis 2.4. 2006 г.в.</t>
  </si>
  <si>
    <t>Легковой автомобиль Hyundai Accent, 2007 г.в</t>
  </si>
  <si>
    <t>ООО "Тополек"</t>
  </si>
  <si>
    <t xml:space="preserve">Саратовская область, г. Энгельс,  Промзона, Технологический  проезд, 1. </t>
  </si>
  <si>
    <t>ОАО"Лига"</t>
  </si>
  <si>
    <t>ООО «ТД КвантМ»</t>
  </si>
  <si>
    <t>1090300-00-00790 от 07.12.2010 г.</t>
  </si>
  <si>
    <t>Манашкин Николай Петрович</t>
  </si>
  <si>
    <t>1090300-51-00790/З-Н от 07.12.2010 г.</t>
  </si>
  <si>
    <t xml:space="preserve">г. Саратов, ул. Большая Горная, д. 219/145 </t>
  </si>
  <si>
    <t>Р/03/11/1/0873/4/03 от 31.08.2011 г.</t>
  </si>
  <si>
    <t>г. Саратов, ул.Осипова, д.20</t>
  </si>
  <si>
    <t>Потребительские товары</t>
  </si>
  <si>
    <t>Сиволобов Артем Юрьевич</t>
  </si>
  <si>
    <t>Р/35/11/1/0242/4/03 от 15.11.2011 г.</t>
  </si>
  <si>
    <t>N 8800305-51-00196  от 30.09.2010</t>
  </si>
  <si>
    <t>Волгоградская область, г. Камышин, промзона, в 50 метрах к югу от территории завода "Ротор"</t>
  </si>
  <si>
    <t>ООО "РИ-СК"</t>
  </si>
  <si>
    <t>1090300-00-00723  14.04.2010</t>
  </si>
  <si>
    <t>Гафурова Людмила Викторовна</t>
  </si>
  <si>
    <t xml:space="preserve"> 1090300-61-00723  от 14.04.2010</t>
  </si>
  <si>
    <t>г. Саратов, ул. Мира, д. 29А</t>
  </si>
  <si>
    <t xml:space="preserve">Легковой а/м LAND ROVER FREELANDER 2, 2008 г. в. </t>
  </si>
  <si>
    <t>Голованов Александр Иванович ИП</t>
  </si>
  <si>
    <t>1090300-00-00729  30.04.2010</t>
  </si>
  <si>
    <t>Голованов Дмитрий Александрович</t>
  </si>
  <si>
    <t>N 1090300-51-00729  от 30.04.2010</t>
  </si>
  <si>
    <t>г. Саратов, ул.им. Чапаева В.И., д. № 99/109</t>
  </si>
  <si>
    <t>Нежилое помещение, общей площадью 57,9 кв.м.</t>
  </si>
  <si>
    <t>Винничук Марина Георгиевна ИП</t>
  </si>
  <si>
    <t>1090300-00-00751  20.07.2010</t>
  </si>
  <si>
    <t xml:space="preserve">Винничук Юрий Николаевич </t>
  </si>
  <si>
    <t>ИП Фисенко Дмитрий Сергеевич</t>
  </si>
  <si>
    <t>Р/35/11/2/0243/5/02 от 17.11.2011 г.</t>
  </si>
  <si>
    <t>Саратовская область, г. Энгельс, ул. Тракторная, д. 6</t>
  </si>
  <si>
    <t>Александров Алексей Викторович (доля в праве 1/3), Васненков Алексей Иванович (доля в праве 1/3), Дурнова Наталья Владимировна (доля в праве 1/3)</t>
  </si>
  <si>
    <t>Р/03/12/2/0923/3/07 от 01.03.2012 г.</t>
  </si>
  <si>
    <t>г. Саратов, ул. Соколовая, д. 129/141</t>
  </si>
  <si>
    <t>г. Саратов, ул. Соколовая, д.129/141</t>
  </si>
  <si>
    <t>Нежилое помещение, литер А, назначение: нежилое, общая площадь 120,1 кв.м., этаж 1. Условный номер: 63-01/48-181-81</t>
  </si>
  <si>
    <t>Р/35/12/1/0252 от 24.02.2012 г.</t>
  </si>
  <si>
    <t>Р/35/12/1/0252/4/03 от 24.02.2012 г.</t>
  </si>
  <si>
    <t>ИП Тугушева Наиля Наримановна</t>
  </si>
  <si>
    <t>Тугушева Наиля Наримановна</t>
  </si>
  <si>
    <t>Саратовская область, г. Энгельс, ул. Степная, д. 35А</t>
  </si>
  <si>
    <t>Легковой автомобиль VOLKSWAGEN TOUREG 2012 года выпуска</t>
  </si>
  <si>
    <t>ООО "Ванильное небо"</t>
  </si>
  <si>
    <t>Р/03/12/1/0924 от 11.03.2012 г.</t>
  </si>
  <si>
    <t>Белоглазова Анжелика Павловна</t>
  </si>
  <si>
    <t>Р/03/12/1/0924/5/03 от 11.03.2012 г.</t>
  </si>
  <si>
    <t>г. Саратов, ул. Молодежная, д. №4А</t>
  </si>
  <si>
    <t>Здание, литер А, назначение: нежилое, инвентарный номер: 32930/1, общая площадь 133,6 кв.м., этажность 1. Условный номер: 63-01/48-185-607. Право аренды земельного участка, общей площадью 157 кв.м. сроком на 49 лет, категория земель: земли населенных пунктов. Условный номер: 64:48:01 01 22:0002.</t>
  </si>
  <si>
    <t>Р/03/12/3/0934/5/01 от 23.03.2012 г.</t>
  </si>
  <si>
    <t>Р/03/12/2/0923/4/08 от 01.03.2012 н.</t>
  </si>
  <si>
    <t>Р/03/12/2/0923/5/09 от 01.03.2012 г.</t>
  </si>
  <si>
    <t>Р/03/12/2/0923/5/10 от 01.03.2012 г.</t>
  </si>
  <si>
    <t xml:space="preserve">ООО "ТД" ПромАгроАльянс" </t>
  </si>
  <si>
    <t>Р/03/12/2/0926 от 05.03.2012 г.</t>
  </si>
  <si>
    <t>Р/03/12/2/0926/3/03 от 05.03.2012 г.</t>
  </si>
  <si>
    <t>г. Саратов, ул. Крымский проезд, д.7</t>
  </si>
  <si>
    <t>Подшипники и  резинотехнические изделия в ассортименте</t>
  </si>
  <si>
    <t>Р/03/12/1/0927/4/01 от 26.03.2012 г.</t>
  </si>
  <si>
    <t>Р/03/12/1/0927 от 12.03.2012 г.</t>
  </si>
  <si>
    <t>Саратовская область, г. Энгельс, 1-й Студенческий проезд, ПМК-12</t>
  </si>
  <si>
    <t xml:space="preserve">Грузовой тягач седельный SCANIA G  380 LA4X2HNA 2011 г.в.; Полуприцеп SCHMITZ SKO 24/L-13.4 FP 60 COOL 2012 г.в. </t>
  </si>
  <si>
    <t>Р/03/12/2/0930 от 20.03.2012 г.</t>
  </si>
  <si>
    <t>Р/03/12/2/0930/5/02 от 20.03.2012 г.</t>
  </si>
  <si>
    <t>Саратовская область, Озинский район, р/п Озинки, улица Кооперативная, дом 81</t>
  </si>
  <si>
    <t>Нежилое здание, 1-этажное, общая площадь 199,1 кв.м. Условный номер: 64:23:12 11 63:0001. Земельный участок для эксплуатации здания, назначение: земли населенных пунктов (поселений), площадь 375 кв.м.</t>
  </si>
  <si>
    <t>"Саратов ОПТрейд" ООО</t>
  </si>
  <si>
    <t>б/н от 06.03.2012 г.</t>
  </si>
  <si>
    <t>Р/03/12/1/0922 от 06.03.2012 г.</t>
  </si>
  <si>
    <t>г. Саратов, ул. Ипподромная, д. №5А</t>
  </si>
  <si>
    <t>Автономов Вячеслав Анатольевич</t>
  </si>
  <si>
    <t>Р/03/11/1/0908/5/03 от 16.12.2011 г.</t>
  </si>
  <si>
    <t>г. Саратов, ул. Фабричная, д. №4; г. Саратов, ул. Фабричная, д. №4, пом. №н1</t>
  </si>
  <si>
    <t xml:space="preserve">Нежилое помещение, назначение: нежилое, этаж 1, общая площадь 103,9 кв.м., литер А. Нежилое помещение, назначение: нежилое, этаж 1-й, общая площадь 29 кв.м., литер А. </t>
  </si>
  <si>
    <t>Р/03/11/2/0907/5/03 от 13.12.2011 г.</t>
  </si>
  <si>
    <t>г. Саратов, ул. Фабричная, д. №4, пом. № н</t>
  </si>
  <si>
    <t>Волгоградская область, г. Камышин, ул. Калинина, д. 168, кв. 41</t>
  </si>
  <si>
    <t>Саратовская область, г. Энгельс, ул. Полтавская, д. 36а</t>
  </si>
  <si>
    <t xml:space="preserve">Легковой а/м Toyota Land Cruiser 150 (PRADO), 2010 г. в. </t>
  </si>
  <si>
    <t>ЗАО АКБ «Экспресс-Волга»</t>
  </si>
  <si>
    <t>7347-810/09ю от 21.08.09 г.</t>
  </si>
  <si>
    <t>7347-810/09ю/то  от 21.08.09 г.</t>
  </si>
  <si>
    <t>бессрочный</t>
  </si>
  <si>
    <t>1040000-31-00626 от 02/09/2008 г.</t>
  </si>
  <si>
    <t>1090307-00-00092/4/01 от 23.11.2010 г.</t>
  </si>
  <si>
    <t>Волгоградская область, г. Камышин, ул. Осипенко, д. 18а</t>
  </si>
  <si>
    <t>Земельный участок для индивидуального жилищного строительства, общей площадью 690 кв.м.</t>
  </si>
  <si>
    <t>1090300-61-00751  от 20.07.2010</t>
  </si>
  <si>
    <t>г. Саратов, ул. Аткарская, д. 51</t>
  </si>
  <si>
    <t>Легковой а/м KIA JES (Sportage, KM, KMS), 2010 г.в.</t>
  </si>
  <si>
    <t>Златогорская Елена Валентиновна ИП</t>
  </si>
  <si>
    <t>Дамирова Н.Д. ИП</t>
  </si>
  <si>
    <t>1090300-00-00708  23.03.2010</t>
  </si>
  <si>
    <t>1090300-31-00708  от 23.03.2010</t>
  </si>
  <si>
    <t>низкая степень ликвидности , срок реаолизации свыше 180 дней</t>
  </si>
  <si>
    <t xml:space="preserve">Уталиев Муратгали Арангалиевич </t>
  </si>
  <si>
    <t>1030005-61-00092 от 05.03.2008 г.</t>
  </si>
  <si>
    <t>Энгельсский р-н,г.Энгель-23,ул.Центральная,д.6,кв.60</t>
  </si>
  <si>
    <t>Грузовой бортовой ГАЗ3307Б 1993 г.в.</t>
  </si>
  <si>
    <t>Коростина Ольга Витальевна</t>
  </si>
  <si>
    <t>1030007-00-00020 31.10.2007</t>
  </si>
  <si>
    <t>1030007-00-00020 от 07.03.2008 г.</t>
  </si>
  <si>
    <t>Сантехника в ассортименте</t>
  </si>
  <si>
    <t>Резников Анатолий Семенович, Резникова Мария Доминиковна</t>
  </si>
  <si>
    <t>1020007-00-00069 от 09.06.2008 г.</t>
  </si>
  <si>
    <t>г. Саратов, пос. Александровка, б/н г. Саратов, ул. им. Орджоникидзе, д. 24</t>
  </si>
  <si>
    <t>комплектующие для производства мебели в ассортименте</t>
  </si>
  <si>
    <t>Всего 4 кредитора с обеспечением в виде товаров</t>
  </si>
  <si>
    <t>03464-0032 24.05.2010</t>
  </si>
  <si>
    <t>№ 03464-0032/З  от 24.05.10 г.</t>
  </si>
  <si>
    <t>03465-0032 31.05.2010</t>
  </si>
  <si>
    <t xml:space="preserve"> № 03465-0032/З  от 31.05.2010г.</t>
  </si>
  <si>
    <t>Скосырев Дмитрий Александрович ИП</t>
  </si>
  <si>
    <t>Р/03/11/1/0896 от 28.10.2011 г.</t>
  </si>
  <si>
    <t>Р/03/11/1/0896/4/02 от 28.10.2011 г.</t>
  </si>
  <si>
    <t>Островская Лариса Владиславовна</t>
  </si>
  <si>
    <t>г. Саратов, ул. Б. Садовая, д.68/78</t>
  </si>
  <si>
    <t>Автомобиль-Фургон Mitsubishi Fuso Canter  2011 г.в.</t>
  </si>
  <si>
    <t>1040000-51-00626 от 09.09.2008 г.</t>
  </si>
  <si>
    <t xml:space="preserve">г. Саратов, ул. Вольская д. №117/71 </t>
  </si>
  <si>
    <t>ООО "Волгасвязьмонтаж"</t>
  </si>
  <si>
    <t>03475-0137 15.07.2010</t>
  </si>
  <si>
    <t>ООО «Волгасвязьмонтаж».</t>
  </si>
  <si>
    <t xml:space="preserve">№ 03475-0137/З-Н от 10.09.10г. </t>
  </si>
  <si>
    <t>Твердый залог</t>
  </si>
  <si>
    <t>г. Саратов, Московское  шоссе, б/н</t>
  </si>
  <si>
    <t>Производственная база, площадь строений 870 кв.м., земля 6650 кв.м.</t>
  </si>
  <si>
    <t>Нежилого помещения, литер, АА1, кадастровый номер 64-64-01/466/2007-213, общей площадью 68,1 кв.м., этаж, подвал. Год постройки здания  - 2003. Материал наружных стен – кирпич</t>
  </si>
  <si>
    <t xml:space="preserve">Нежилые помещения в количестве 4 ед., площадями 358,8 кв.м., 387,9 кв.м., 448,2 кв.м., 474,6 кв.м. соответственно. Право аренды на земельный участок сроком на 49 лет (с 12.04.2004 г. по 12.04.2053 г.), общей площадью 5 754 кв. м
</t>
  </si>
  <si>
    <t xml:space="preserve">ИП Новичкова Татьяна Геннадьевна </t>
  </si>
  <si>
    <t>Р/38/11/3/0016 от 28.09.2011 г.</t>
  </si>
  <si>
    <t>Кочарян Комитас Робертович</t>
  </si>
  <si>
    <t>Волгоградская область, Камышинский район, село Лебяжье, ул. Кирова, д. 32"б"</t>
  </si>
  <si>
    <t>Здание магазина, общей площадью 156,9 кв.м., земельный участок общей площадью 750 в.м.</t>
  </si>
  <si>
    <t xml:space="preserve"> </t>
  </si>
  <si>
    <t>Богданов Олег Геннадьевич</t>
  </si>
  <si>
    <t>1030007-00-00071 18.06.2008</t>
  </si>
  <si>
    <t>1030007-61-00071 от 18.06.2008 г.</t>
  </si>
  <si>
    <t>Волгоградская обл., г.Камышин, ул.Кирова, дом 3</t>
  </si>
  <si>
    <t>Саратовская область, г. Энгельс, п. Придорожный, территория ООО «Грим»</t>
  </si>
  <si>
    <t>Трактор «Беларус-1221.2», 2011 г.в.</t>
  </si>
  <si>
    <t>30-50%</t>
  </si>
  <si>
    <t>Р/03/11/1/0853 от 27.06.2011</t>
  </si>
  <si>
    <t>Аннуитет</t>
  </si>
  <si>
    <t>Пешехонов Сергей Валерианович</t>
  </si>
  <si>
    <t>Рамазанова Г.В.</t>
  </si>
  <si>
    <t>N 1090300-51-00755  от 11.08.2010</t>
  </si>
  <si>
    <t>Саратовская область, г. Энгельс, ул. Солнечная д. №15а</t>
  </si>
  <si>
    <t>Саратовская область,  г. Энгельс, ул. Тельмана, д.35</t>
  </si>
  <si>
    <t>Легковой а/м  TOYOTA Camry, 2010 г.в.</t>
  </si>
  <si>
    <t>Р/03/11/1/0234 от 29.09.2011 г.</t>
  </si>
  <si>
    <t>Р/35/11/1/0234/4/02 от 29.09.2011 г.</t>
  </si>
  <si>
    <t>Саратовская область,  Энгельсский район,  СНТ «Фрегат»,  д. 288</t>
  </si>
  <si>
    <t>ИП Садиков Сергей Владимирович</t>
  </si>
  <si>
    <t>1090307-00-00093 от 27.12.2010 г.</t>
  </si>
  <si>
    <t>Садиков Сергей Владимирович</t>
  </si>
  <si>
    <t>1090307-51-00093 от 27.12.2010 г.</t>
  </si>
  <si>
    <t>Волгоградская область, г. Камышин, ул. Ленина, д.9, в 55 м юго-западнее КРЦ «Победа»</t>
  </si>
  <si>
    <t>Р/35/11/1/0237/4/04 от 28.10.2011 г.</t>
  </si>
  <si>
    <t>Саратовская область, г. Энгельс, ул. Промышленная, дом 15</t>
  </si>
  <si>
    <t>Сучкова Ольга Владимировна</t>
  </si>
  <si>
    <t>ИП Сучкова Ольга Владимировна</t>
  </si>
  <si>
    <t>Р/35/12/1/0256 от 22.03.2012 г.</t>
  </si>
  <si>
    <t>Кредит на цели приобретение автотранспорта для целей бизнеса</t>
  </si>
  <si>
    <t>Р/35/12/1/0256/4/02 от 22.03.2012 г.</t>
  </si>
  <si>
    <t>Саратовская область, г. Энгельс, ул. Комсомольская, дом 149</t>
  </si>
  <si>
    <t>Легковой автомобиль MITSUBISHI ASX 1.8, 2011 г.в.</t>
  </si>
  <si>
    <t>Р/03/12/5/029 от 29.03.12 г.</t>
  </si>
  <si>
    <t>Р/03/12/5/029/З/01 от 29.03.12 г.</t>
  </si>
  <si>
    <t>Р/03/12/5/030 от 02.04.2012 г.</t>
  </si>
  <si>
    <t>Р/03/12/5/030/З/01 от 02.04.2012 г.</t>
  </si>
  <si>
    <t xml:space="preserve">ООО «Кондитерское объединение – АВС» </t>
  </si>
  <si>
    <t>Р/35/12/1/0261 от 20.04.2012 г.</t>
  </si>
  <si>
    <t>Р/35/12/1/0261/4/06  от 20.04.2012 г.</t>
  </si>
  <si>
    <t>Саратовская область, г. Энгельс, ул. Дальняя, 51а - площадка для машин в  производственной базе</t>
  </si>
  <si>
    <t>Грузовой автофургон 28189 000010 72, 2007 г.в.</t>
  </si>
  <si>
    <t xml:space="preserve">Собгайда Сергей Владимирович  </t>
  </si>
  <si>
    <t>Р/35/12/1/0261/4/05 от 20.04.2012 г.</t>
  </si>
  <si>
    <t>Саратовская область, н.Энгельс, ул.Комсомольская 147</t>
  </si>
  <si>
    <t xml:space="preserve">Грузовой фургон изотермический 2707Р1,  2007 г.в. </t>
  </si>
  <si>
    <t xml:space="preserve">Собгайда Вячеслав Владимирович  </t>
  </si>
  <si>
    <t>Р/35/12/1/0261/4/04 от 20.04.2012 г.</t>
  </si>
  <si>
    <t>Саратовская область, н.Энгельс, ул.Минская, 32</t>
  </si>
  <si>
    <t>Легковой автомобиль KIA MB (Carnival/ Sedona/VO),  2007 г.в.; Грузовой автомобиль фургон АФ-47820С,  2006 г.в.</t>
  </si>
  <si>
    <t>Р/35/12/1/0261/3/07 от 20.04.2012 г.</t>
  </si>
  <si>
    <t>Саратовская область, Энгельсский район, Приволжский пгт, ул. Дальняя , д. 51 «А»</t>
  </si>
  <si>
    <t xml:space="preserve">Глазурь кондитерская, сахар, сахарная пудра, сухофрукты в ассортименте </t>
  </si>
  <si>
    <t>Р/35/12/1/0255/5/05 от 14.03.2012 г.</t>
  </si>
  <si>
    <t>Р/35/12/1/0255/5/06 от 14.03.2012 г.</t>
  </si>
  <si>
    <t>ООО ПКФ "Медведь"</t>
  </si>
  <si>
    <t>Р/03/12/1/0935 от 02.04.2012 г.</t>
  </si>
  <si>
    <t>Кредит на пополнение оборотных средств</t>
  </si>
  <si>
    <t>Р/03/12/1/0935/5/05 от 02.04.2012 г.</t>
  </si>
  <si>
    <t>Саратовская область, Базарно-Карабулакский район, р.п. Базарный Карабулак, ул. Коммунистическая, д. №36</t>
  </si>
  <si>
    <t>Автозаправочная станция №113, включающая в себя здание общей площадью 51,9 кв.м., литер АА1, резервуары №1, 2, 3 объемом по 9 куб.м., литер  Б, В, Г, назначение: нежилое, общая площадь 51,9 кв.м., этажность 1. Условный номер: 63-01/04-4-718. Земельный участок для эксплуатации нежилых зданий, категория земель: земли населенных пунктов, общей площадью 682,85 кв.м. Условный номер: 64:04:23 01 51:0012.</t>
  </si>
  <si>
    <t>ИП Магомедов Абдулкерим Магомедкеримович</t>
  </si>
  <si>
    <t>Р/03/12/1/0937 от 13.04.2012 г.</t>
  </si>
  <si>
    <t>Магомедов Абдулкерим Магомедкеримович</t>
  </si>
  <si>
    <t>Р/03/12/1/0937/5/06 от 13.04.2012 г.</t>
  </si>
  <si>
    <t>г. Саратов, ул. Вольская, д. №58</t>
  </si>
  <si>
    <t xml:space="preserve">Нежилое помещение, назначение: нежилое, общей площадью 117,4 кв.м., этаж 1, литер АА1. Условный номер: 64-64-01/211/2005-177. Помещение №002, назначение: нежилое, этаж 1-3, подвальный, общая площадь 181,3 кв.м., литер В. Условный номер: 64-64-11/443/2011-048. Год постройки здания  - 1917. Право аренды земельного участка общей площадью 1539 кв.м., категория земель: земли населенных пунктов.
Условный номер: 64:48:030460:2.
</t>
  </si>
  <si>
    <t>Р/03/12/1/0940 от 27.04.2012 г.</t>
  </si>
  <si>
    <t>Р/03/12/1/0940/3/02 от 27.04.2012 г.</t>
  </si>
  <si>
    <t>г. Саратов, ул. Астраханская, 102</t>
  </si>
  <si>
    <t>Периодичность мониторинга (дней)</t>
  </si>
  <si>
    <t>Дата очередного мониторинга</t>
  </si>
  <si>
    <t>Текущая дата</t>
  </si>
  <si>
    <t>Ссуда в Посе</t>
  </si>
  <si>
    <t>Группа заемщиков</t>
  </si>
  <si>
    <t>Дата последней выписки из ЕГРП</t>
  </si>
  <si>
    <t>Дата очередной выписки из ЕГРП</t>
  </si>
  <si>
    <t>Кредитная история (1 - положит)</t>
  </si>
  <si>
    <t>ИП Борисов Н.А.</t>
  </si>
  <si>
    <t>Р/03/12/2/0943 от 17.05.2012 г.</t>
  </si>
  <si>
    <t>Р/03/12/2/0943/5/03 от 17.05.2012 г.</t>
  </si>
  <si>
    <t>Р/03/12/1/0939 от 16.04.2012 г.</t>
  </si>
  <si>
    <t>Р/03/12/1/0939/4/01 от 15.05.2012 г.</t>
  </si>
  <si>
    <t>г. Саратов, Крымский проезд, д. 7</t>
  </si>
  <si>
    <t>Грузовой с бортовой платформой ГАЗ-3302, 2012 г.в.</t>
  </si>
  <si>
    <t>Нет примечаний. Лизингополучатель - ООО «Торговый Дом» ПромАгроАльянс»</t>
  </si>
  <si>
    <t>Р/35/12/1/0257/4/01 от 05.05.2012 г.</t>
  </si>
  <si>
    <t>Саратовская область, г. Энгельс, ул. Студенческая, дом 205</t>
  </si>
  <si>
    <t>Бортовая платформа  2834LB, 2012 г.в.</t>
  </si>
  <si>
    <t>Р/35/12/1/0257 от 29.03.2012 г.</t>
  </si>
  <si>
    <t xml:space="preserve">ИП Мельник  Станислав Васильевич </t>
  </si>
  <si>
    <t>Р/38/12/1/0025 от 21.05.2012 г.</t>
  </si>
  <si>
    <t>Мельник Станислав Васильевич</t>
  </si>
  <si>
    <t>Р/38/12/1/0025/4/02 от 21.05.2012 г.</t>
  </si>
  <si>
    <t>Саратовская область, г. Балаково, ул. Транспортная 5</t>
  </si>
  <si>
    <t>Машина бурильно-крановая БМ-205Д, 2011 г.в.</t>
  </si>
  <si>
    <t>ООО "Трим"</t>
  </si>
  <si>
    <t>г. Саратов, ул. им. Рахова В.Г., д. 96</t>
  </si>
  <si>
    <t xml:space="preserve">Нежилое помещение, литер А, назначение: нежилое, общая площадь 63,6 кв.м., этаж 1-й надземный, кадастровый номер 63-01/48-44-578. </t>
  </si>
  <si>
    <t>Р/03/11/2/0508/5 от 28.12.2011 г.</t>
  </si>
  <si>
    <t>Кредит на приобретение автотранспорта</t>
  </si>
  <si>
    <t>Р/35/11/1/0241/4/06 от 11.11.2011 г</t>
  </si>
  <si>
    <t>Полуприцеп фургон SCHMITZ SKO-24L 2000 г.в.</t>
  </si>
  <si>
    <t>Садовенко Олег Васильевич ИП</t>
  </si>
  <si>
    <t>Р/35/12/3/0254/4/03 от 16.03.2012 г.</t>
  </si>
  <si>
    <t>Автобус 221GS-B 2012г.в.</t>
  </si>
  <si>
    <t>Нужнова Вера Александровна</t>
  </si>
  <si>
    <t>Нужнова Вера Александровна ИП</t>
  </si>
  <si>
    <t>Р/35/12/1/0260 от 16.04.2012 г.</t>
  </si>
  <si>
    <t>Р/35/12/1/0260/4/02 от 16.04.2012 г.</t>
  </si>
  <si>
    <t>Саратовская область г. Энгельс улица 3-й Покровский проезд д.10</t>
  </si>
  <si>
    <t>Грузовой фургон MERCEDES-BENZ SPRINTER 515 CDI, 2011 г.в.</t>
  </si>
  <si>
    <t xml:space="preserve">    16 243 997,00</t>
  </si>
  <si>
    <t>Транспорт и оборудование</t>
  </si>
  <si>
    <t xml:space="preserve">г. Саратов, Мирный пер., д. 4;  г. Саратов, Трофимовский, д. 2;  г. Саратов, ул. Танкистов, д. 55; г. Саратов, пр. Кирова, д. 54;  . Москва, ул. Фрязевская, д. 8 г. Саратов, ул. Степана Разина, д. 4/6.«А»;       </t>
  </si>
  <si>
    <t>55 ед. легкового, грузового АТ и оборудования</t>
  </si>
  <si>
    <t>кредит распространяется также на д/р 1090300-00-00756</t>
  </si>
  <si>
    <t>ООО "Нобелевские окна"</t>
  </si>
  <si>
    <t>Р/03/12/2/0951 от 18.06.2012 г.</t>
  </si>
  <si>
    <t>Барышников Виктор Георгиевич</t>
  </si>
  <si>
    <t>Р/03/12/2/0951/4/05 от 18.06.2012 г.</t>
  </si>
  <si>
    <t>г. Саратов, ул. 1-й проезд Энергетиков, д. 27</t>
  </si>
  <si>
    <t>Грузовой бортовой автомобиль с манипулятором DAEWOO-ULTRA-XC65P1, 2002 г. в.; Mercedes-Benz Axor_1840LS , 2008 г.в.; Полуприцеп с бортовой платформой (шторный)  KOGEL SN24, 2008 г. в.</t>
  </si>
  <si>
    <t>Р/03/12/2/0951/5/06 от 18.06.2012 г.</t>
  </si>
  <si>
    <t>Бахтурин Виталий Александрович (1/2 доли); Барышников Виктор Георгиевич (1/2 доли)</t>
  </si>
  <si>
    <t>г. Саратов, ул. Им. Кутякова И.С., д. 94</t>
  </si>
  <si>
    <t>Помещение, назначение: нежилое, общей площадью 57 кв. м., этаж 1, кадастровый номер 64-64-11/343/2009-237</t>
  </si>
  <si>
    <t>ООО «Интергаз»</t>
  </si>
  <si>
    <t>Р/03/12/1/0954 от 22.06.2012 г.</t>
  </si>
  <si>
    <t>Р/03/12/1/0954/3/03 от 22.06.2012 г.</t>
  </si>
  <si>
    <t>г. Саратов, ул. Астраханская, д. 43, строение №3, комнаты 307, 308; г. Саратов, ул. Рахова, д. 61/71</t>
  </si>
  <si>
    <t>Газовое оборудование и  мототехника в ассортименте</t>
  </si>
  <si>
    <t>ООО «Канэл»</t>
  </si>
  <si>
    <t>Р/03/12/2/0952 от 15.06.2012 г.</t>
  </si>
  <si>
    <t>Р/03/12/2/0952/3/05 от 15.06.2012 г.</t>
  </si>
  <si>
    <t>г. Саратов, ул. 2-я Садовая, 129</t>
  </si>
  <si>
    <t>Стальные канаты и комплектующие к ним в ассортименте</t>
  </si>
  <si>
    <t>ООО «Сфераавто-С»</t>
  </si>
  <si>
    <t>Р/03/12/2/0953 от 19.06.2012 г.</t>
  </si>
  <si>
    <t>Р/03/12/2/0953/3/03 от 19.06.2012 г.</t>
  </si>
  <si>
    <t xml:space="preserve"> г. Саратов, ул. Крайняя, д. 127</t>
  </si>
  <si>
    <t>Автозапчасти в ассортименте</t>
  </si>
  <si>
    <t>ООО «Торговый дом Комплект»</t>
  </si>
  <si>
    <t>Р/03/12/2/0949 от 04.06.2012 г.</t>
  </si>
  <si>
    <t>Р/03/12/2/0949/3/06 от 04.06.2012 г.</t>
  </si>
  <si>
    <t>г. Саратов, СТ «Дружба-2», 1 Гуселка в районе Семхоза, уч. 36</t>
  </si>
  <si>
    <t>Кабельная, электротехническая продукция в ассортименте</t>
  </si>
  <si>
    <t xml:space="preserve">ЗАО БЦ "Визит" </t>
  </si>
  <si>
    <t>Р/35/12/1/0268/5/06 от 19.06.2012 г.</t>
  </si>
  <si>
    <t>Саратовская область, Энгельсский район, поселок Пробуждение, улица Придорожная, д.10</t>
  </si>
  <si>
    <t>5 нежилых зданий: 175,3 кв.м., 173,2 кв.м., 116,7 кв.м., 67,8 кв.м., 101,1 кв.м. и зем.участок 3 184 кв.м.</t>
  </si>
  <si>
    <t>Р/35/12/1/0268 от 19.06.2012 г.</t>
  </si>
  <si>
    <t>Р/35/12/1/0268/4/05 от 19.06.2012 г.</t>
  </si>
  <si>
    <t>Легковой автомобиль MERCEDES-BENZ GL 450 4MATIC, 2010 г.в.</t>
  </si>
  <si>
    <t>Р/35/12/3/0270 от 06.07.2012 г.</t>
  </si>
  <si>
    <t>Р/35/12/3/0270/5/06 от 06.07.2012 г.</t>
  </si>
  <si>
    <t>4 нежилых здания: 79,2 кв.м., 58,4 кв.м., 82,8 кв.м., 72 кв.м. и зем.участок 3 184 кв.м.</t>
  </si>
  <si>
    <t>Пальтер Валерий Николаевич</t>
  </si>
  <si>
    <t>Р/35/12/3/0270/4/05 от 06.07.2012 г.</t>
  </si>
  <si>
    <t>Легковой автомобиль MERCEDES-BENZ GL 500 4MATIC, 2011 г.в.</t>
  </si>
  <si>
    <t>ИП Жуковский Михаил Григорьевич</t>
  </si>
  <si>
    <t>Р/35/12/3/0271 от 12.07.2012 г.</t>
  </si>
  <si>
    <t>Жуковский Михаил Григорьевич</t>
  </si>
  <si>
    <t>Р/35/12/3/0271/4/02 от 12.07.2012 г.</t>
  </si>
  <si>
    <t xml:space="preserve">Саратовская область, г. Саратов,  ул. Рабочая, дом 29 </t>
  </si>
  <si>
    <t>Легковой автомобиль HYUNDAI SANTA FE 2,2 GLS AT 2008г.в.</t>
  </si>
  <si>
    <t>Предприятие Аста" ООО</t>
  </si>
  <si>
    <t>Р/35/12/3/0269 от 06.07.2012 г.</t>
  </si>
  <si>
    <t>Кулагин Александр Васильевич</t>
  </si>
  <si>
    <t>Р/35/12/3/0269/5/01  от  09.07.2012 г.</t>
  </si>
  <si>
    <t>Саратовская область, Энгельсский район, пос. Коминтерн, ул. Центральная, д. 18</t>
  </si>
  <si>
    <t>Здание, литер Аа, назначение: прочее, общая площадь 389,6 кв.м., 1-этажный. Условный номер: 64-64-47/135/2006-400. Земельный участок, категория земель: земли населенных пунктов, общей площадью 1 576 кв.м. Условный номер: 64:38:050120:18.</t>
  </si>
  <si>
    <t>ООО "Солнышко"</t>
  </si>
  <si>
    <t>1090305-00-00164 от 25.11.2009 г.</t>
  </si>
  <si>
    <t>1090305-51-00164  от 25.11.2009 г.</t>
  </si>
  <si>
    <t>Саратовская область, г. Энгельс, ул. Воронежская д. №55</t>
  </si>
  <si>
    <t>Нежилое помещение магазина, общей площадью 175,1 кв.м., расположенное на первом этаже пятиэтажного жилого дома</t>
  </si>
  <si>
    <t>Жигулина Анна Николаевна</t>
  </si>
  <si>
    <t>1090305-61-00164 от 25.11.2009 г.</t>
  </si>
  <si>
    <t xml:space="preserve">Саратовская область, г. Энгельс,  улица Веселая, дом 132 </t>
  </si>
  <si>
    <t xml:space="preserve">Легковой автомобиль  ШЕВРОЛЕ НИВА, 2006 г.в. </t>
  </si>
  <si>
    <t>Жигулин Михаил Григорьевич</t>
  </si>
  <si>
    <t>1090305-63-00164 от 25.11.2009 г.</t>
  </si>
  <si>
    <t xml:space="preserve">Легковой автомобиль  КИА СПОРТАДЖЕ, 1998 г.в. </t>
  </si>
  <si>
    <t>Жигулина Ольга Михайловна</t>
  </si>
  <si>
    <t>1090305-62-00164 от 25.11.2009 г.</t>
  </si>
  <si>
    <t xml:space="preserve">Легковой автомобиль  HYUNDAI ELANTRA 1.6 GL 2006 г.в. </t>
  </si>
  <si>
    <t>Левкович Максим Владимирович</t>
  </si>
  <si>
    <t>ИП Левкович Максим Владимирович</t>
  </si>
  <si>
    <t>Р/35/12/3/0273 от 25.07.2012 г.</t>
  </si>
  <si>
    <t>Р/35/12/3/0273/5/01 от 25.07.2012 г.</t>
  </si>
  <si>
    <t xml:space="preserve">г. Саратов, ул. Московская, д. 39. </t>
  </si>
  <si>
    <t xml:space="preserve">Нежилое помещение, общей площадью 105,8 (сто пять целых восемь десятых) кв.м.,  на первом этаже трехэтажного дома, условный (кадастровый) номер: 64:48:1:392:39:0:Н </t>
  </si>
  <si>
    <t>Радюченко Сергей Александрович ИП</t>
  </si>
  <si>
    <t>Р/35/12/2/0274 от 31.07.2012 г.</t>
  </si>
  <si>
    <t>Р/35/12/2/0274/3/03 от 31.07.2012 г.</t>
  </si>
  <si>
    <t>Саратовская область, г. Энгельс, ул. Тельмана, 137; г. Саратов, ул. Чапаева, д.48/47; г. Саратов, ул. Зарубина, д.167</t>
  </si>
  <si>
    <t>Мужская одежда в ассортименте</t>
  </si>
  <si>
    <t>Р/35/12/2/0274/4/02  от 31.07.2012 г.</t>
  </si>
  <si>
    <t>Радюченко Сергей Александрович</t>
  </si>
  <si>
    <t xml:space="preserve">г. Саратов, ул. Набережная Космонавтов, д.1 </t>
  </si>
  <si>
    <t>Легковой автомобиль HONDA CR-V, 2011 г.в.</t>
  </si>
  <si>
    <t>ООО "Автоград"</t>
  </si>
  <si>
    <t xml:space="preserve">Р/35/12/2/0276 от 06.08.2012 г. </t>
  </si>
  <si>
    <t xml:space="preserve">Р/35/12/2/0276/4/05 от 06.08.2012 г. </t>
  </si>
  <si>
    <t>г. Саратов, ул. Песчанно-Уметская, д. 43</t>
  </si>
  <si>
    <t>Легковой автомобиль  TOYOTA LAND CRUISER 200,  2008 г.в.</t>
  </si>
  <si>
    <t xml:space="preserve">Р/35/12/2/0276/3/06 от 06.08.2012 г. </t>
  </si>
  <si>
    <t>Саратовская область, г. Саратов,ул. Песчанно-Уметская, д. 43</t>
  </si>
  <si>
    <t>Грузовые автомобили, спецтехника, шасси в ассортименте</t>
  </si>
  <si>
    <t>ООО "МегаТранс"</t>
  </si>
  <si>
    <t>Р/38/12/1/0029 от 17.08.2012 г.</t>
  </si>
  <si>
    <t>Р/38/12/1/0029/4/03 от 17.08.2012 г.</t>
  </si>
  <si>
    <t>Саратовская область, г. Балаково, ул. Транспортная 3</t>
  </si>
  <si>
    <t>Фургон общего назначения 476610 на базе автомобиля Hino 500, 2011г.</t>
  </si>
  <si>
    <t xml:space="preserve">Суханов Александр Викторович  </t>
  </si>
  <si>
    <t>Р/38/12/1/0029/4/04 от 17.08.2012 г.</t>
  </si>
  <si>
    <t>Саратовская область, г. Балаково, ул. Саратовское шоссе , д.83/4</t>
  </si>
  <si>
    <t>Легковой автомобиль TOYOTA LAND CRUISER, 2008 г.в.</t>
  </si>
  <si>
    <t xml:space="preserve">Борейко Максим Вячеславович </t>
  </si>
  <si>
    <t>Р/38/12/1/0028 от 03.08.2012 г.</t>
  </si>
  <si>
    <t>Р/38/12/1/0028/4/02 от 03.08.2012 г.</t>
  </si>
  <si>
    <t>Саратовская область, г. Балаково, ул. Степная , д.45</t>
  </si>
  <si>
    <t>Грузовой самосвал SHAANXI SX3255DR384, 2012 г.в.</t>
  </si>
  <si>
    <t>40,9 и 36,7%</t>
  </si>
  <si>
    <t>Седельные тягачи и полуприцепы (8 ед.)</t>
  </si>
  <si>
    <t>ИП Гришин Игорь Васильевич</t>
  </si>
  <si>
    <t>Р/03/12/2/0487/3/01 от 08.08.2012 г.</t>
  </si>
  <si>
    <t>г. Саратов, ул. Мичурина, д. 188; 2. г. Саратов, ул. Кутякова, д. 99</t>
  </si>
  <si>
    <t>Р/03/12/2/0511 от 23.07.2012 г.</t>
  </si>
  <si>
    <t>Р/03/12/2/0511/З/01 от 23.07.2012 г.</t>
  </si>
  <si>
    <t>Ягнятинский Алексей Владимирович ИП</t>
  </si>
  <si>
    <t>Р/03/12/3/0965 от 30.07.2012 г.</t>
  </si>
  <si>
    <t>Ягнятинский Алексей Владимирович</t>
  </si>
  <si>
    <t>Р/03/12/3/0965/5/03 от 30.07.2012 г.</t>
  </si>
  <si>
    <t>г. Саратов, ул. Танкистов, д. №84</t>
  </si>
  <si>
    <t xml:space="preserve">Нежилое помещение, литер Б2, назначение: нежилое, общая площадь 681,3 кв.м., этаж 1-й, 2-й надземный. Условный номер: 64-64-01/024/2007-071. Нежилое помещение, литер Б2, назначение: нежилое, общая площадь 67 кв.м., этаж цокольный. Условный номер: 64-64-01/024/2007-072. </t>
  </si>
  <si>
    <t>Р/03/12/2/0968 от 14.08.2012 г.</t>
  </si>
  <si>
    <t>ООО «Стив»</t>
  </si>
  <si>
    <t>Р/03/12/2/0968/5/04 от 14.08.2012 г.</t>
  </si>
  <si>
    <t>г. Саратов, ул. им. Чапаева В.И., д. 14/26А</t>
  </si>
  <si>
    <t>Здание (магазин), назначение: нежилое, 1 – этажный, общая площадь 80,3 кв. м., инвентарный номер 63:401:002:000133260, литер А. Кадастровый номер 64-64-11/228/2008-189. Право аренды земельного участка, кадастровый номер 64:48:050362:0008</t>
  </si>
  <si>
    <t>Р/03/12/2/0971 от 10.08.2012 г.</t>
  </si>
  <si>
    <t>Р/03/12/2/0971/4/05 от 10.08.2012 г.</t>
  </si>
  <si>
    <t>Грузовые тягачи DAF (4 ед.)</t>
  </si>
  <si>
    <t>ООО "ЭМП-ЭНЕРГИЯ"</t>
  </si>
  <si>
    <t>Р/03/12/2/0969 от 03.08.2012 г.</t>
  </si>
  <si>
    <t>Р/03/12/2/0969/4/03 от 03.08.2012 г.</t>
  </si>
  <si>
    <t>г. Саратов, ул. Рижская, д. 31 «А»</t>
  </si>
  <si>
    <t>Машина бурильно-крановая БКМ-317-01 48101В (48101-0000010-02), 2008 г.в.</t>
  </si>
  <si>
    <t>ООО "ТД "ВИТ-ТЕХНОЛОГИИ"</t>
  </si>
  <si>
    <t>Р/03/12/2/0975 от 24.08.2012 г.</t>
  </si>
  <si>
    <t>Р/03/12/2/0975/4/08 от 24.08.2012 г.</t>
  </si>
  <si>
    <t xml:space="preserve">ООО ПО "ВИТ-ТЕХГАЗ" </t>
  </si>
  <si>
    <t>г. Саратов, пос. Мирный, д. б/н</t>
  </si>
  <si>
    <t>А/м грузовой-бортовой MAZDA BT-50, 2010 г.в.</t>
  </si>
  <si>
    <t>Р/03/12/2/0975/3/05 от 24.08.2012 г.</t>
  </si>
  <si>
    <t>Товары промышленной группы  в  ассортименте</t>
  </si>
  <si>
    <t>ООО «ПО «ВИТ-ТЕХГАЗ»</t>
  </si>
  <si>
    <t>Р/03/12/2/0975/3/06 от 24.08.2012 г.</t>
  </si>
  <si>
    <t>Саратовская область, г.Энгельс, ул.Промышленная, д.19</t>
  </si>
  <si>
    <t>Р/03/12/2/0975/4/07 от 24.08.2012 г.</t>
  </si>
  <si>
    <t> Легковой а/м TOYOTA CAMRY, 2008 г.в.</t>
  </si>
  <si>
    <t>Р/03/12/2/0976 от 24.08.2012 г.</t>
  </si>
  <si>
    <t>Р/03/12/2/0976/3/02 от 24.08.2012 г.</t>
  </si>
  <si>
    <t>г. Саратов, ул. им.Чапаева В.И., д.48/47;  г. Саратов, ул. им.Зарубина В.С., д.167</t>
  </si>
  <si>
    <t>Мужская и женская одежда в ассортименте</t>
  </si>
  <si>
    <t>ЦЦМ-Энергоспец ООО</t>
  </si>
  <si>
    <t>Р/03/12/2/0964 от 02.08.2012 г.</t>
  </si>
  <si>
    <t>ООО «ЦЦМ-Энергоспец»</t>
  </si>
  <si>
    <t>Р/03/12/2/0964/3/06 от 02.08.2012 г.</t>
  </si>
  <si>
    <t>г. Саратов, пр. Строителей, дом 68; г. Саратов, пр. Строителей, дом 37</t>
  </si>
  <si>
    <t>Р/03/12/1/0962 от 10.07.2012 г.</t>
  </si>
  <si>
    <t>Р/03/12/1/0962/4/01 от 25.07.2012 г.</t>
  </si>
  <si>
    <t>г. Саратов, Мирный переулок, 4</t>
  </si>
  <si>
    <t>Легковой автомобиль TOYOTA HIGHLANDER, 2012 г.в.</t>
  </si>
  <si>
    <t>Лизингополучатель - ООО "Лига"</t>
  </si>
  <si>
    <t>Викулова Людмила Викторовна</t>
  </si>
  <si>
    <t>Старостин А.М. ИП</t>
  </si>
  <si>
    <t>Р/03/12/2/0938 от 17.04.2012 г.</t>
  </si>
  <si>
    <t>Оборудование для производства изделий из пластмассы (22 ед.)</t>
  </si>
  <si>
    <t>ИП Фремке Наталья Васильевна</t>
  </si>
  <si>
    <t>Р/35/12/1/0280 от 10.09.2012 г.</t>
  </si>
  <si>
    <t>Фремке Наталья Васильевна</t>
  </si>
  <si>
    <t>Р/35/12/1/0280/4/02 от 10.09.2012 г.</t>
  </si>
  <si>
    <t>г. Саратов, ОДСР-5</t>
  </si>
  <si>
    <t>4 автобуса Mercedes-Benz 1994-1996 гг.</t>
  </si>
  <si>
    <t>Фремке Владимир Апполонович</t>
  </si>
  <si>
    <t>Р/35/12/1/0280/4/03 от 10.09.2012 г.</t>
  </si>
  <si>
    <t>г. Саратов, ул. Лунная, д. 41</t>
  </si>
  <si>
    <t>Легковой автомобиль INFINITI QX56, 2010 г.в.</t>
  </si>
  <si>
    <t>Р/35/12/1/0280/4/04 от 10.09.2012 г.</t>
  </si>
  <si>
    <t>6 автобусов Mercedes-Benz, 2012 г.в.</t>
  </si>
  <si>
    <t>ИП Щепакин Алексей Викторович</t>
  </si>
  <si>
    <t>Р/35/12/1/0277 от 28.08.2012 г.</t>
  </si>
  <si>
    <t>Щепакин Алексей Викторович</t>
  </si>
  <si>
    <t>б/н от 28.08.2012</t>
  </si>
  <si>
    <t>г. Саратов, ул. Огородная, д. №162</t>
  </si>
  <si>
    <t xml:space="preserve">Нежилое помещение, литер Д, назначение: нежилое, общая площадь 103,4 кв. м., этаж: 1-й надземный. Условный номер: 64-64-01/167/2007-262. </t>
  </si>
  <si>
    <t>Р/35/12/1/0277/4/02 от 28.08.2012 г.</t>
  </si>
  <si>
    <t>Саратовская область, г. Саратов, ул. Вавилова, д. 59/65</t>
  </si>
  <si>
    <t>ИП Юнников Владимир Юрьевич</t>
  </si>
  <si>
    <t>Р/38/12/1/0030 от 18.09.2012 г.</t>
  </si>
  <si>
    <t>Юнников Владимир Юрьевич</t>
  </si>
  <si>
    <t>Р/38/12/1/0030/5/03 от 18.09.2012 г.</t>
  </si>
  <si>
    <t>Р/38/12/1/0030/5/02 от 18.09.2012 г.</t>
  </si>
  <si>
    <t>Саратовская область, г. Балаково, ул. Транспортная, д. 11</t>
  </si>
  <si>
    <t>Здание-модуль 1, литер В, назначение: нежилое, общая площадь 707,9 кв.м., инв. № 63:407:002:000122220:В, этажность: 1-этажный. Условный номер: 64-64-13/054/2007-44. Земельный участок, категория земель: земли населенных пунктов, разрешенное использование: под объекты для эксплуатации, содержания устройств транспорта, общей площадью 1 975 кв.м. Условный номер: 64:40:030101:341.</t>
  </si>
  <si>
    <t xml:space="preserve">Здание ремонтных мастерских, литер Б, назначение: нежилое, общая площадь 186,2 кв.м., инв. № 63:407:002:000122220:Б, этажность: 1-этажный. Земельный участок, категория земель: земли населенных пунктов, разрешенное использование: под объекты для эксплуатации, содержания устройств транспорта, общей площадью 1 377 кв.м. Условный номер: 64:40:030101:342.Условный номер: 64-64-13/054/2007-41 </t>
  </si>
  <si>
    <t>ООО "Альянс-Н"</t>
  </si>
  <si>
    <t>Р/35/12/1/0279 от 07.09.2012 г.</t>
  </si>
  <si>
    <t>Котова Наталья Владимировна</t>
  </si>
  <si>
    <t>Р/35/12/1/0279/5/02 от 07.09.2012 г.</t>
  </si>
  <si>
    <t>Саратовская область, г. Энгельс, проезд Достоевского, д. 6</t>
  </si>
  <si>
    <t>Жилой дом, литер Б, назначение: жилой дом, общая площадь 266,3 кв.м., инв. № 63:250:001:004029970, 2-этажный. Условный номер: 64-64-47/231/2011-305. Земельный участок, категория земель: земли населенных пунктов, разрешенное использование: под жилую индивидуальную застройку, общей площадью 600 кв.м. Условный номер: 64:50:011112:202.</t>
  </si>
  <si>
    <t>Р/03/12/1/0973 от 10.08.2012 г.</t>
  </si>
  <si>
    <t>Р/03/12/1/0973/4/01 от 14.09.2012 г.</t>
  </si>
  <si>
    <t>г. Саратов, ул. Песчано-Уметская, д. 41</t>
  </si>
  <si>
    <t>Грузовой 3035КС, 2012г.в. Грузовой 3035КС, 2012г.в.</t>
  </si>
  <si>
    <t>ИП Татаринцев Виталий Валентинович</t>
  </si>
  <si>
    <t>Р/03/12/2/0980 от 28.09.2012 г.</t>
  </si>
  <si>
    <t>Татаринцева Кристина Витальевна</t>
  </si>
  <si>
    <t>Р/03/12/2/0980/4/04 от 28.09.2012 г.</t>
  </si>
  <si>
    <t>г. Саратов, ул. Навашина, д. 40/1</t>
  </si>
  <si>
    <t>Легковой автомобиль MERCEDES-BENZ B 180, 2009 г.в.</t>
  </si>
  <si>
    <t>Р/03/12/2/0980/3/03 от 28.09.2012 г.</t>
  </si>
  <si>
    <t>г. Саратов, 1-й Магнитный проезд, 1; 2. Саратовская область, г. Энгельс, ул. Тельмана, 26; 3. г. Саратов, ул. Симбирская, 154</t>
  </si>
  <si>
    <t>Мебель (столовые группы, стулья и т.д.) в ассортименте</t>
  </si>
  <si>
    <t>Живайкин Владимир Николаевич</t>
  </si>
  <si>
    <t>ООО "Чистая вода"</t>
  </si>
  <si>
    <t>Р/03/12/2/0946 от 28.05.2012 г.</t>
  </si>
  <si>
    <t>Черников Владимир Александрович (1/2), Белоногов Александр Александрович (1/2)</t>
  </si>
  <si>
    <t>Р/03/12/2/0946/5/06 от 28.05.2012 г.</t>
  </si>
  <si>
    <t>Саратовская область, Саратовский район, пос. Рейник, ул. Совхозная, уч. 9а</t>
  </si>
  <si>
    <t>Земельный участок, категория земель: земли населенных пунктов, разрешенное использование: для размещения производственных и административных зданий, строений, сооружений промышленности, общей площадью 9192 кв. м. Нежилое одноэтажное здание коровника № 5, кадастровый номер 63-01/32-18-566.</t>
  </si>
  <si>
    <t>1020007-00-00058 31.03.2008</t>
  </si>
  <si>
    <t>б/н от 31.03.2008 г.</t>
  </si>
  <si>
    <t xml:space="preserve">ООО "Сельский лекарь" </t>
  </si>
  <si>
    <t>Р/35/12/3/0286 от 29.10.2012 г.</t>
  </si>
  <si>
    <t>Плотко Роман Викторович</t>
  </si>
  <si>
    <t>Плотко Наталия Александровна</t>
  </si>
  <si>
    <t>Р/35/12/3/0286/4/02 от 29.10.2012 г.</t>
  </si>
  <si>
    <t>Р/35/12/3/0286/4/03 от 29.10.2012 г.</t>
  </si>
  <si>
    <t>Саратовская область, г. Энгельс, ул. Энгельс - 1, д. 77</t>
  </si>
  <si>
    <t>Легковой автомобиль CHEVROLET LANOS, 2008 г.в.</t>
  </si>
  <si>
    <t>Легковой автомобиль SUZUKI SX4 HATCHBACK, 2011 г.в.</t>
  </si>
  <si>
    <t>ООО "ВТК"</t>
  </si>
  <si>
    <t>Р/35/12/2/0284 от 17.10.2012 г.</t>
  </si>
  <si>
    <t>Р/35/12/2/0284/4/02  от 17.10.2012 г.</t>
  </si>
  <si>
    <t xml:space="preserve">Саратовская область, г. Энгельс, ул. Новобазарная, д. 5 </t>
  </si>
  <si>
    <t>Легковой автомобиль NISSAN PATHFINDER 2.5 SE.,2007 г.в.</t>
  </si>
  <si>
    <t>ООО  "Апрохим"</t>
  </si>
  <si>
    <t>Р/03/12/2/0003 от 16.10.2012 г.</t>
  </si>
  <si>
    <t>Р/03/12/2/0003/3/03 от 16.10.2012 г.</t>
  </si>
  <si>
    <t>г. Саратов, Ильинский проезд д. 11</t>
  </si>
  <si>
    <t>Спец. одежда и средства индивидуальной защиты населения в ассортименте</t>
  </si>
  <si>
    <t xml:space="preserve"> ИП Живайкина Инесса Александровна</t>
  </si>
  <si>
    <t>Р/03/12/1/0005 от 22.10.2012 г.</t>
  </si>
  <si>
    <t>Р/03/12/1/0005/4/02 от 22.10.2012 г.</t>
  </si>
  <si>
    <t>г. Саратов ул. Мира д. 42</t>
  </si>
  <si>
    <t>Легковой автомобиль TOYOTA Fortuner 2012 г.в.</t>
  </si>
  <si>
    <t xml:space="preserve">г. Саратов, Мирный пер., д. 4;  г. Саратов, Трофимовский, д. 2;  г. Саратов, ул. Танкистов, д. 55; г. Саратов, пр. Кирова, д. 54; г. Москва, ул. Фрязевская, д. 8 г. Саратов, ул. Степана Разина, д. 4/6.«А»; г. Саратов, Крымский проезд, 9      </t>
  </si>
  <si>
    <t>Транспорт, спецтехника и оборудование</t>
  </si>
  <si>
    <t>74 ед. легкового, грузового АТ, спецтехники и оборудования</t>
  </si>
  <si>
    <t>ООО "Прикуп-логистик"</t>
  </si>
  <si>
    <t>ООО "Прикуп-Ритейл"</t>
  </si>
  <si>
    <t>Р/03/12/1/0982 от 10.10.2012 г.</t>
  </si>
  <si>
    <t>Р/03/12/2/0984 от 10.10.2012 г.</t>
  </si>
  <si>
    <t>Р/03/12/2/0984/5/06 от 10.10.2012 г.</t>
  </si>
  <si>
    <t>г. Саратов, ул. Симбирская, д. №29Б</t>
  </si>
  <si>
    <t>Жилой дом с наружными сооружениями, литер Б, назначение: жилое, общая площадь 609 кв.м., инв. № 63:401:001:005635550, этажность 3. Кадастровый (условный) номер: 64-64-01/079/2005-181. Земельный участок площадью 406 кв.м. для индивидуального жилищного строительства. Кадастровый (условный) номер: 64:48:3:0:544:29Б:0:У.</t>
  </si>
  <si>
    <t>ИП Кирюхин Владимир Николаевич</t>
  </si>
  <si>
    <t>Р/03/12/1/0986 от 26.10.2012 г.</t>
  </si>
  <si>
    <t>Р/03/12/1/0986/3/04 от 26.10.2012 г.</t>
  </si>
  <si>
    <t>Р/03/12/1/0986/3/03 от 26.10.2012 г.</t>
  </si>
  <si>
    <t>г. Саратов, ул. Чернышевского, д. 84; 2. г. Саратов, ул. Кутякова, д. 39</t>
  </si>
  <si>
    <t>Межкомнатные двери и фурнитура к ним в ассортименте</t>
  </si>
  <si>
    <t>Р/03/12/1/0983 от 02.10.2012 г.</t>
  </si>
  <si>
    <t>б/н от 02.10.2012 г.</t>
  </si>
  <si>
    <t>Саратовская область, Дергачевский район, р.п. Дергачи, ул. Октябрьская, д. 90/2, А, Б</t>
  </si>
  <si>
    <t>Нежилое одноэтажное здание-магазин, назначение: нежилое, 1-этажное, общая площадь 51 кв. м., инвентарный номер 63:213:003:000011660, литер А. Кадастровый номер 64-64-31/011/2009-229. Нежилая пристройка топочной к одноэтажному зданию магазина, назначение: нежилое, 1-этажное, общая площадь 19,5 кв. м., инвентарный номер 63:213:003:000012250, литер А. Кадастровый номер 64-64-31/011/2009-231. Земельный участок, категория земель: земли населенных пунктов, разрешенное использование: для предпринимательской деятельности, общая площадь 126 кв. м., кадастровый номер: 64:10:060362:14</t>
  </si>
  <si>
    <t>Саратовская область, Федоровский район, р.п. Мокроус, ул. Победы, д. 5 «А»; 2. Саратовская область, г. Шиханы, ул. Ленина, д.30</t>
  </si>
  <si>
    <t>Бытовая техника, посуда, стройматериалы в ассортименте</t>
  </si>
  <si>
    <t xml:space="preserve">ИП Князева Виктория Евгеньевна </t>
  </si>
  <si>
    <t>Р/03/12/2/0981 от 01.10.2012 г.</t>
  </si>
  <si>
    <t>Князев Дмитрий Александрович</t>
  </si>
  <si>
    <t>Р/03/12/2/0981/4/04 от 01.10.2012 г.</t>
  </si>
  <si>
    <t>Легковой автомобиль TOYOTA LAND CRUISER 120 (PRADO), 2007 г.в.</t>
  </si>
  <si>
    <t>г. Саратов, ул.Рахова, д.80/84</t>
  </si>
  <si>
    <t>Князев Дмитрий Александрович ИП</t>
  </si>
  <si>
    <t>Р/03/12/2/0981/3/03 от 01.10.2012 г.</t>
  </si>
  <si>
    <t>1.      г. Саратов, ул. Советская,  д. 49 (магазин-салон «Рандеву»), 2.      г. Саратов, ул. Московская, 88 (магазин-салон «DE»), 3.      г. Саратов, ул. Московская, 75 (магазин-салон «4 Сезона»), 4.      г. Саратов, ул. Зарубина, 167 (магазин-салон «DE»), 5.      г. Саратов, ул. Зарубина, 167 (магазин-салон «GO»), г. Саратов, проспект 50 лет Октября, 89 «В» (магазин-салон «Центр распродаж»).</t>
  </si>
  <si>
    <t>Р/03/12/1/0983/3/02 от 02.10.2012 г.</t>
  </si>
  <si>
    <t>ООО "Строй-Пластерм"</t>
  </si>
  <si>
    <t>Р/37/11/1/0115 от 29.12.2011 г.</t>
  </si>
  <si>
    <t>Житнякова Вера Васильевна</t>
  </si>
  <si>
    <t>ИП Лень Елена Ивановна</t>
  </si>
  <si>
    <t>Р/37/12/1/0122 от 21.08.2012 г.</t>
  </si>
  <si>
    <t>Лень Николай Петрович</t>
  </si>
  <si>
    <t>Р/37/12/1/0122/4/01 от 21.08.2012 г.</t>
  </si>
  <si>
    <t>Волгоградская область, Камышинский р-н, г. Камышин, ул. Мало казачья, д. 26</t>
  </si>
  <si>
    <t>Легковой автомобиль GREAT WALL CC 6461 KM 29, 2011 г.в.</t>
  </si>
  <si>
    <t>ООО "Дорожное"</t>
  </si>
  <si>
    <t>Р/37/12/2/0120 от 13.06.2012 г.</t>
  </si>
  <si>
    <t>Частин Сергей Сергеевич</t>
  </si>
  <si>
    <t>Р/37/12/2/0120/4/01 от 13.06.2012 г.</t>
  </si>
  <si>
    <t>45 и 60%</t>
  </si>
  <si>
    <t>Волгоградская область, г. Камышин, ул. Линейная, 2 В, гаражный кооператив №44 «Путеец», гараж №12</t>
  </si>
  <si>
    <t>Грузовой фургон цельнометаллический (7 мест) ГАЗ-2705, 2007 г.в.; Легковой а/м LADA 217230 PRIORA, 2009 г.в.</t>
  </si>
  <si>
    <t xml:space="preserve">Соколов Станислав Сергеевич </t>
  </si>
  <si>
    <t>Р/37/12/2/0120/4/02 от 13.06.2012 г.</t>
  </si>
  <si>
    <t>Волгоградская область, г. Камышин, северо-западнее пересечения автодорог Волгоград-Сызрань-Петров Вал</t>
  </si>
  <si>
    <t>Грузовой автомобиль ВИС 234700-30, 2010 г.в.</t>
  </si>
  <si>
    <t>Черячукин Андрей Владимирович</t>
  </si>
  <si>
    <t>ИП Черячукин Андрей Владимирович</t>
  </si>
  <si>
    <t>Р/37/11/1/011 от 26.10.2011 г.</t>
  </si>
  <si>
    <t>Р/37/11/1/0111/5/01 от 26.01.2012 г.</t>
  </si>
  <si>
    <t>Волгоградская область, г. Камышин, ул. Пролетарская,  д. 4</t>
  </si>
  <si>
    <t xml:space="preserve">Часть нежилого помещения, состоящая из помещений № 16, 17, 17А, расположенных на первом этаже пятиэтажного кирпичного жилого дома, литера-А с подвалом литера-А’, площадь 52,2 кв.м. Условный номер: 34-36/01-01/04-9/2002-13 </t>
  </si>
  <si>
    <t>Р/37/11/1/0115/5/01 от 22.02.2012 г.</t>
  </si>
  <si>
    <t>ИП Житнякова Вера Васильевна</t>
  </si>
  <si>
    <t>Р/37/11/1/0109 от 30.09.2011 г.</t>
  </si>
  <si>
    <t>Кредит на цели приобретения и модернизации основных средств</t>
  </si>
  <si>
    <t>Р/37/11/1/0109/5/01 от 20.03.2012 г.</t>
  </si>
  <si>
    <t>Волгоградская область, г. Камышин, ул. Коммунальная, д. 11б</t>
  </si>
  <si>
    <t>Здание гаража, литер А2, назначение: прочее, общая площадь 522,4 кв.м., этажность 2. Условный номер: 34:36:00 00 21:0058:000281:2011. Земельный участок, категория земель: земли населенных пунктов – земельные участки индивидуальных гаражей, общей площадью 4 118 кв.м. Условный номер: 34:36:00 00 21:0058.</t>
  </si>
  <si>
    <t>Лень Елена Ивановна</t>
  </si>
  <si>
    <t>Р/37/12/1/0122/4/02 от 21.08.2012 г.</t>
  </si>
  <si>
    <t>Волгоградская область, г. Камышин, ул. Мало-Казачья, д. 26</t>
  </si>
  <si>
    <t>Грузовой фургон Peugeot Boxer, 2012 г.в.</t>
  </si>
  <si>
    <t>ИП Денисов А.В.</t>
  </si>
  <si>
    <t>Р/03/12/1/0988 от 31.10.2012</t>
  </si>
  <si>
    <t>Аннуитетный кредит ДМиСБ</t>
  </si>
  <si>
    <t>Саратовская область, Озинский район, р.п. Озинки, ул. Кооперативная, д.81; Саратовская область, Вольский район, р.п. Сенной, ул. Спортивная, д.8; Саратовская область, р.п. Дергачи, ул. Октябрьская, д.102</t>
  </si>
  <si>
    <t>Денисов А.В.</t>
  </si>
  <si>
    <t>Р/03/12/1/0988/5/03 от 31.10.2012</t>
  </si>
  <si>
    <t>г. Саратова, ул. им. Рахова В.Г., д. № 149/157 г. Саратов, проспект Строителей, д. № 31А</t>
  </si>
  <si>
    <t>Помещение № 1, назначение: нежилое, общая площадь 61,3 кв. м., этаж 1, литер А. Кадастровый (условный) номер: 63-01/48-142-392. Здание, инвентарный номер: 63:401:001:015603860, литер У, назначение: нежилое, общая площадь 94,6 кв.м., этажность 1. Кадастровый (условный) номер: 64-64-01/293/2005-44. Земельный участок-землепользование, площадью 290 кв.м., назначение: земли населенных пунктов (поселений). Кадастровый (условный) номер: 64:48:04 03 17:0045</t>
  </si>
  <si>
    <t>Р/03/12/1/0989 от 31.10.2012</t>
  </si>
  <si>
    <t>Один договор ипотеки на два кредитных</t>
  </si>
  <si>
    <t>Р/35/12/1/0289 от 28.11.2012</t>
  </si>
  <si>
    <t xml:space="preserve">Мяус Евгений Александрович </t>
  </si>
  <si>
    <t>Р/35/12/1/0289/4/02 от 28.11.2012</t>
  </si>
  <si>
    <t xml:space="preserve">Саратовская область, г. Энгельс, ул. Гагарина д. 9 </t>
  </si>
  <si>
    <t>Автобус класса В ГАЗ – 322132 (12 мест),  2010 г.в. Идентификационный номер (VIN): X96322132A0663208 рег. знак: ВЕ 809 64</t>
  </si>
  <si>
    <t>Легковой автомобиль SSANGYONG REXTON RJ4, 2008 г.в. рег. знак: Е177ЕЕ 64</t>
  </si>
  <si>
    <t>Р/03/12/2/0995 от 14.11.2012</t>
  </si>
  <si>
    <t>КЛ ДМиСБ (с лимитом задолженности)</t>
  </si>
  <si>
    <t>Р/03/12/2/0995/4/03 от 14.11.2012</t>
  </si>
  <si>
    <t>Р/03/12/2/0995/4/04 от 14.11.2012</t>
  </si>
  <si>
    <t xml:space="preserve">г. Саратов, ул. Гвардейская, д. № 2А. </t>
  </si>
  <si>
    <t>Легковой автомобиль TOYOTA LAND CRUISER 150 (PRADO),  2010 г.в. рег. знак: М 555 ЕМ 64 Легковой автомобиль VOLVO XC90, 2008 г.в., рег. знак: В 555 АР 64</t>
  </si>
  <si>
    <t>Термопластавтомат LGH350D, 2005 г.в., 6 ед. Термопластавтомат LGH160N, 2003 г.в., 6 ед.</t>
  </si>
  <si>
    <t>Р/03/12/2/0992 от 14.11.2012</t>
  </si>
  <si>
    <t>ООО «Торговый дом «ТехноСеть Поволжье»</t>
  </si>
  <si>
    <t>Р/03/12/2/0992/3/03 от 14.11.2012</t>
  </si>
  <si>
    <t>Саратовская область, г. Маркс, проспект Ленина, д. 53 "Б". Саратовская область, г. Пугачев, ул. Пушкинская, д. 183</t>
  </si>
  <si>
    <t>Мелкая бытовая, теле, аудио, цифровая техника</t>
  </si>
  <si>
    <t>ООО "Торгтехоборудование"</t>
  </si>
  <si>
    <t>Р/03/12/2/0987 от 26.11.2012</t>
  </si>
  <si>
    <t>ИП Удодов Валерий Иванович</t>
  </si>
  <si>
    <t>Р/35/12/1/0288 от 16.11.2012 г.</t>
  </si>
  <si>
    <t>Удодов Валерий Иванович</t>
  </si>
  <si>
    <t>б\н  от 16.11.2012</t>
  </si>
  <si>
    <t>Помещение, назначение: нежилое, общая площадь 241,3 кв. м., этаж 1. Кадастровый (условный) номер: 64-64-60/020/2010-041. Материал стен – кирпич + ж/б панели. Год постройки – 1988.</t>
  </si>
  <si>
    <t>ИП Мяус Евгений Александрович</t>
  </si>
  <si>
    <t>Саратовская  область, г. Энгельс-1, д.46</t>
  </si>
  <si>
    <t>Р/35/12/3/0286/5/01 от 29.10.2012 г.</t>
  </si>
  <si>
    <t>Саратовская область, г. Энгельс, пр. Строителей, д. 18</t>
  </si>
  <si>
    <t>Нежилое помещение общей площадью 36,8 кв.м. Год постройки – 1991. Материал стен – кирпич. Кадастровый номер 64-64-47/087/2005-31</t>
  </si>
  <si>
    <t>Тулайкин Федор Данилович</t>
  </si>
  <si>
    <t>Тулайкин Александр Федорович</t>
  </si>
  <si>
    <t>Р/03/12/2/0987/3/12 от 26.11.2012 г.</t>
  </si>
  <si>
    <t>г. Саратов, проспект 50 лет Октября, д. 57 «А»; г. Саратов, ул. им. Степана Разина, д. 2</t>
  </si>
  <si>
    <t>Р/03/12/2/0987/4/08 от 26.11.2012 г.</t>
  </si>
  <si>
    <t>Р/03/12/2/0987/4/09 от 26.11.2012 г.</t>
  </si>
  <si>
    <t>г. Саратов, ул. К. Маркса, д. 9/19</t>
  </si>
  <si>
    <t>Легковой автомобиль MERCEDES-BENZ GLK 220 CDI 4MATIC, 2011 г.в.</t>
  </si>
  <si>
    <t>Легковой автомобиль BMW X5 3.0 SI AWD, 2008 г.в.</t>
  </si>
  <si>
    <t xml:space="preserve">ИП Кожемякина Елена Владимировна </t>
  </si>
  <si>
    <t>1090305-00-00208 от 30.03.2011 г.</t>
  </si>
  <si>
    <t xml:space="preserve">Кожемякина Елена Владимировна  </t>
  </si>
  <si>
    <t>Кожемякин Виктор Васильевич</t>
  </si>
  <si>
    <t>1090305-61-00208 от 30.03.2011 г.</t>
  </si>
  <si>
    <t>1090305-62-00208 от 30.03.2011 г.</t>
  </si>
  <si>
    <t xml:space="preserve">Саратовская область, Ровенский район, с.Луговское, дом, 44. Жилой дом принадлежит Кожемякиной Е.В. </t>
  </si>
  <si>
    <t>Легковой а/м HYUNDAI ELANTRA 1.6 GLS MT, 2008 г.в.</t>
  </si>
  <si>
    <t>Грузовой фургон 2747-0000010, 2008 г.в.</t>
  </si>
  <si>
    <t>ООО "Магазин-кулинария "ЛЮКС"</t>
  </si>
  <si>
    <t>Саратовская область, г. Энгельс, улица Ломоносова, д..№9</t>
  </si>
  <si>
    <t xml:space="preserve">Нежилого встроенного помещения, литер, А,  кадастровый номер 63-01/38-29-569, общей площадью 109,4 кв.м., этаж, первый надземный, рублях. Год постройки здания  - 1972. Материал наружных стен – кирпич. </t>
  </si>
  <si>
    <t>Кипкаева Ольга Николаевна</t>
  </si>
  <si>
    <t>ИП Кипкаева Ольга Николаевна</t>
  </si>
  <si>
    <t>Р/35/11/1/0239 от 08.11.2011 г.</t>
  </si>
  <si>
    <t>Кредит на цели: приобретение автотранспорта для целей бизнеса</t>
  </si>
  <si>
    <t>Р/35/11/1/0239/4/02 от 08.11.2011 г.</t>
  </si>
  <si>
    <t>Саратовская область, г. Энгельс, ул. Космонавтов,  д. 13</t>
  </si>
  <si>
    <t>Легковой автомобиль SKODA OCTAVIA 2011 г.в.</t>
  </si>
  <si>
    <t>Р/35/11/1/0223 от 19.07.2011 г.</t>
  </si>
  <si>
    <t>ЗАО "РАРП"</t>
  </si>
  <si>
    <t>8800300-00-00832 от 28.04.2011 г.</t>
  </si>
  <si>
    <t>Мороз Светлана Ивановна</t>
  </si>
  <si>
    <t>8800300-51-00832 от 28.04.2011 г.</t>
  </si>
  <si>
    <t>Нежилое помещение, литер А, кадастровый номер 64-64-01/236/2005-480 общей площадью 59,8 кв.м.; Нежилое помещение, литер А, кадастровый номер 63-01/48-70-646 общей площадью 26,3 кв.м.; Право аренды земельного участка, кадастровый номер 644806021904 общей площадью 24 кв.м.</t>
  </si>
  <si>
    <t>Р/35/11/1/0223/5/05 от 19.08.2011 г.</t>
  </si>
  <si>
    <t>Тулайкина Валентина Андреевна (1/2 доли), Тулайкин Федор Данилович (1/2 доли)</t>
  </si>
  <si>
    <t>8800300-51-00813 от 14.02.2011 г.</t>
  </si>
  <si>
    <t>г. Саратов, проспект 50 лет Октября, д. № 57 «А»</t>
  </si>
  <si>
    <t xml:space="preserve">Нежилое помещение, литер АА1, этаж: 1-й надземный, назначение: нежилое, общая площадь 151,9 кв.м.. Кадастровый (условный) номер: 64-64-01/096/2005-196. </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</si>
</sst>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 #,##0.00&quot;р.&quot;_-;\-* #,##0.00&quot;р.&quot;_-;_-* &quot;-&quot;??&quot;р.&quot;_-;_-@_-"/>
    <numFmt numFmtId="164" formatCode="_(&quot;$&quot;* #,##0.00_);_(&quot;$&quot;* \(#,##0.00\);_(&quot;$&quot;* &quot;-&quot;??_);_(@_)"/>
    <numFmt numFmtId="165" formatCode="#,##0.00&quot;р.&quot;"/>
    <numFmt numFmtId="166" formatCode="00000\-0000"/>
    <numFmt numFmtId="167" formatCode="[$-FC19]dd\ mmmm\ yyyy\ \г\.;@"/>
    <numFmt numFmtId="168" formatCode="[$-419]mmmm\ yyyy;@"/>
    <numFmt numFmtId="169" formatCode="_-* #,##0&quot;р.&quot;_-;\-* #,##0&quot;р.&quot;_-;_-* &quot;-&quot;??&quot;р.&quot;_-;_-@_-"/>
  </numFmts>
  <fonts count="39" x14ac:knownFonts="1">
    <font>
      <sz val="10"/>
      <name val="Arial"/>
    </font>
    <font>
      <sz val="10"/>
      <name val="Arial"/>
      <family val="2"/>
      <charset val="204"/>
    </font>
    <font>
      <sz val="10"/>
      <name val="Helv"/>
    </font>
    <font>
      <sz val="11"/>
      <color indexed="8"/>
      <name val="Calibri"/>
      <family val="2"/>
      <charset val="204"/>
    </font>
    <font>
      <sz val="11"/>
      <color indexed="9"/>
      <name val="Calibri"/>
      <family val="2"/>
      <charset val="204"/>
    </font>
    <font>
      <sz val="11"/>
      <color indexed="62"/>
      <name val="Calibri"/>
      <family val="2"/>
      <charset val="204"/>
    </font>
    <font>
      <b/>
      <sz val="11"/>
      <color indexed="63"/>
      <name val="Calibri"/>
      <family val="2"/>
      <charset val="204"/>
    </font>
    <font>
      <b/>
      <sz val="11"/>
      <color indexed="52"/>
      <name val="Calibri"/>
      <family val="2"/>
      <charset val="204"/>
    </font>
    <font>
      <b/>
      <sz val="15"/>
      <color indexed="56"/>
      <name val="Calibri"/>
      <family val="2"/>
      <charset val="204"/>
    </font>
    <font>
      <b/>
      <sz val="13"/>
      <color indexed="56"/>
      <name val="Calibri"/>
      <family val="2"/>
      <charset val="204"/>
    </font>
    <font>
      <b/>
      <sz val="11"/>
      <color indexed="56"/>
      <name val="Calibri"/>
      <family val="2"/>
      <charset val="204"/>
    </font>
    <font>
      <b/>
      <sz val="11"/>
      <color indexed="8"/>
      <name val="Calibri"/>
      <family val="2"/>
      <charset val="204"/>
    </font>
    <font>
      <b/>
      <sz val="11"/>
      <color indexed="9"/>
      <name val="Calibri"/>
      <family val="2"/>
      <charset val="204"/>
    </font>
    <font>
      <b/>
      <sz val="18"/>
      <color indexed="56"/>
      <name val="Cambria"/>
      <family val="2"/>
      <charset val="204"/>
    </font>
    <font>
      <sz val="11"/>
      <color indexed="60"/>
      <name val="Calibri"/>
      <family val="2"/>
      <charset val="204"/>
    </font>
    <font>
      <sz val="11"/>
      <color indexed="20"/>
      <name val="Calibri"/>
      <family val="2"/>
      <charset val="204"/>
    </font>
    <font>
      <i/>
      <sz val="11"/>
      <color indexed="23"/>
      <name val="Calibri"/>
      <family val="2"/>
      <charset val="204"/>
    </font>
    <font>
      <sz val="11"/>
      <color indexed="52"/>
      <name val="Calibri"/>
      <family val="2"/>
      <charset val="204"/>
    </font>
    <font>
      <sz val="11"/>
      <color indexed="10"/>
      <name val="Calibri"/>
      <family val="2"/>
      <charset val="204"/>
    </font>
    <font>
      <b/>
      <sz val="10"/>
      <name val="Arial Cyr"/>
      <charset val="204"/>
    </font>
    <font>
      <sz val="11"/>
      <color indexed="17"/>
      <name val="Calibri"/>
      <family val="2"/>
      <charset val="204"/>
    </font>
    <font>
      <sz val="8"/>
      <name val="Times New Roman"/>
      <family val="1"/>
      <charset val="204"/>
    </font>
    <font>
      <sz val="6"/>
      <name val="Times New Roman"/>
      <family val="1"/>
      <charset val="204"/>
    </font>
    <font>
      <i/>
      <sz val="8"/>
      <name val="Times New Roman"/>
      <family val="1"/>
      <charset val="204"/>
    </font>
    <font>
      <sz val="8"/>
      <name val="Times New Roman Cyr"/>
      <charset val="204"/>
    </font>
    <font>
      <sz val="10"/>
      <name val="Times New Roman"/>
      <family val="1"/>
      <charset val="204"/>
    </font>
    <font>
      <sz val="8"/>
      <color indexed="0"/>
      <name val="Times New Roman"/>
      <family val="1"/>
      <charset val="204"/>
    </font>
    <font>
      <sz val="8"/>
      <name val="Times New Roman Cyr"/>
      <family val="1"/>
      <charset val="204"/>
    </font>
    <font>
      <b/>
      <sz val="8"/>
      <color indexed="81"/>
      <name val="Tahoma"/>
      <family val="2"/>
      <charset val="204"/>
    </font>
    <font>
      <sz val="8"/>
      <name val="Arial"/>
      <family val="2"/>
      <charset val="204"/>
    </font>
    <font>
      <sz val="11"/>
      <name val="Times New Roman"/>
      <family val="1"/>
      <charset val="204"/>
    </font>
    <font>
      <sz val="8"/>
      <name val="Helv"/>
    </font>
    <font>
      <sz val="12"/>
      <name val="Times New Roman"/>
      <family val="1"/>
      <charset val="204"/>
    </font>
    <font>
      <sz val="8"/>
      <color rgb="FF0070C0"/>
      <name val="Times New Roman"/>
      <family val="1"/>
      <charset val="204"/>
    </font>
    <font>
      <sz val="11"/>
      <color rgb="FF0070C0"/>
      <name val="Times New Roman"/>
      <family val="1"/>
      <charset val="204"/>
    </font>
    <font>
      <sz val="6"/>
      <color rgb="FF0070C0"/>
      <name val="Times New Roman"/>
      <family val="1"/>
      <charset val="204"/>
    </font>
    <font>
      <sz val="12"/>
      <color rgb="FF0070C0"/>
      <name val="Times New Roman"/>
      <family val="1"/>
      <charset val="204"/>
    </font>
    <font>
      <sz val="10"/>
      <color rgb="FF0070C0"/>
      <name val="Arial"/>
      <family val="2"/>
      <charset val="204"/>
    </font>
    <font>
      <b/>
      <sz val="8"/>
      <name val="Times New Roman"/>
      <family val="1"/>
      <charset val="204"/>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2"/>
        <bgColor indexed="64"/>
      </patternFill>
    </fill>
    <fill>
      <patternFill patternType="solid">
        <fgColor indexed="13"/>
        <bgColor indexed="64"/>
      </patternFill>
    </fill>
  </fills>
  <borders count="13">
    <border>
      <left/>
      <right/>
      <top/>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5">
    <xf numFmtId="0" fontId="0" fillId="0" borderId="0"/>
    <xf numFmtId="0" fontId="19" fillId="0" borderId="0" applyNumberFormat="0" applyFill="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5" fillId="7" borderId="1" applyNumberFormat="0" applyAlignment="0" applyProtection="0"/>
    <xf numFmtId="0" fontId="6" fillId="20" borderId="2" applyNumberFormat="0" applyAlignment="0" applyProtection="0"/>
    <xf numFmtId="0" fontId="7" fillId="20" borderId="1" applyNumberFormat="0" applyAlignment="0" applyProtection="0"/>
    <xf numFmtId="164" fontId="1" fillId="0" borderId="0" applyFont="0" applyFill="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0" borderId="6" applyNumberFormat="0" applyFill="0" applyAlignment="0" applyProtection="0"/>
    <xf numFmtId="0" fontId="12" fillId="21" borderId="7" applyNumberFormat="0" applyAlignment="0" applyProtection="0"/>
    <xf numFmtId="0" fontId="13" fillId="0" borderId="0" applyNumberFormat="0" applyFill="0" applyBorder="0" applyAlignment="0" applyProtection="0"/>
    <xf numFmtId="0" fontId="14" fillId="22" borderId="0" applyNumberFormat="0" applyBorder="0" applyAlignment="0" applyProtection="0"/>
    <xf numFmtId="0" fontId="15" fillId="3" borderId="0" applyNumberFormat="0" applyBorder="0" applyAlignment="0" applyProtection="0"/>
    <xf numFmtId="0" fontId="16" fillId="0" borderId="0" applyNumberFormat="0" applyFill="0" applyBorder="0" applyAlignment="0" applyProtection="0"/>
    <xf numFmtId="0" fontId="1" fillId="23" borderId="8" applyNumberFormat="0" applyFont="0" applyAlignment="0" applyProtection="0"/>
    <xf numFmtId="0" fontId="17" fillId="0" borderId="9" applyNumberFormat="0" applyFill="0" applyAlignment="0" applyProtection="0"/>
    <xf numFmtId="0" fontId="2" fillId="0" borderId="0"/>
    <xf numFmtId="0" fontId="18" fillId="0" borderId="0" applyNumberFormat="0" applyFill="0" applyBorder="0" applyAlignment="0" applyProtection="0"/>
    <xf numFmtId="0" fontId="20" fillId="4" borderId="0" applyNumberFormat="0" applyBorder="0" applyAlignment="0" applyProtection="0"/>
  </cellStyleXfs>
  <cellXfs count="136">
    <xf numFmtId="0" fontId="0" fillId="0" borderId="0" xfId="0"/>
    <xf numFmtId="0" fontId="22" fillId="0" borderId="0" xfId="0" applyFont="1"/>
    <xf numFmtId="0" fontId="21" fillId="24" borderId="10" xfId="0" applyFont="1" applyFill="1" applyBorder="1" applyAlignment="1">
      <alignment horizontal="center" vertical="center" wrapText="1"/>
    </xf>
    <xf numFmtId="4" fontId="21" fillId="24" borderId="10" xfId="0" applyNumberFormat="1" applyFont="1" applyFill="1" applyBorder="1" applyAlignment="1">
      <alignment horizontal="center" vertical="center" wrapText="1"/>
    </xf>
    <xf numFmtId="0" fontId="21" fillId="24" borderId="10" xfId="1" applyFont="1" applyFill="1" applyBorder="1" applyAlignment="1">
      <alignment horizontal="center" vertical="center" wrapText="1"/>
    </xf>
    <xf numFmtId="10" fontId="21" fillId="24" borderId="10" xfId="0" applyNumberFormat="1" applyFont="1" applyFill="1" applyBorder="1" applyAlignment="1">
      <alignment horizontal="center" vertical="center" wrapText="1"/>
    </xf>
    <xf numFmtId="0" fontId="24" fillId="24" borderId="10" xfId="0" applyFont="1" applyFill="1" applyBorder="1" applyAlignment="1">
      <alignment horizontal="center" vertical="center" wrapText="1"/>
    </xf>
    <xf numFmtId="4" fontId="24" fillId="24" borderId="10" xfId="0" applyNumberFormat="1" applyFont="1" applyFill="1" applyBorder="1" applyAlignment="1">
      <alignment horizontal="center" vertical="center" wrapText="1"/>
    </xf>
    <xf numFmtId="14" fontId="24" fillId="24" borderId="10" xfId="0" applyNumberFormat="1" applyFont="1" applyFill="1" applyBorder="1" applyAlignment="1">
      <alignment horizontal="center" vertical="center" wrapText="1"/>
    </xf>
    <xf numFmtId="1" fontId="24" fillId="24" borderId="10" xfId="0" applyNumberFormat="1" applyFont="1" applyFill="1" applyBorder="1" applyAlignment="1">
      <alignment horizontal="center" vertical="center" wrapText="1"/>
    </xf>
    <xf numFmtId="44" fontId="24" fillId="24" borderId="10" xfId="0" applyNumberFormat="1" applyFont="1" applyFill="1" applyBorder="1" applyAlignment="1">
      <alignment horizontal="center" vertical="center" wrapText="1"/>
    </xf>
    <xf numFmtId="10" fontId="24" fillId="24" borderId="10" xfId="0" applyNumberFormat="1" applyFont="1" applyFill="1" applyBorder="1" applyAlignment="1">
      <alignment horizontal="center" vertical="center" wrapText="1"/>
    </xf>
    <xf numFmtId="4" fontId="21" fillId="0" borderId="11" xfId="0" applyNumberFormat="1" applyFont="1" applyFill="1" applyBorder="1" applyAlignment="1" applyProtection="1">
      <alignment horizontal="center" vertical="center" wrapText="1"/>
    </xf>
    <xf numFmtId="14" fontId="21" fillId="0" borderId="11" xfId="0" applyNumberFormat="1" applyFont="1" applyFill="1" applyBorder="1" applyAlignment="1" applyProtection="1">
      <alignment horizontal="center" vertical="center" wrapText="1"/>
    </xf>
    <xf numFmtId="0" fontId="21" fillId="0" borderId="11" xfId="0" applyFont="1" applyBorder="1" applyAlignment="1">
      <alignment horizontal="center" vertical="center" wrapText="1"/>
    </xf>
    <xf numFmtId="4" fontId="21" fillId="0" borderId="11" xfId="0" applyNumberFormat="1" applyFont="1" applyBorder="1" applyAlignment="1">
      <alignment horizontal="center" vertical="center" wrapText="1"/>
    </xf>
    <xf numFmtId="10" fontId="21" fillId="0" borderId="11" xfId="0" applyNumberFormat="1" applyFont="1" applyBorder="1" applyAlignment="1">
      <alignment horizontal="center" vertical="center" wrapText="1"/>
    </xf>
    <xf numFmtId="14" fontId="21" fillId="0" borderId="11" xfId="0" applyNumberFormat="1" applyFont="1" applyBorder="1" applyAlignment="1">
      <alignment horizontal="center" vertical="center" wrapText="1"/>
    </xf>
    <xf numFmtId="44" fontId="21" fillId="0" borderId="11" xfId="0" applyNumberFormat="1" applyFont="1" applyBorder="1" applyAlignment="1">
      <alignment horizontal="center" vertical="center" wrapText="1"/>
    </xf>
    <xf numFmtId="0" fontId="24" fillId="0" borderId="11" xfId="0" applyFont="1" applyFill="1" applyBorder="1" applyAlignment="1">
      <alignment horizontal="center" vertical="center" wrapText="1"/>
    </xf>
    <xf numFmtId="4" fontId="26" fillId="0" borderId="11" xfId="0" applyNumberFormat="1" applyFont="1" applyFill="1" applyBorder="1" applyAlignment="1" applyProtection="1">
      <alignment horizontal="center" vertical="center" wrapText="1"/>
    </xf>
    <xf numFmtId="14" fontId="26" fillId="0" borderId="11" xfId="0" applyNumberFormat="1" applyFont="1" applyFill="1" applyBorder="1" applyAlignment="1" applyProtection="1">
      <alignment horizontal="center" vertical="center" wrapText="1"/>
    </xf>
    <xf numFmtId="0" fontId="21" fillId="0" borderId="11" xfId="0" applyFont="1" applyFill="1" applyBorder="1" applyAlignment="1">
      <alignment horizontal="center" vertical="center" wrapText="1"/>
    </xf>
    <xf numFmtId="4" fontId="21" fillId="0" borderId="11" xfId="0" applyNumberFormat="1" applyFont="1" applyFill="1" applyBorder="1" applyAlignment="1">
      <alignment horizontal="center" vertical="center" wrapText="1"/>
    </xf>
    <xf numFmtId="10" fontId="21" fillId="0" borderId="11" xfId="0" applyNumberFormat="1" applyFont="1" applyFill="1" applyBorder="1" applyAlignment="1">
      <alignment horizontal="center" vertical="center" wrapText="1"/>
    </xf>
    <xf numFmtId="3" fontId="21" fillId="0" borderId="11" xfId="0" applyNumberFormat="1" applyFont="1" applyFill="1" applyBorder="1" applyAlignment="1">
      <alignment horizontal="center" vertical="center" wrapText="1"/>
    </xf>
    <xf numFmtId="2" fontId="21" fillId="0" borderId="11" xfId="0" applyNumberFormat="1" applyFont="1" applyFill="1" applyBorder="1" applyAlignment="1">
      <alignment horizontal="center" vertical="center" wrapText="1"/>
    </xf>
    <xf numFmtId="14" fontId="21" fillId="0" borderId="11" xfId="0" applyNumberFormat="1" applyFont="1" applyFill="1" applyBorder="1" applyAlignment="1">
      <alignment horizontal="center" vertical="center" wrapText="1"/>
    </xf>
    <xf numFmtId="3" fontId="24" fillId="0" borderId="11" xfId="0" applyNumberFormat="1" applyFont="1" applyFill="1" applyBorder="1" applyAlignment="1">
      <alignment horizontal="center" vertical="center" wrapText="1"/>
    </xf>
    <xf numFmtId="44" fontId="24" fillId="0" borderId="11" xfId="0" applyNumberFormat="1" applyFont="1" applyFill="1" applyBorder="1" applyAlignment="1">
      <alignment horizontal="center" vertical="center" wrapText="1"/>
    </xf>
    <xf numFmtId="10" fontId="24" fillId="0" borderId="11" xfId="0" applyNumberFormat="1" applyFont="1" applyFill="1" applyBorder="1" applyAlignment="1">
      <alignment horizontal="center" vertical="center" wrapText="1"/>
    </xf>
    <xf numFmtId="44" fontId="21" fillId="0" borderId="11" xfId="0" applyNumberFormat="1" applyFont="1" applyFill="1" applyBorder="1" applyAlignment="1">
      <alignment horizontal="center" vertical="center" wrapText="1"/>
    </xf>
    <xf numFmtId="0" fontId="22" fillId="0" borderId="0" xfId="0" applyFont="1" applyFill="1"/>
    <xf numFmtId="165" fontId="21" fillId="0" borderId="11" xfId="0" applyNumberFormat="1" applyFont="1" applyBorder="1" applyAlignment="1">
      <alignment horizontal="center" vertical="center" wrapText="1"/>
    </xf>
    <xf numFmtId="165" fontId="21" fillId="0" borderId="11" xfId="0" applyNumberFormat="1" applyFont="1" applyFill="1" applyBorder="1" applyAlignment="1">
      <alignment horizontal="center" vertical="center" wrapText="1"/>
    </xf>
    <xf numFmtId="14" fontId="27" fillId="0" borderId="11" xfId="0" applyNumberFormat="1" applyFont="1" applyFill="1" applyBorder="1" applyAlignment="1">
      <alignment horizontal="center" vertical="center" wrapText="1"/>
    </xf>
    <xf numFmtId="4" fontId="24" fillId="0" borderId="11" xfId="0" applyNumberFormat="1" applyFont="1" applyFill="1" applyBorder="1" applyAlignment="1">
      <alignment horizontal="center" vertical="center" wrapText="1"/>
    </xf>
    <xf numFmtId="166" fontId="21" fillId="0" borderId="11" xfId="0" applyNumberFormat="1" applyFont="1" applyBorder="1" applyAlignment="1">
      <alignment horizontal="center" vertical="center" wrapText="1"/>
    </xf>
    <xf numFmtId="166" fontId="21" fillId="0" borderId="11" xfId="0" applyNumberFormat="1" applyFont="1" applyFill="1" applyBorder="1" applyAlignment="1">
      <alignment horizontal="center" vertical="center" wrapText="1"/>
    </xf>
    <xf numFmtId="169" fontId="24" fillId="0" borderId="11" xfId="0" applyNumberFormat="1" applyFont="1" applyFill="1" applyBorder="1" applyAlignment="1">
      <alignment horizontal="center" vertical="center" wrapText="1"/>
    </xf>
    <xf numFmtId="0" fontId="0" fillId="0" borderId="0" xfId="0" applyAlignment="1">
      <alignment horizontal="center" vertical="center" wrapText="1"/>
    </xf>
    <xf numFmtId="14" fontId="25" fillId="24" borderId="11" xfId="0" applyNumberFormat="1" applyFont="1" applyFill="1" applyBorder="1" applyAlignment="1">
      <alignment horizontal="center" vertical="center" wrapText="1"/>
    </xf>
    <xf numFmtId="0" fontId="25" fillId="24" borderId="11" xfId="0" applyFont="1" applyFill="1" applyBorder="1" applyAlignment="1">
      <alignment horizontal="center" vertical="center" wrapText="1"/>
    </xf>
    <xf numFmtId="0" fontId="0" fillId="0" borderId="0" xfId="0" applyFill="1" applyAlignment="1">
      <alignment horizontal="center" vertical="center" wrapText="1"/>
    </xf>
    <xf numFmtId="0" fontId="0" fillId="0" borderId="0" xfId="0" applyFill="1"/>
    <xf numFmtId="4" fontId="25" fillId="24" borderId="11" xfId="0" applyNumberFormat="1" applyFont="1" applyFill="1" applyBorder="1" applyAlignment="1">
      <alignment horizontal="center" vertical="center" wrapText="1"/>
    </xf>
    <xf numFmtId="0" fontId="25" fillId="0" borderId="11" xfId="0" applyFont="1" applyFill="1" applyBorder="1" applyAlignment="1">
      <alignment horizontal="center" vertical="center" wrapText="1"/>
    </xf>
    <xf numFmtId="14" fontId="25" fillId="0" borderId="11" xfId="0" applyNumberFormat="1" applyFont="1" applyFill="1" applyBorder="1" applyAlignment="1">
      <alignment horizontal="center" vertical="center" wrapText="1"/>
    </xf>
    <xf numFmtId="4" fontId="25" fillId="0" borderId="11" xfId="0" applyNumberFormat="1" applyFont="1" applyFill="1" applyBorder="1" applyAlignment="1">
      <alignment horizontal="center" vertical="center" wrapText="1"/>
    </xf>
    <xf numFmtId="2" fontId="25" fillId="0" borderId="11" xfId="0" applyNumberFormat="1" applyFont="1" applyFill="1" applyBorder="1" applyAlignment="1">
      <alignment horizontal="center" vertical="center" wrapText="1"/>
    </xf>
    <xf numFmtId="0" fontId="0" fillId="0" borderId="11" xfId="0" applyFill="1" applyBorder="1" applyAlignment="1">
      <alignment horizontal="center" vertical="center" wrapText="1"/>
    </xf>
    <xf numFmtId="14" fontId="0" fillId="0" borderId="11" xfId="0" applyNumberFormat="1" applyFill="1" applyBorder="1" applyAlignment="1">
      <alignment horizontal="center" vertical="center" wrapText="1"/>
    </xf>
    <xf numFmtId="0" fontId="25" fillId="24" borderId="12" xfId="0" applyFont="1" applyFill="1" applyBorder="1" applyAlignment="1">
      <alignment horizontal="center" vertical="center" wrapText="1"/>
    </xf>
    <xf numFmtId="0" fontId="25" fillId="0" borderId="12" xfId="0" applyFont="1" applyFill="1" applyBorder="1" applyAlignment="1">
      <alignment horizontal="center" vertical="center" wrapText="1"/>
    </xf>
    <xf numFmtId="4" fontId="21" fillId="0" borderId="10" xfId="0" applyNumberFormat="1" applyFont="1" applyBorder="1" applyAlignment="1">
      <alignment horizontal="center" vertical="center" wrapText="1"/>
    </xf>
    <xf numFmtId="10" fontId="21" fillId="0" borderId="10" xfId="0" applyNumberFormat="1" applyFont="1" applyBorder="1" applyAlignment="1">
      <alignment horizontal="center" vertical="center" wrapText="1"/>
    </xf>
    <xf numFmtId="0" fontId="21" fillId="0" borderId="10" xfId="0" applyFont="1" applyBorder="1" applyAlignment="1">
      <alignment horizontal="center" vertical="center" wrapText="1"/>
    </xf>
    <xf numFmtId="2" fontId="21" fillId="0" borderId="10" xfId="0" applyNumberFormat="1" applyFont="1" applyFill="1" applyBorder="1" applyAlignment="1">
      <alignment horizontal="center" vertical="center" wrapText="1"/>
    </xf>
    <xf numFmtId="14" fontId="21" fillId="0" borderId="10" xfId="0" applyNumberFormat="1" applyFont="1" applyFill="1" applyBorder="1" applyAlignment="1">
      <alignment horizontal="center" vertical="center" wrapText="1"/>
    </xf>
    <xf numFmtId="165" fontId="21" fillId="0" borderId="10" xfId="0" applyNumberFormat="1" applyFont="1" applyFill="1" applyBorder="1" applyAlignment="1">
      <alignment horizontal="center" vertical="center" wrapText="1"/>
    </xf>
    <xf numFmtId="14" fontId="24" fillId="25" borderId="10" xfId="0" applyNumberFormat="1" applyFont="1" applyFill="1" applyBorder="1" applyAlignment="1">
      <alignment horizontal="center" vertical="center" wrapText="1"/>
    </xf>
    <xf numFmtId="0" fontId="21" fillId="0" borderId="0" xfId="0" applyFont="1" applyAlignment="1">
      <alignment wrapText="1"/>
    </xf>
    <xf numFmtId="49" fontId="21" fillId="0" borderId="11" xfId="0" applyNumberFormat="1" applyFont="1" applyBorder="1" applyAlignment="1">
      <alignment horizontal="center" vertical="center" wrapText="1"/>
    </xf>
    <xf numFmtId="49" fontId="24" fillId="24" borderId="10" xfId="0" applyNumberFormat="1" applyFont="1" applyFill="1" applyBorder="1" applyAlignment="1">
      <alignment horizontal="center" vertical="center" wrapText="1"/>
    </xf>
    <xf numFmtId="49" fontId="21" fillId="0" borderId="11" xfId="0" applyNumberFormat="1" applyFont="1" applyFill="1" applyBorder="1" applyAlignment="1">
      <alignment horizontal="center" vertical="center" wrapText="1"/>
    </xf>
    <xf numFmtId="14" fontId="31" fillId="0" borderId="11" xfId="0" applyNumberFormat="1" applyFont="1" applyFill="1" applyBorder="1" applyAlignment="1">
      <alignment horizontal="center" vertical="center" wrapText="1"/>
    </xf>
    <xf numFmtId="0" fontId="21" fillId="25" borderId="11" xfId="0" applyNumberFormat="1" applyFont="1" applyFill="1" applyBorder="1" applyAlignment="1">
      <alignment horizontal="center"/>
    </xf>
    <xf numFmtId="167" fontId="21" fillId="25" borderId="11" xfId="0" applyNumberFormat="1" applyFont="1" applyFill="1" applyBorder="1"/>
    <xf numFmtId="168" fontId="21" fillId="25" borderId="11" xfId="0" applyNumberFormat="1" applyFont="1" applyFill="1" applyBorder="1"/>
    <xf numFmtId="0" fontId="21" fillId="0" borderId="0" xfId="0" applyFont="1"/>
    <xf numFmtId="0" fontId="21" fillId="0" borderId="0" xfId="0" applyFont="1" applyFill="1"/>
    <xf numFmtId="14" fontId="32" fillId="0" borderId="0" xfId="0" applyNumberFormat="1" applyFont="1" applyAlignment="1">
      <alignment wrapText="1"/>
    </xf>
    <xf numFmtId="14" fontId="32" fillId="0" borderId="0" xfId="0" applyNumberFormat="1" applyFont="1"/>
    <xf numFmtId="14" fontId="21" fillId="25" borderId="10" xfId="0" applyNumberFormat="1" applyFont="1" applyFill="1" applyBorder="1" applyAlignment="1">
      <alignment horizontal="center" vertical="center" wrapText="1"/>
    </xf>
    <xf numFmtId="14" fontId="21" fillId="25" borderId="11" xfId="0" applyNumberFormat="1" applyFont="1" applyFill="1" applyBorder="1"/>
    <xf numFmtId="0" fontId="30" fillId="0" borderId="11" xfId="0" applyFont="1" applyBorder="1" applyAlignment="1">
      <alignment horizontal="justify" vertical="center"/>
    </xf>
    <xf numFmtId="0" fontId="33" fillId="0" borderId="11" xfId="0" applyFont="1" applyFill="1" applyBorder="1" applyAlignment="1">
      <alignment horizontal="center" vertical="center" wrapText="1"/>
    </xf>
    <xf numFmtId="0" fontId="33" fillId="0" borderId="11" xfId="0" applyFont="1" applyBorder="1" applyAlignment="1">
      <alignment horizontal="center" vertical="center" wrapText="1"/>
    </xf>
    <xf numFmtId="4" fontId="33" fillId="0" borderId="11" xfId="0" applyNumberFormat="1" applyFont="1" applyFill="1" applyBorder="1" applyAlignment="1" applyProtection="1">
      <alignment horizontal="center" vertical="center" wrapText="1"/>
    </xf>
    <xf numFmtId="14" fontId="33" fillId="0" borderId="11" xfId="0" applyNumberFormat="1" applyFont="1" applyBorder="1" applyAlignment="1">
      <alignment horizontal="center" vertical="center" wrapText="1"/>
    </xf>
    <xf numFmtId="4" fontId="33" fillId="0" borderId="11" xfId="0" applyNumberFormat="1" applyFont="1" applyBorder="1" applyAlignment="1">
      <alignment horizontal="center" vertical="center" wrapText="1"/>
    </xf>
    <xf numFmtId="10" fontId="33" fillId="0" borderId="11" xfId="0" applyNumberFormat="1" applyFont="1" applyBorder="1" applyAlignment="1">
      <alignment horizontal="center" vertical="center" wrapText="1"/>
    </xf>
    <xf numFmtId="2" fontId="33" fillId="0" borderId="11" xfId="0" applyNumberFormat="1" applyFont="1" applyFill="1" applyBorder="1" applyAlignment="1">
      <alignment horizontal="center" vertical="center" wrapText="1"/>
    </xf>
    <xf numFmtId="0" fontId="34" fillId="0" borderId="11" xfId="0" applyFont="1" applyBorder="1" applyAlignment="1">
      <alignment horizontal="justify" vertical="center"/>
    </xf>
    <xf numFmtId="49" fontId="33" fillId="0" borderId="11" xfId="0" applyNumberFormat="1" applyFont="1" applyFill="1" applyBorder="1" applyAlignment="1">
      <alignment horizontal="center" vertical="center" wrapText="1"/>
    </xf>
    <xf numFmtId="14" fontId="33" fillId="0" borderId="11" xfId="0" applyNumberFormat="1" applyFont="1" applyFill="1" applyBorder="1" applyAlignment="1">
      <alignment horizontal="center" vertical="center" wrapText="1"/>
    </xf>
    <xf numFmtId="165" fontId="33" fillId="0" borderId="11" xfId="0" applyNumberFormat="1" applyFont="1" applyFill="1" applyBorder="1" applyAlignment="1">
      <alignment horizontal="center" vertical="center" wrapText="1"/>
    </xf>
    <xf numFmtId="0" fontId="33" fillId="25" borderId="11" xfId="0" applyNumberFormat="1" applyFont="1" applyFill="1" applyBorder="1" applyAlignment="1">
      <alignment horizontal="center"/>
    </xf>
    <xf numFmtId="167" fontId="33" fillId="25" borderId="11" xfId="0" applyNumberFormat="1" applyFont="1" applyFill="1" applyBorder="1"/>
    <xf numFmtId="168" fontId="33" fillId="25" borderId="11" xfId="0" applyNumberFormat="1" applyFont="1" applyFill="1" applyBorder="1"/>
    <xf numFmtId="0" fontId="33" fillId="0" borderId="0" xfId="0" applyFont="1"/>
    <xf numFmtId="0" fontId="35" fillId="0" borderId="0" xfId="0" applyFont="1"/>
    <xf numFmtId="14" fontId="33" fillId="25" borderId="11" xfId="0" applyNumberFormat="1" applyFont="1" applyFill="1" applyBorder="1"/>
    <xf numFmtId="14" fontId="36" fillId="0" borderId="0" xfId="0" applyNumberFormat="1" applyFont="1"/>
    <xf numFmtId="14" fontId="37" fillId="0" borderId="11" xfId="0" applyNumberFormat="1" applyFont="1" applyFill="1" applyBorder="1" applyAlignment="1">
      <alignment horizontal="center" vertical="center" wrapText="1"/>
    </xf>
    <xf numFmtId="0" fontId="35" fillId="0" borderId="0" xfId="0" applyFont="1" applyFill="1"/>
    <xf numFmtId="14" fontId="36" fillId="0" borderId="0" xfId="0" applyNumberFormat="1" applyFont="1" applyFill="1"/>
    <xf numFmtId="0" fontId="38" fillId="0" borderId="11" xfId="0" applyFont="1" applyBorder="1" applyAlignment="1">
      <alignment horizontal="center" vertical="center" wrapText="1"/>
    </xf>
    <xf numFmtId="2" fontId="21" fillId="0" borderId="0" xfId="0" applyNumberFormat="1" applyFont="1" applyFill="1" applyBorder="1" applyAlignment="1">
      <alignment horizontal="center" vertical="center" wrapText="1"/>
    </xf>
    <xf numFmtId="14" fontId="21" fillId="0" borderId="0" xfId="0" applyNumberFormat="1" applyFont="1" applyFill="1" applyBorder="1" applyAlignment="1">
      <alignment horizontal="center" vertical="center" wrapText="1"/>
    </xf>
    <xf numFmtId="165" fontId="21" fillId="0" borderId="0" xfId="0" applyNumberFormat="1" applyFont="1" applyFill="1" applyBorder="1" applyAlignment="1">
      <alignment horizontal="center" vertical="center" wrapText="1"/>
    </xf>
    <xf numFmtId="4" fontId="21" fillId="0" borderId="10" xfId="0" applyNumberFormat="1" applyFont="1" applyFill="1" applyBorder="1" applyAlignment="1" applyProtection="1">
      <alignment horizontal="center" vertical="center" wrapText="1"/>
    </xf>
    <xf numFmtId="0" fontId="21" fillId="0" borderId="0" xfId="0" applyFont="1" applyFill="1" applyBorder="1" applyAlignment="1">
      <alignment horizontal="center" vertical="center" wrapText="1"/>
    </xf>
    <xf numFmtId="0" fontId="21" fillId="0" borderId="0" xfId="0" applyNumberFormat="1" applyFont="1" applyFill="1" applyBorder="1" applyAlignment="1">
      <alignment horizontal="center"/>
    </xf>
    <xf numFmtId="167" fontId="21" fillId="0" borderId="0" xfId="0" applyNumberFormat="1" applyFont="1" applyFill="1" applyBorder="1"/>
    <xf numFmtId="168" fontId="21" fillId="0" borderId="0" xfId="0" applyNumberFormat="1" applyFont="1" applyFill="1" applyBorder="1"/>
    <xf numFmtId="4" fontId="21" fillId="0" borderId="0" xfId="0" applyNumberFormat="1" applyFont="1" applyFill="1" applyBorder="1" applyAlignment="1">
      <alignment horizontal="center" vertical="center" wrapText="1"/>
    </xf>
    <xf numFmtId="10" fontId="21" fillId="0" borderId="0" xfId="0" applyNumberFormat="1" applyFont="1" applyFill="1" applyBorder="1" applyAlignment="1">
      <alignment horizontal="center" vertical="center" wrapText="1"/>
    </xf>
    <xf numFmtId="14" fontId="26" fillId="0" borderId="10" xfId="0" applyNumberFormat="1" applyFont="1" applyFill="1" applyBorder="1" applyAlignment="1" applyProtection="1">
      <alignment horizontal="center" vertical="center" wrapText="1"/>
    </xf>
    <xf numFmtId="0" fontId="21" fillId="0" borderId="10" xfId="0" applyFont="1" applyFill="1" applyBorder="1" applyAlignment="1">
      <alignment horizontal="center" vertical="center" wrapText="1"/>
    </xf>
    <xf numFmtId="164" fontId="21" fillId="0" borderId="11" xfId="29" applyFont="1" applyFill="1" applyBorder="1" applyAlignment="1">
      <alignment horizontal="center" vertical="center" wrapText="1"/>
    </xf>
    <xf numFmtId="14" fontId="29" fillId="0" borderId="11" xfId="0" applyNumberFormat="1" applyFont="1" applyFill="1" applyBorder="1" applyAlignment="1">
      <alignment horizontal="center" vertical="center" wrapText="1"/>
    </xf>
    <xf numFmtId="4" fontId="21" fillId="0" borderId="0" xfId="0" applyNumberFormat="1" applyFont="1" applyAlignment="1">
      <alignment wrapText="1"/>
    </xf>
    <xf numFmtId="0" fontId="21" fillId="0" borderId="0" xfId="0" applyFont="1" applyAlignment="1">
      <alignment horizontal="center" vertical="center" wrapText="1"/>
    </xf>
    <xf numFmtId="0" fontId="21" fillId="0" borderId="0" xfId="0" applyFont="1" applyFill="1" applyAlignment="1">
      <alignment horizontal="center" vertical="center" wrapText="1"/>
    </xf>
    <xf numFmtId="4" fontId="21" fillId="0" borderId="0" xfId="0" applyNumberFormat="1" applyFont="1" applyAlignment="1">
      <alignment horizontal="center" vertical="center" wrapText="1"/>
    </xf>
    <xf numFmtId="10" fontId="21" fillId="0" borderId="0" xfId="0" applyNumberFormat="1" applyFont="1" applyAlignment="1">
      <alignment horizontal="center" vertical="center" wrapText="1"/>
    </xf>
    <xf numFmtId="49" fontId="21" fillId="0" borderId="0" xfId="0" applyNumberFormat="1" applyFont="1" applyAlignment="1">
      <alignment horizontal="center" vertical="center" wrapText="1"/>
    </xf>
    <xf numFmtId="44" fontId="21" fillId="0" borderId="0" xfId="0" applyNumberFormat="1" applyFont="1" applyAlignment="1">
      <alignment horizontal="center" vertical="center" wrapText="1"/>
    </xf>
    <xf numFmtId="14" fontId="21" fillId="0" borderId="0" xfId="0" applyNumberFormat="1" applyFont="1" applyAlignment="1">
      <alignment wrapText="1"/>
    </xf>
    <xf numFmtId="14" fontId="21" fillId="0" borderId="0" xfId="0" applyNumberFormat="1" applyFont="1"/>
    <xf numFmtId="14" fontId="21" fillId="0" borderId="0" xfId="0" applyNumberFormat="1" applyFont="1" applyFill="1"/>
    <xf numFmtId="0" fontId="21" fillId="0" borderId="0" xfId="0" applyFont="1" applyFill="1" applyBorder="1" applyAlignment="1">
      <alignment horizontal="center" vertical="center"/>
    </xf>
    <xf numFmtId="0" fontId="21" fillId="0" borderId="0" xfId="0" applyFont="1" applyFill="1" applyBorder="1"/>
    <xf numFmtId="10" fontId="21" fillId="0" borderId="0" xfId="0" applyNumberFormat="1" applyFont="1"/>
    <xf numFmtId="4" fontId="21" fillId="0" borderId="0" xfId="0" applyNumberFormat="1" applyFont="1" applyAlignment="1">
      <alignment vertical="center" wrapText="1"/>
    </xf>
    <xf numFmtId="4" fontId="21" fillId="0" borderId="0" xfId="0" applyNumberFormat="1" applyFont="1"/>
    <xf numFmtId="49" fontId="21" fillId="0" borderId="0" xfId="0" applyNumberFormat="1" applyFont="1"/>
    <xf numFmtId="44" fontId="21" fillId="0" borderId="0" xfId="0" applyNumberFormat="1" applyFont="1" applyAlignment="1">
      <alignment horizontal="center"/>
    </xf>
    <xf numFmtId="44" fontId="21" fillId="0" borderId="0" xfId="0" applyNumberFormat="1" applyFont="1"/>
    <xf numFmtId="0" fontId="21" fillId="25" borderId="11" xfId="0" applyNumberFormat="1" applyFont="1" applyFill="1" applyBorder="1" applyAlignment="1">
      <alignment horizontal="center" wrapText="1"/>
    </xf>
    <xf numFmtId="167" fontId="21" fillId="25" borderId="11" xfId="0" applyNumberFormat="1" applyFont="1" applyFill="1" applyBorder="1" applyAlignment="1">
      <alignment wrapText="1"/>
    </xf>
    <xf numFmtId="168" fontId="21" fillId="25" borderId="11" xfId="0" applyNumberFormat="1" applyFont="1" applyFill="1" applyBorder="1" applyAlignment="1">
      <alignment wrapText="1"/>
    </xf>
    <xf numFmtId="0" fontId="21" fillId="0" borderId="11" xfId="0" applyFont="1" applyBorder="1" applyAlignment="1">
      <alignment horizontal="justify" vertical="center" wrapText="1"/>
    </xf>
    <xf numFmtId="0" fontId="21" fillId="0" borderId="0" xfId="0" applyFont="1" applyFill="1" applyAlignment="1">
      <alignment wrapText="1"/>
    </xf>
    <xf numFmtId="0" fontId="21" fillId="25" borderId="10" xfId="0" applyNumberFormat="1" applyFont="1" applyFill="1" applyBorder="1" applyAlignment="1">
      <alignment horizontal="center" wrapText="1"/>
    </xf>
  </cellXfs>
  <cellStyles count="45">
    <cellStyle name="20% - Акцент1" xfId="2" builtinId="30" customBuiltin="1"/>
    <cellStyle name="20% - Акцент2" xfId="3" builtinId="34" customBuiltin="1"/>
    <cellStyle name="20% - Акцент3" xfId="4" builtinId="38" customBuiltin="1"/>
    <cellStyle name="20% - Акцент4" xfId="5" builtinId="42" customBuiltin="1"/>
    <cellStyle name="20% - Акцент5" xfId="6" builtinId="46" customBuiltin="1"/>
    <cellStyle name="20% - Акцент6" xfId="7" builtinId="50" customBuiltin="1"/>
    <cellStyle name="40% - Акцент1" xfId="8" builtinId="31" customBuiltin="1"/>
    <cellStyle name="40% - Акцент2" xfId="9" builtinId="35" customBuiltin="1"/>
    <cellStyle name="40% - Акцент3" xfId="10" builtinId="39" customBuiltin="1"/>
    <cellStyle name="40% - Акцент4" xfId="11" builtinId="43" customBuiltin="1"/>
    <cellStyle name="40% - Акцент5" xfId="12" builtinId="47" customBuiltin="1"/>
    <cellStyle name="40% - Акцент6" xfId="13" builtinId="51" customBuiltin="1"/>
    <cellStyle name="60% - Акцент1" xfId="14" builtinId="32" customBuiltin="1"/>
    <cellStyle name="60% - Акцент2" xfId="15" builtinId="36" customBuiltin="1"/>
    <cellStyle name="60% - Акцент3" xfId="16" builtinId="40" customBuiltin="1"/>
    <cellStyle name="60% - Акцент4" xfId="17" builtinId="44" customBuiltin="1"/>
    <cellStyle name="60% - Акцент5" xfId="18" builtinId="48" customBuiltin="1"/>
    <cellStyle name="60% - Акцент6" xfId="19" builtinId="52" customBuiltin="1"/>
    <cellStyle name="Акцент1" xfId="20" builtinId="29" customBuiltin="1"/>
    <cellStyle name="Акцент2" xfId="21" builtinId="33" customBuiltin="1"/>
    <cellStyle name="Акцент3" xfId="22" builtinId="37" customBuiltin="1"/>
    <cellStyle name="Акцент4" xfId="23" builtinId="41" customBuiltin="1"/>
    <cellStyle name="Акцент5" xfId="24" builtinId="45" customBuiltin="1"/>
    <cellStyle name="Акцент6" xfId="25" builtinId="49" customBuiltin="1"/>
    <cellStyle name="Ввод " xfId="26" builtinId="20" customBuiltin="1"/>
    <cellStyle name="Вывод" xfId="27" builtinId="21" customBuiltin="1"/>
    <cellStyle name="Вычисление" xfId="28" builtinId="22" customBuiltin="1"/>
    <cellStyle name="Денежный" xfId="29" builtinId="4"/>
    <cellStyle name="Заголовок 1" xfId="30" builtinId="16" customBuiltin="1"/>
    <cellStyle name="Заголовок 2" xfId="31" builtinId="17" customBuiltin="1"/>
    <cellStyle name="Заголовок 3" xfId="32" builtinId="18" customBuiltin="1"/>
    <cellStyle name="Заголовок 4" xfId="33" builtinId="19" customBuiltin="1"/>
    <cellStyle name="Итог" xfId="34" builtinId="25" customBuiltin="1"/>
    <cellStyle name="Контрольная ячейка" xfId="35" builtinId="23" customBuiltin="1"/>
    <cellStyle name="Название" xfId="36" builtinId="15" customBuiltin="1"/>
    <cellStyle name="Нейтральный" xfId="37" builtinId="28" customBuiltin="1"/>
    <cellStyle name="Обычный" xfId="0" builtinId="0"/>
    <cellStyle name="Плохой" xfId="38" builtinId="27" customBuiltin="1"/>
    <cellStyle name="Пояснение" xfId="39" builtinId="53" customBuiltin="1"/>
    <cellStyle name="Примечание" xfId="40" builtinId="10" customBuiltin="1"/>
    <cellStyle name="Связанная ячейка" xfId="41" builtinId="24" customBuiltin="1"/>
    <cellStyle name="Стиль 1" xfId="42"/>
    <cellStyle name="Текст предупреждения" xfId="43" builtinId="11" customBuiltin="1"/>
    <cellStyle name="УровеньСтолб_1" xfId="1" builtinId="2" iLevel="0"/>
    <cellStyle name="Хороший" xfId="44"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3"/>
  <dimension ref="A1:XFD429"/>
  <sheetViews>
    <sheetView tabSelected="1" topLeftCell="R1" zoomScale="85" zoomScaleNormal="85" workbookViewId="0">
      <pane ySplit="1" topLeftCell="A28" activePane="bottomLeft" state="frozen"/>
      <selection pane="bottomLeft" activeCell="AD35" sqref="AD35"/>
    </sheetView>
  </sheetViews>
  <sheetFormatPr defaultColWidth="9.140625" defaultRowHeight="11.25" x14ac:dyDescent="0.2"/>
  <cols>
    <col min="1" max="1" width="14.85546875" style="61" bestFit="1" customWidth="1"/>
    <col min="2" max="2" width="18.140625" style="61" customWidth="1"/>
    <col min="3" max="4" width="10.42578125" style="61" customWidth="1"/>
    <col min="5" max="5" width="11.85546875" style="112" customWidth="1"/>
    <col min="6" max="6" width="10.42578125" style="61" customWidth="1"/>
    <col min="7" max="7" width="22" style="69" customWidth="1"/>
    <col min="8" max="8" width="22.42578125" style="70" customWidth="1"/>
    <col min="9" max="9" width="13.85546875" style="115" customWidth="1"/>
    <col min="10" max="10" width="10.42578125" style="124" customWidth="1"/>
    <col min="11" max="11" width="11.85546875" style="125" customWidth="1"/>
    <col min="12" max="12" width="13.140625" style="126" customWidth="1"/>
    <col min="13" max="15" width="10.42578125" style="69" customWidth="1"/>
    <col min="16" max="16" width="23.140625" style="69" customWidth="1"/>
    <col min="17" max="17" width="27.5703125" style="69" customWidth="1"/>
    <col min="18" max="24" width="10.42578125" style="69" customWidth="1"/>
    <col min="25" max="25" width="12.42578125" style="69" customWidth="1"/>
    <col min="26" max="29" width="10.42578125" style="69" customWidth="1"/>
    <col min="30" max="30" width="12.28515625" style="70" customWidth="1"/>
    <col min="31" max="31" width="13.85546875" style="127" customWidth="1"/>
    <col min="32" max="32" width="10.42578125" style="69" customWidth="1"/>
    <col min="33" max="33" width="15.140625" style="128" customWidth="1"/>
    <col min="34" max="34" width="10.42578125" style="124" customWidth="1"/>
    <col min="35" max="35" width="13.5703125" style="129" customWidth="1"/>
    <col min="36" max="38" width="10.42578125" style="69" customWidth="1"/>
    <col min="39" max="39" width="11.7109375" style="69" customWidth="1"/>
    <col min="40" max="41" width="10.42578125" style="69" customWidth="1"/>
    <col min="42" max="42" width="9.140625" style="69" customWidth="1"/>
    <col min="43" max="43" width="17.140625" style="69" customWidth="1"/>
    <col min="44" max="44" width="15.42578125" style="69" customWidth="1"/>
    <col min="45" max="45" width="19.5703125" style="120" customWidth="1"/>
    <col min="46" max="49" width="9.140625" style="69" customWidth="1"/>
    <col min="50" max="51" width="11.85546875" style="120" bestFit="1" customWidth="1"/>
    <col min="52" max="16384" width="9.140625" style="69"/>
  </cols>
  <sheetData>
    <row r="1" spans="1:51" s="61" customFormat="1" ht="112.5" x14ac:dyDescent="0.2">
      <c r="A1" s="2" t="s">
        <v>856</v>
      </c>
      <c r="B1" s="2" t="s">
        <v>857</v>
      </c>
      <c r="C1" s="2" t="s">
        <v>858</v>
      </c>
      <c r="D1" s="2" t="s">
        <v>859</v>
      </c>
      <c r="E1" s="3" t="s">
        <v>860</v>
      </c>
      <c r="F1" s="2" t="s">
        <v>861</v>
      </c>
      <c r="G1" s="4" t="s">
        <v>862</v>
      </c>
      <c r="H1" s="4" t="s">
        <v>863</v>
      </c>
      <c r="I1" s="3" t="s">
        <v>864</v>
      </c>
      <c r="J1" s="5" t="s">
        <v>865</v>
      </c>
      <c r="K1" s="3" t="s">
        <v>866</v>
      </c>
      <c r="L1" s="3" t="s">
        <v>849</v>
      </c>
      <c r="M1" s="2" t="s">
        <v>697</v>
      </c>
      <c r="N1" s="2" t="s">
        <v>867</v>
      </c>
      <c r="O1" s="2" t="s">
        <v>868</v>
      </c>
      <c r="P1" s="3" t="s">
        <v>789</v>
      </c>
      <c r="Q1" s="2" t="s">
        <v>790</v>
      </c>
      <c r="R1" s="2" t="s">
        <v>791</v>
      </c>
      <c r="S1" s="2" t="s">
        <v>792</v>
      </c>
      <c r="T1" s="6" t="s">
        <v>123</v>
      </c>
      <c r="U1" s="6" t="s">
        <v>124</v>
      </c>
      <c r="V1" s="6" t="s">
        <v>758</v>
      </c>
      <c r="W1" s="2" t="s">
        <v>759</v>
      </c>
      <c r="X1" s="6" t="s">
        <v>760</v>
      </c>
      <c r="Y1" s="7" t="s">
        <v>761</v>
      </c>
      <c r="Z1" s="6" t="s">
        <v>762</v>
      </c>
      <c r="AA1" s="6" t="s">
        <v>763</v>
      </c>
      <c r="AB1" s="6" t="s">
        <v>764</v>
      </c>
      <c r="AC1" s="6" t="s">
        <v>765</v>
      </c>
      <c r="AD1" s="4" t="s">
        <v>766</v>
      </c>
      <c r="AE1" s="63" t="s">
        <v>767</v>
      </c>
      <c r="AF1" s="9" t="s">
        <v>768</v>
      </c>
      <c r="AG1" s="10" t="s">
        <v>769</v>
      </c>
      <c r="AH1" s="11" t="s">
        <v>965</v>
      </c>
      <c r="AI1" s="10" t="s">
        <v>966</v>
      </c>
      <c r="AJ1" s="7" t="s">
        <v>967</v>
      </c>
      <c r="AK1" s="6" t="s">
        <v>968</v>
      </c>
      <c r="AL1" s="6" t="s">
        <v>969</v>
      </c>
      <c r="AM1" s="6" t="s">
        <v>526</v>
      </c>
      <c r="AN1" s="6" t="s">
        <v>527</v>
      </c>
      <c r="AO1" s="6" t="s">
        <v>528</v>
      </c>
      <c r="AP1" s="60" t="s">
        <v>1227</v>
      </c>
      <c r="AQ1" s="60" t="s">
        <v>1228</v>
      </c>
      <c r="AR1" s="60" t="s">
        <v>529</v>
      </c>
      <c r="AS1" s="73" t="s">
        <v>1229</v>
      </c>
      <c r="AT1" s="61" t="s">
        <v>1230</v>
      </c>
      <c r="AU1" s="61" t="s">
        <v>1231</v>
      </c>
      <c r="AV1" s="61" t="s">
        <v>1234</v>
      </c>
      <c r="AX1" s="119" t="s">
        <v>1232</v>
      </c>
      <c r="AY1" s="119" t="s">
        <v>1233</v>
      </c>
    </row>
    <row r="2" spans="1:51" ht="45" customHeight="1" x14ac:dyDescent="0.2">
      <c r="A2" s="12" t="s">
        <v>575</v>
      </c>
      <c r="B2" s="38" t="s">
        <v>140</v>
      </c>
      <c r="C2" s="22" t="s">
        <v>837</v>
      </c>
      <c r="D2" s="27">
        <v>41517</v>
      </c>
      <c r="E2" s="23">
        <v>121543970</v>
      </c>
      <c r="F2" s="22" t="s">
        <v>99</v>
      </c>
      <c r="G2" s="12" t="s">
        <v>139</v>
      </c>
      <c r="H2" s="38" t="s">
        <v>838</v>
      </c>
      <c r="I2" s="23">
        <v>16040000</v>
      </c>
      <c r="J2" s="24">
        <f>1-K2/I2</f>
        <v>0.31359102244389025</v>
      </c>
      <c r="K2" s="23">
        <v>11010000</v>
      </c>
      <c r="L2" s="23">
        <f t="shared" ref="L2:L43" si="0">I2*0.95</f>
        <v>15238000</v>
      </c>
      <c r="M2" s="26" t="s">
        <v>313</v>
      </c>
      <c r="N2" s="22" t="s">
        <v>314</v>
      </c>
      <c r="O2" s="22" t="s">
        <v>583</v>
      </c>
      <c r="P2" s="22" t="s">
        <v>358</v>
      </c>
      <c r="Q2" s="22" t="s">
        <v>359</v>
      </c>
      <c r="R2" s="22"/>
      <c r="S2" s="22"/>
      <c r="T2" s="22"/>
      <c r="U2" s="22"/>
      <c r="V2" s="22"/>
      <c r="W2" s="22"/>
      <c r="X2" s="22"/>
      <c r="Y2" s="22"/>
      <c r="Z2" s="22"/>
      <c r="AA2" s="22"/>
      <c r="AB2" s="22"/>
      <c r="AC2" s="22"/>
      <c r="AD2" s="27">
        <v>41219</v>
      </c>
      <c r="AE2" s="14" t="str">
        <f>LOOKUP(AP2,{0,32,92,184,366},{"раз в месяц","раз в квартал","раз в полгода","раз в год"})</f>
        <v>раз в квартал</v>
      </c>
      <c r="AF2" s="27" t="s">
        <v>127</v>
      </c>
      <c r="AG2" s="31">
        <f t="shared" ref="AG2:AI4" si="1">I2</f>
        <v>16040000</v>
      </c>
      <c r="AH2" s="24">
        <f t="shared" si="1"/>
        <v>0.31359102244389025</v>
      </c>
      <c r="AI2" s="34">
        <f t="shared" si="1"/>
        <v>11010000</v>
      </c>
      <c r="AJ2" s="27" t="s">
        <v>122</v>
      </c>
      <c r="AK2" s="22"/>
      <c r="AL2" s="22"/>
      <c r="AM2" s="22"/>
      <c r="AN2" s="22"/>
      <c r="AO2" s="22"/>
      <c r="AP2" s="130">
        <v>91</v>
      </c>
      <c r="AQ2" s="131">
        <f t="shared" ref="AQ2:AQ46" si="2">AD2+AP2</f>
        <v>41310</v>
      </c>
      <c r="AR2" s="132">
        <f t="shared" ref="AR2:AR66" ca="1" si="3">IF(AQ2&lt;=AS2,AS2,AQ2)</f>
        <v>41310</v>
      </c>
      <c r="AS2" s="131">
        <f t="shared" ref="AS2:AS66" ca="1" si="4">TODAY()</f>
        <v>41264</v>
      </c>
      <c r="AT2" s="61"/>
      <c r="AU2" s="61"/>
      <c r="AV2" s="61"/>
      <c r="AX2" s="69"/>
      <c r="AY2" s="69"/>
    </row>
    <row r="3" spans="1:51" ht="45" x14ac:dyDescent="0.2">
      <c r="A3" s="12" t="s">
        <v>575</v>
      </c>
      <c r="B3" s="38" t="s">
        <v>140</v>
      </c>
      <c r="C3" s="22" t="s">
        <v>837</v>
      </c>
      <c r="D3" s="27">
        <v>41517</v>
      </c>
      <c r="E3" s="23">
        <v>121543970</v>
      </c>
      <c r="F3" s="22" t="s">
        <v>99</v>
      </c>
      <c r="G3" s="12" t="s">
        <v>139</v>
      </c>
      <c r="H3" s="38" t="s">
        <v>360</v>
      </c>
      <c r="I3" s="23">
        <v>20873460</v>
      </c>
      <c r="J3" s="24">
        <v>0.5</v>
      </c>
      <c r="K3" s="23">
        <f>I3*J3</f>
        <v>10436730</v>
      </c>
      <c r="L3" s="23">
        <f t="shared" si="0"/>
        <v>19829787</v>
      </c>
      <c r="M3" s="26" t="s">
        <v>313</v>
      </c>
      <c r="N3" s="22" t="s">
        <v>493</v>
      </c>
      <c r="O3" s="22" t="s">
        <v>583</v>
      </c>
      <c r="P3" s="22" t="s">
        <v>361</v>
      </c>
      <c r="Q3" s="22" t="s">
        <v>362</v>
      </c>
      <c r="R3" s="22"/>
      <c r="S3" s="22"/>
      <c r="T3" s="22"/>
      <c r="U3" s="22"/>
      <c r="V3" s="22"/>
      <c r="W3" s="22"/>
      <c r="X3" s="22"/>
      <c r="Y3" s="22"/>
      <c r="Z3" s="22"/>
      <c r="AA3" s="22"/>
      <c r="AB3" s="22"/>
      <c r="AC3" s="22"/>
      <c r="AD3" s="27">
        <v>41219</v>
      </c>
      <c r="AE3" s="14" t="str">
        <f>LOOKUP(AP3,{0,32,92,184,366},{"раз в месяц","раз в квартал","раз в полгода","раз в год"})</f>
        <v>раз в квартал</v>
      </c>
      <c r="AF3" s="27" t="s">
        <v>127</v>
      </c>
      <c r="AG3" s="31">
        <f t="shared" si="1"/>
        <v>20873460</v>
      </c>
      <c r="AH3" s="24">
        <f t="shared" si="1"/>
        <v>0.5</v>
      </c>
      <c r="AI3" s="34">
        <f t="shared" si="1"/>
        <v>10436730</v>
      </c>
      <c r="AJ3" s="27" t="s">
        <v>122</v>
      </c>
      <c r="AK3" s="22"/>
      <c r="AL3" s="22"/>
      <c r="AM3" s="22"/>
      <c r="AN3" s="22"/>
      <c r="AO3" s="22"/>
      <c r="AP3" s="130">
        <v>91</v>
      </c>
      <c r="AQ3" s="131">
        <f t="shared" si="2"/>
        <v>41310</v>
      </c>
      <c r="AR3" s="132">
        <f t="shared" ca="1" si="3"/>
        <v>41310</v>
      </c>
      <c r="AS3" s="131">
        <f t="shared" ca="1" si="4"/>
        <v>41264</v>
      </c>
      <c r="AT3" s="61"/>
      <c r="AU3" s="61"/>
      <c r="AV3" s="61"/>
      <c r="AX3" s="69"/>
      <c r="AY3" s="69"/>
    </row>
    <row r="4" spans="1:51" ht="45" x14ac:dyDescent="0.2">
      <c r="A4" s="22" t="s">
        <v>502</v>
      </c>
      <c r="B4" s="22" t="s">
        <v>1386</v>
      </c>
      <c r="C4" s="22" t="s">
        <v>931</v>
      </c>
      <c r="D4" s="35">
        <v>41843</v>
      </c>
      <c r="E4" s="36">
        <v>70000000</v>
      </c>
      <c r="F4" s="22" t="s">
        <v>932</v>
      </c>
      <c r="G4" s="22" t="s">
        <v>502</v>
      </c>
      <c r="H4" s="22" t="s">
        <v>1387</v>
      </c>
      <c r="I4" s="15">
        <v>149078984.38</v>
      </c>
      <c r="J4" s="16">
        <v>0.52600000000000002</v>
      </c>
      <c r="K4" s="15">
        <f>I4-I4*J4</f>
        <v>70663438.59612</v>
      </c>
      <c r="L4" s="15">
        <f t="shared" si="0"/>
        <v>141625035.16099998</v>
      </c>
      <c r="M4" s="14" t="s">
        <v>313</v>
      </c>
      <c r="N4" s="14" t="s">
        <v>830</v>
      </c>
      <c r="O4" s="14" t="s">
        <v>583</v>
      </c>
      <c r="P4" s="14" t="s">
        <v>505</v>
      </c>
      <c r="Q4" s="14" t="s">
        <v>384</v>
      </c>
      <c r="R4" s="14"/>
      <c r="S4" s="14"/>
      <c r="T4" s="14"/>
      <c r="U4" s="14"/>
      <c r="V4" s="14"/>
      <c r="W4" s="14"/>
      <c r="X4" s="14"/>
      <c r="Y4" s="15"/>
      <c r="Z4" s="14"/>
      <c r="AA4" s="17"/>
      <c r="AB4" s="14"/>
      <c r="AC4" s="15"/>
      <c r="AD4" s="111">
        <v>41229</v>
      </c>
      <c r="AE4" s="14" t="str">
        <f>LOOKUP(AP4,{0,32,92,184,366},{"раз в месяц","раз в квартал","раз в полгода","раз в год"})</f>
        <v>раз в месяц</v>
      </c>
      <c r="AF4" s="14" t="s">
        <v>311</v>
      </c>
      <c r="AG4" s="18">
        <f t="shared" si="1"/>
        <v>149078984.38</v>
      </c>
      <c r="AH4" s="16">
        <f t="shared" si="1"/>
        <v>0.52600000000000002</v>
      </c>
      <c r="AI4" s="18">
        <f t="shared" si="1"/>
        <v>70663438.59612</v>
      </c>
      <c r="AJ4" s="14" t="s">
        <v>312</v>
      </c>
      <c r="AK4" s="15" t="s">
        <v>1102</v>
      </c>
      <c r="AL4" s="14" t="s">
        <v>1103</v>
      </c>
      <c r="AM4" s="15">
        <v>60210462</v>
      </c>
      <c r="AN4" s="14" t="s">
        <v>1104</v>
      </c>
      <c r="AO4" s="14" t="s">
        <v>1105</v>
      </c>
      <c r="AP4" s="130">
        <v>30</v>
      </c>
      <c r="AQ4" s="131">
        <f t="shared" si="2"/>
        <v>41259</v>
      </c>
      <c r="AR4" s="132">
        <f t="shared" ca="1" si="3"/>
        <v>41264</v>
      </c>
      <c r="AS4" s="131">
        <f t="shared" ca="1" si="4"/>
        <v>41264</v>
      </c>
      <c r="AT4" s="61"/>
      <c r="AU4" s="61"/>
      <c r="AV4" s="61"/>
      <c r="AX4" s="69"/>
      <c r="AY4" s="69"/>
    </row>
    <row r="5" spans="1:51" ht="45" x14ac:dyDescent="0.2">
      <c r="A5" s="14" t="s">
        <v>196</v>
      </c>
      <c r="B5" s="14" t="s">
        <v>942</v>
      </c>
      <c r="C5" s="14" t="s">
        <v>198</v>
      </c>
      <c r="D5" s="17">
        <v>41326</v>
      </c>
      <c r="E5" s="15">
        <v>70000000</v>
      </c>
      <c r="F5" s="14" t="s">
        <v>932</v>
      </c>
      <c r="G5" s="14" t="s">
        <v>196</v>
      </c>
      <c r="H5" s="22" t="s">
        <v>898</v>
      </c>
      <c r="I5" s="15">
        <v>81280451.909999996</v>
      </c>
      <c r="J5" s="16">
        <v>0.5</v>
      </c>
      <c r="K5" s="15">
        <f>I5*J5</f>
        <v>40640225.954999998</v>
      </c>
      <c r="L5" s="15">
        <f t="shared" si="0"/>
        <v>77216429.314499989</v>
      </c>
      <c r="M5" s="26" t="s">
        <v>313</v>
      </c>
      <c r="N5" s="26" t="s">
        <v>830</v>
      </c>
      <c r="O5" s="26" t="s">
        <v>831</v>
      </c>
      <c r="P5" s="14" t="s">
        <v>197</v>
      </c>
      <c r="Q5" s="14" t="s">
        <v>899</v>
      </c>
      <c r="R5" s="14"/>
      <c r="S5" s="14"/>
      <c r="T5" s="14"/>
      <c r="U5" s="14"/>
      <c r="V5" s="14"/>
      <c r="W5" s="14"/>
      <c r="X5" s="14"/>
      <c r="Y5" s="14"/>
      <c r="Z5" s="14"/>
      <c r="AA5" s="14"/>
      <c r="AB5" s="14"/>
      <c r="AC5" s="14"/>
      <c r="AD5" s="111">
        <v>41233</v>
      </c>
      <c r="AE5" s="14" t="str">
        <f>LOOKUP(AP5,{0,32,92,184,366},{"раз в месяц","раз в квартал","раз в полгода","раз в год"})</f>
        <v>раз в месяц</v>
      </c>
      <c r="AF5" s="27" t="s">
        <v>311</v>
      </c>
      <c r="AG5" s="34">
        <f t="shared" ref="AG5:AG34" si="5">I5</f>
        <v>81280451.909999996</v>
      </c>
      <c r="AH5" s="16">
        <v>0.5</v>
      </c>
      <c r="AI5" s="34">
        <f>AG5*AH5</f>
        <v>40640225.954999998</v>
      </c>
      <c r="AJ5" s="27" t="s">
        <v>312</v>
      </c>
      <c r="AK5" s="14"/>
      <c r="AL5" s="14"/>
      <c r="AM5" s="14"/>
      <c r="AN5" s="14"/>
      <c r="AO5" s="14"/>
      <c r="AP5" s="130">
        <v>30</v>
      </c>
      <c r="AQ5" s="131">
        <f t="shared" si="2"/>
        <v>41263</v>
      </c>
      <c r="AR5" s="132">
        <f t="shared" ca="1" si="3"/>
        <v>41264</v>
      </c>
      <c r="AS5" s="131">
        <f t="shared" ca="1" si="4"/>
        <v>41264</v>
      </c>
      <c r="AT5" s="61"/>
      <c r="AU5" s="61"/>
      <c r="AV5" s="61"/>
      <c r="AX5" s="69"/>
      <c r="AY5" s="69"/>
    </row>
    <row r="6" spans="1:51" ht="45" customHeight="1" x14ac:dyDescent="0.2">
      <c r="A6" s="14" t="s">
        <v>196</v>
      </c>
      <c r="B6" s="14" t="s">
        <v>942</v>
      </c>
      <c r="C6" s="14" t="s">
        <v>198</v>
      </c>
      <c r="D6" s="17">
        <v>41326</v>
      </c>
      <c r="E6" s="15">
        <v>70000000</v>
      </c>
      <c r="F6" s="14" t="s">
        <v>932</v>
      </c>
      <c r="G6" s="14" t="s">
        <v>196</v>
      </c>
      <c r="H6" s="22" t="s">
        <v>876</v>
      </c>
      <c r="I6" s="15">
        <v>43023542</v>
      </c>
      <c r="J6" s="16">
        <v>0.5</v>
      </c>
      <c r="K6" s="15">
        <f>I6-I6*J6</f>
        <v>21511771</v>
      </c>
      <c r="L6" s="15">
        <f t="shared" si="0"/>
        <v>40872364.899999999</v>
      </c>
      <c r="M6" s="26" t="s">
        <v>313</v>
      </c>
      <c r="N6" s="26" t="s">
        <v>830</v>
      </c>
      <c r="O6" s="26" t="s">
        <v>831</v>
      </c>
      <c r="P6" s="14" t="s">
        <v>197</v>
      </c>
      <c r="Q6" s="14" t="s">
        <v>899</v>
      </c>
      <c r="R6" s="14"/>
      <c r="S6" s="14"/>
      <c r="T6" s="14"/>
      <c r="U6" s="14"/>
      <c r="V6" s="14"/>
      <c r="W6" s="14"/>
      <c r="X6" s="14"/>
      <c r="Y6" s="14"/>
      <c r="Z6" s="14"/>
      <c r="AA6" s="14"/>
      <c r="AB6" s="14"/>
      <c r="AC6" s="14"/>
      <c r="AD6" s="111">
        <v>41233</v>
      </c>
      <c r="AE6" s="14" t="str">
        <f>LOOKUP(AP6,{0,32,92,184,366},{"раз в месяц","раз в квартал","раз в полгода","раз в год"})</f>
        <v>раз в месяц</v>
      </c>
      <c r="AF6" s="27" t="s">
        <v>311</v>
      </c>
      <c r="AG6" s="34">
        <f t="shared" si="5"/>
        <v>43023542</v>
      </c>
      <c r="AH6" s="16">
        <v>0.5</v>
      </c>
      <c r="AI6" s="34">
        <f>AG6-AG6*AH6</f>
        <v>21511771</v>
      </c>
      <c r="AJ6" s="27" t="s">
        <v>312</v>
      </c>
      <c r="AK6" s="14"/>
      <c r="AL6" s="14"/>
      <c r="AM6" s="14"/>
      <c r="AN6" s="14"/>
      <c r="AO6" s="14"/>
      <c r="AP6" s="130">
        <v>30</v>
      </c>
      <c r="AQ6" s="131">
        <f t="shared" si="2"/>
        <v>41263</v>
      </c>
      <c r="AR6" s="132">
        <f t="shared" ca="1" si="3"/>
        <v>41264</v>
      </c>
      <c r="AS6" s="131">
        <f t="shared" ca="1" si="4"/>
        <v>41264</v>
      </c>
      <c r="AT6" s="61"/>
      <c r="AU6" s="61"/>
      <c r="AV6" s="61"/>
      <c r="AX6" s="69"/>
      <c r="AY6" s="69"/>
    </row>
    <row r="7" spans="1:51" ht="45" customHeight="1" x14ac:dyDescent="0.2">
      <c r="A7" s="14" t="s">
        <v>196</v>
      </c>
      <c r="B7" s="14" t="s">
        <v>942</v>
      </c>
      <c r="C7" s="14" t="s">
        <v>198</v>
      </c>
      <c r="D7" s="17">
        <v>41326</v>
      </c>
      <c r="E7" s="15">
        <v>70000000</v>
      </c>
      <c r="F7" s="14" t="s">
        <v>932</v>
      </c>
      <c r="G7" s="14" t="s">
        <v>196</v>
      </c>
      <c r="H7" s="22" t="s">
        <v>875</v>
      </c>
      <c r="I7" s="15">
        <v>26566945</v>
      </c>
      <c r="J7" s="16">
        <v>0.5</v>
      </c>
      <c r="K7" s="15">
        <v>13283472</v>
      </c>
      <c r="L7" s="15">
        <f t="shared" si="0"/>
        <v>25238597.75</v>
      </c>
      <c r="M7" s="26" t="s">
        <v>313</v>
      </c>
      <c r="N7" s="26" t="s">
        <v>830</v>
      </c>
      <c r="O7" s="26" t="s">
        <v>831</v>
      </c>
      <c r="P7" s="14" t="s">
        <v>197</v>
      </c>
      <c r="Q7" s="14" t="s">
        <v>899</v>
      </c>
      <c r="R7" s="14"/>
      <c r="S7" s="14"/>
      <c r="T7" s="14"/>
      <c r="U7" s="14"/>
      <c r="V7" s="14"/>
      <c r="W7" s="14"/>
      <c r="X7" s="14"/>
      <c r="Y7" s="14"/>
      <c r="Z7" s="14"/>
      <c r="AA7" s="14"/>
      <c r="AB7" s="14"/>
      <c r="AC7" s="14"/>
      <c r="AD7" s="111">
        <v>41233</v>
      </c>
      <c r="AE7" s="14" t="str">
        <f>LOOKUP(AP7,{0,32,92,184,366},{"раз в месяц","раз в квартал","раз в полгода","раз в год"})</f>
        <v>раз в месяц</v>
      </c>
      <c r="AF7" s="27" t="s">
        <v>311</v>
      </c>
      <c r="AG7" s="34">
        <f t="shared" si="5"/>
        <v>26566945</v>
      </c>
      <c r="AH7" s="16">
        <v>0.5</v>
      </c>
      <c r="AI7" s="34">
        <f>K7</f>
        <v>13283472</v>
      </c>
      <c r="AJ7" s="27" t="s">
        <v>312</v>
      </c>
      <c r="AK7" s="14"/>
      <c r="AL7" s="14"/>
      <c r="AM7" s="14"/>
      <c r="AN7" s="14"/>
      <c r="AO7" s="14"/>
      <c r="AP7" s="130">
        <v>30</v>
      </c>
      <c r="AQ7" s="131">
        <f t="shared" si="2"/>
        <v>41263</v>
      </c>
      <c r="AR7" s="132">
        <f t="shared" ca="1" si="3"/>
        <v>41264</v>
      </c>
      <c r="AS7" s="131">
        <f t="shared" ca="1" si="4"/>
        <v>41264</v>
      </c>
      <c r="AT7" s="61"/>
      <c r="AU7" s="61"/>
      <c r="AV7" s="61"/>
      <c r="AX7" s="69"/>
      <c r="AY7" s="69"/>
    </row>
    <row r="8" spans="1:51" ht="56.25" customHeight="1" x14ac:dyDescent="0.2">
      <c r="A8" s="22" t="s">
        <v>386</v>
      </c>
      <c r="B8" s="22" t="s">
        <v>387</v>
      </c>
      <c r="C8" s="22" t="s">
        <v>388</v>
      </c>
      <c r="D8" s="35">
        <v>41517</v>
      </c>
      <c r="E8" s="36">
        <v>50000000</v>
      </c>
      <c r="F8" s="22" t="s">
        <v>932</v>
      </c>
      <c r="G8" s="22" t="s">
        <v>386</v>
      </c>
      <c r="H8" s="22" t="s">
        <v>389</v>
      </c>
      <c r="I8" s="23">
        <v>40156314.310000002</v>
      </c>
      <c r="J8" s="24">
        <v>0.5</v>
      </c>
      <c r="K8" s="15">
        <v>22858235.059999999</v>
      </c>
      <c r="L8" s="23">
        <f t="shared" si="0"/>
        <v>38148498.594499998</v>
      </c>
      <c r="M8" s="22" t="s">
        <v>313</v>
      </c>
      <c r="N8" s="22" t="s">
        <v>1519</v>
      </c>
      <c r="O8" s="22" t="s">
        <v>583</v>
      </c>
      <c r="P8" s="22" t="s">
        <v>1518</v>
      </c>
      <c r="Q8" s="22" t="s">
        <v>1520</v>
      </c>
      <c r="R8" s="22"/>
      <c r="S8" s="133"/>
      <c r="T8" s="22"/>
      <c r="U8" s="22"/>
      <c r="V8" s="22"/>
      <c r="W8" s="22"/>
      <c r="X8" s="22"/>
      <c r="Y8" s="22"/>
      <c r="Z8" s="22"/>
      <c r="AA8" s="22"/>
      <c r="AB8" s="22"/>
      <c r="AC8" s="22"/>
      <c r="AD8" s="27">
        <v>41222</v>
      </c>
      <c r="AE8" s="14" t="str">
        <f>LOOKUP(AP8,{0,32,92,184,366},{"раз в месяц","раз в квартал","раз в полгода","раз в год"})</f>
        <v>раз в квартал</v>
      </c>
      <c r="AF8" s="22" t="s">
        <v>127</v>
      </c>
      <c r="AG8" s="31">
        <f t="shared" si="5"/>
        <v>40156314.310000002</v>
      </c>
      <c r="AH8" s="24">
        <f>J8</f>
        <v>0.5</v>
      </c>
      <c r="AI8" s="31">
        <f>K8</f>
        <v>22858235.059999999</v>
      </c>
      <c r="AJ8" s="22" t="s">
        <v>122</v>
      </c>
      <c r="AK8" s="23"/>
      <c r="AL8" s="22"/>
      <c r="AM8" s="23"/>
      <c r="AN8" s="22"/>
      <c r="AO8" s="22"/>
      <c r="AP8" s="130">
        <v>91</v>
      </c>
      <c r="AQ8" s="131">
        <f t="shared" si="2"/>
        <v>41313</v>
      </c>
      <c r="AR8" s="132">
        <f t="shared" ca="1" si="3"/>
        <v>41313</v>
      </c>
      <c r="AS8" s="131">
        <f t="shared" ca="1" si="4"/>
        <v>41264</v>
      </c>
      <c r="AT8" s="61"/>
      <c r="AU8" s="61"/>
      <c r="AV8" s="61"/>
      <c r="AX8" s="69"/>
      <c r="AY8" s="69"/>
    </row>
    <row r="9" spans="1:51" ht="45" x14ac:dyDescent="0.2">
      <c r="A9" s="12" t="s">
        <v>575</v>
      </c>
      <c r="B9" s="12" t="s">
        <v>576</v>
      </c>
      <c r="C9" s="12" t="s">
        <v>577</v>
      </c>
      <c r="D9" s="13">
        <v>41517</v>
      </c>
      <c r="E9" s="12">
        <v>50000000</v>
      </c>
      <c r="F9" s="22" t="s">
        <v>99</v>
      </c>
      <c r="G9" s="12" t="s">
        <v>575</v>
      </c>
      <c r="H9" s="12" t="s">
        <v>444</v>
      </c>
      <c r="I9" s="23">
        <v>7100000</v>
      </c>
      <c r="J9" s="24">
        <v>0.3</v>
      </c>
      <c r="K9" s="23">
        <f t="shared" ref="K9:K23" si="6">I9-I9*J9</f>
        <v>4970000</v>
      </c>
      <c r="L9" s="23">
        <f t="shared" si="0"/>
        <v>6745000</v>
      </c>
      <c r="M9" s="25" t="s">
        <v>313</v>
      </c>
      <c r="N9" s="22" t="s">
        <v>314</v>
      </c>
      <c r="O9" s="22" t="s">
        <v>831</v>
      </c>
      <c r="P9" s="26" t="s">
        <v>446</v>
      </c>
      <c r="Q9" s="22" t="s">
        <v>563</v>
      </c>
      <c r="R9" s="22"/>
      <c r="S9" s="22"/>
      <c r="T9" s="22"/>
      <c r="U9" s="22"/>
      <c r="V9" s="22"/>
      <c r="W9" s="22"/>
      <c r="X9" s="22"/>
      <c r="Y9" s="22"/>
      <c r="Z9" s="22"/>
      <c r="AA9" s="22"/>
      <c r="AB9" s="22"/>
      <c r="AC9" s="22"/>
      <c r="AD9" s="27">
        <v>41220</v>
      </c>
      <c r="AE9" s="14" t="str">
        <f>LOOKUP(AP9,{0,32,92,184,366},{"раз в месяц","раз в квартал","раз в полгода","раз в год"})</f>
        <v>раз в квартал</v>
      </c>
      <c r="AF9" s="28" t="s">
        <v>127</v>
      </c>
      <c r="AG9" s="29">
        <f t="shared" si="5"/>
        <v>7100000</v>
      </c>
      <c r="AH9" s="30">
        <v>0.3</v>
      </c>
      <c r="AI9" s="29">
        <f t="shared" ref="AI9:AI23" si="7">AG9-AG9*AH9</f>
        <v>4970000</v>
      </c>
      <c r="AJ9" s="19" t="s">
        <v>122</v>
      </c>
      <c r="AK9" s="22"/>
      <c r="AL9" s="22"/>
      <c r="AM9" s="22"/>
      <c r="AN9" s="22"/>
      <c r="AO9" s="22"/>
      <c r="AP9" s="130">
        <v>91</v>
      </c>
      <c r="AQ9" s="131">
        <f t="shared" si="2"/>
        <v>41311</v>
      </c>
      <c r="AR9" s="132">
        <f t="shared" ca="1" si="3"/>
        <v>41311</v>
      </c>
      <c r="AS9" s="131">
        <f t="shared" ca="1" si="4"/>
        <v>41264</v>
      </c>
      <c r="AT9" s="61"/>
      <c r="AU9" s="61"/>
      <c r="AV9" s="61"/>
      <c r="AX9" s="69"/>
      <c r="AY9" s="69"/>
    </row>
    <row r="10" spans="1:51" ht="45" x14ac:dyDescent="0.2">
      <c r="A10" s="12" t="s">
        <v>575</v>
      </c>
      <c r="B10" s="12" t="s">
        <v>576</v>
      </c>
      <c r="C10" s="12" t="s">
        <v>577</v>
      </c>
      <c r="D10" s="13">
        <v>41517</v>
      </c>
      <c r="E10" s="12">
        <v>50000000</v>
      </c>
      <c r="F10" s="22" t="s">
        <v>99</v>
      </c>
      <c r="G10" s="12" t="s">
        <v>575</v>
      </c>
      <c r="H10" s="12" t="s">
        <v>444</v>
      </c>
      <c r="I10" s="23">
        <v>4000000</v>
      </c>
      <c r="J10" s="24">
        <v>0.3</v>
      </c>
      <c r="K10" s="23">
        <f t="shared" si="6"/>
        <v>2800000</v>
      </c>
      <c r="L10" s="23">
        <f t="shared" si="0"/>
        <v>3800000</v>
      </c>
      <c r="M10" s="25" t="s">
        <v>313</v>
      </c>
      <c r="N10" s="22" t="s">
        <v>314</v>
      </c>
      <c r="O10" s="22" t="s">
        <v>831</v>
      </c>
      <c r="P10" s="26" t="s">
        <v>451</v>
      </c>
      <c r="Q10" s="22" t="s">
        <v>562</v>
      </c>
      <c r="R10" s="22"/>
      <c r="S10" s="22"/>
      <c r="T10" s="22"/>
      <c r="U10" s="22"/>
      <c r="V10" s="22"/>
      <c r="W10" s="22"/>
      <c r="X10" s="22"/>
      <c r="Y10" s="22"/>
      <c r="Z10" s="22"/>
      <c r="AA10" s="22"/>
      <c r="AB10" s="22"/>
      <c r="AC10" s="22"/>
      <c r="AD10" s="27">
        <v>41220</v>
      </c>
      <c r="AE10" s="14" t="str">
        <f>LOOKUP(AP10,{0,32,92,184,366},{"раз в месяц","раз в квартал","раз в полгода","раз в год"})</f>
        <v>раз в квартал</v>
      </c>
      <c r="AF10" s="28" t="s">
        <v>127</v>
      </c>
      <c r="AG10" s="29">
        <f t="shared" si="5"/>
        <v>4000000</v>
      </c>
      <c r="AH10" s="30">
        <v>0.3</v>
      </c>
      <c r="AI10" s="29">
        <f t="shared" si="7"/>
        <v>2800000</v>
      </c>
      <c r="AJ10" s="19" t="s">
        <v>122</v>
      </c>
      <c r="AK10" s="22"/>
      <c r="AL10" s="22"/>
      <c r="AM10" s="22"/>
      <c r="AN10" s="22"/>
      <c r="AO10" s="22"/>
      <c r="AP10" s="130">
        <v>91</v>
      </c>
      <c r="AQ10" s="131">
        <f t="shared" si="2"/>
        <v>41311</v>
      </c>
      <c r="AR10" s="132">
        <f t="shared" ca="1" si="3"/>
        <v>41311</v>
      </c>
      <c r="AS10" s="131">
        <f t="shared" ca="1" si="4"/>
        <v>41264</v>
      </c>
      <c r="AT10" s="61"/>
      <c r="AU10" s="61"/>
      <c r="AV10" s="61"/>
      <c r="AX10" s="69"/>
      <c r="AY10" s="69"/>
    </row>
    <row r="11" spans="1:51" ht="45" x14ac:dyDescent="0.2">
      <c r="A11" s="12" t="s">
        <v>575</v>
      </c>
      <c r="B11" s="12" t="s">
        <v>576</v>
      </c>
      <c r="C11" s="12" t="s">
        <v>577</v>
      </c>
      <c r="D11" s="13">
        <v>41517</v>
      </c>
      <c r="E11" s="12">
        <v>50000000</v>
      </c>
      <c r="F11" s="22" t="s">
        <v>99</v>
      </c>
      <c r="G11" s="12" t="s">
        <v>575</v>
      </c>
      <c r="H11" s="12" t="s">
        <v>445</v>
      </c>
      <c r="I11" s="23">
        <v>2600000</v>
      </c>
      <c r="J11" s="24">
        <v>0.3</v>
      </c>
      <c r="K11" s="23">
        <f t="shared" si="6"/>
        <v>1820000</v>
      </c>
      <c r="L11" s="23">
        <f t="shared" si="0"/>
        <v>2470000</v>
      </c>
      <c r="M11" s="25" t="s">
        <v>313</v>
      </c>
      <c r="N11" s="22" t="s">
        <v>493</v>
      </c>
      <c r="O11" s="22" t="s">
        <v>831</v>
      </c>
      <c r="P11" s="26" t="s">
        <v>449</v>
      </c>
      <c r="Q11" s="22" t="s">
        <v>450</v>
      </c>
      <c r="R11" s="22"/>
      <c r="S11" s="22"/>
      <c r="T11" s="22"/>
      <c r="U11" s="22"/>
      <c r="V11" s="22"/>
      <c r="W11" s="22"/>
      <c r="X11" s="22"/>
      <c r="Y11" s="22"/>
      <c r="Z11" s="22"/>
      <c r="AA11" s="22"/>
      <c r="AB11" s="22"/>
      <c r="AC11" s="22"/>
      <c r="AD11" s="27">
        <v>41221</v>
      </c>
      <c r="AE11" s="14" t="str">
        <f>LOOKUP(AP11,{0,32,92,184,366},{"раз в месяц","раз в квартал","раз в полгода","раз в год"})</f>
        <v>раз в квартал</v>
      </c>
      <c r="AF11" s="28" t="s">
        <v>127</v>
      </c>
      <c r="AG11" s="29">
        <f t="shared" si="5"/>
        <v>2600000</v>
      </c>
      <c r="AH11" s="30">
        <v>0.3</v>
      </c>
      <c r="AI11" s="29">
        <f t="shared" si="7"/>
        <v>1820000</v>
      </c>
      <c r="AJ11" s="19" t="s">
        <v>122</v>
      </c>
      <c r="AK11" s="22"/>
      <c r="AL11" s="22"/>
      <c r="AM11" s="22"/>
      <c r="AN11" s="22"/>
      <c r="AO11" s="22"/>
      <c r="AP11" s="130">
        <v>91</v>
      </c>
      <c r="AQ11" s="131">
        <f t="shared" si="2"/>
        <v>41312</v>
      </c>
      <c r="AR11" s="132">
        <f t="shared" ca="1" si="3"/>
        <v>41312</v>
      </c>
      <c r="AS11" s="131">
        <f t="shared" ca="1" si="4"/>
        <v>41264</v>
      </c>
      <c r="AT11" s="61"/>
      <c r="AU11" s="61"/>
      <c r="AV11" s="61"/>
      <c r="AX11" s="69"/>
      <c r="AY11" s="69"/>
    </row>
    <row r="12" spans="1:51" ht="45" customHeight="1" x14ac:dyDescent="0.2">
      <c r="A12" s="12" t="s">
        <v>575</v>
      </c>
      <c r="B12" s="12" t="s">
        <v>576</v>
      </c>
      <c r="C12" s="12" t="s">
        <v>577</v>
      </c>
      <c r="D12" s="13">
        <v>41517</v>
      </c>
      <c r="E12" s="12">
        <v>50000000</v>
      </c>
      <c r="F12" s="22" t="s">
        <v>99</v>
      </c>
      <c r="G12" s="12" t="s">
        <v>575</v>
      </c>
      <c r="H12" s="12" t="s">
        <v>445</v>
      </c>
      <c r="I12" s="23">
        <v>280000</v>
      </c>
      <c r="J12" s="24">
        <v>0.3</v>
      </c>
      <c r="K12" s="23">
        <f t="shared" si="6"/>
        <v>196000</v>
      </c>
      <c r="L12" s="23">
        <f t="shared" si="0"/>
        <v>266000</v>
      </c>
      <c r="M12" s="25" t="s">
        <v>313</v>
      </c>
      <c r="N12" s="22" t="s">
        <v>493</v>
      </c>
      <c r="O12" s="22" t="s">
        <v>831</v>
      </c>
      <c r="P12" s="26" t="s">
        <v>446</v>
      </c>
      <c r="Q12" s="22" t="s">
        <v>448</v>
      </c>
      <c r="R12" s="22"/>
      <c r="S12" s="22"/>
      <c r="T12" s="22"/>
      <c r="U12" s="22"/>
      <c r="V12" s="22"/>
      <c r="W12" s="22"/>
      <c r="X12" s="22"/>
      <c r="Y12" s="22"/>
      <c r="Z12" s="22"/>
      <c r="AA12" s="22"/>
      <c r="AB12" s="22"/>
      <c r="AC12" s="22"/>
      <c r="AD12" s="27">
        <v>41221</v>
      </c>
      <c r="AE12" s="14" t="str">
        <f>LOOKUP(AP12,{0,32,92,184,366},{"раз в месяц","раз в квартал","раз в полгода","раз в год"})</f>
        <v>раз в квартал</v>
      </c>
      <c r="AF12" s="28" t="s">
        <v>127</v>
      </c>
      <c r="AG12" s="29">
        <f t="shared" si="5"/>
        <v>280000</v>
      </c>
      <c r="AH12" s="30">
        <v>0.3</v>
      </c>
      <c r="AI12" s="29">
        <f t="shared" si="7"/>
        <v>196000</v>
      </c>
      <c r="AJ12" s="19" t="s">
        <v>122</v>
      </c>
      <c r="AK12" s="22"/>
      <c r="AL12" s="22"/>
      <c r="AM12" s="22"/>
      <c r="AN12" s="22"/>
      <c r="AO12" s="22"/>
      <c r="AP12" s="130">
        <v>91</v>
      </c>
      <c r="AQ12" s="131">
        <f t="shared" si="2"/>
        <v>41312</v>
      </c>
      <c r="AR12" s="132">
        <f t="shared" ca="1" si="3"/>
        <v>41312</v>
      </c>
      <c r="AS12" s="131">
        <f t="shared" ca="1" si="4"/>
        <v>41264</v>
      </c>
      <c r="AT12" s="61"/>
      <c r="AU12" s="61"/>
      <c r="AV12" s="61"/>
      <c r="AX12" s="69"/>
      <c r="AY12" s="69"/>
    </row>
    <row r="13" spans="1:51" ht="90" customHeight="1" x14ac:dyDescent="0.2">
      <c r="A13" s="12" t="s">
        <v>575</v>
      </c>
      <c r="B13" s="12" t="s">
        <v>576</v>
      </c>
      <c r="C13" s="12" t="s">
        <v>577</v>
      </c>
      <c r="D13" s="13">
        <v>41517</v>
      </c>
      <c r="E13" s="12">
        <v>50000000</v>
      </c>
      <c r="F13" s="22" t="s">
        <v>99</v>
      </c>
      <c r="G13" s="12" t="s">
        <v>575</v>
      </c>
      <c r="H13" s="12" t="s">
        <v>444</v>
      </c>
      <c r="I13" s="23">
        <v>280000</v>
      </c>
      <c r="J13" s="24">
        <v>0.3</v>
      </c>
      <c r="K13" s="23">
        <f t="shared" si="6"/>
        <v>196000</v>
      </c>
      <c r="L13" s="23">
        <f t="shared" si="0"/>
        <v>266000</v>
      </c>
      <c r="M13" s="25" t="s">
        <v>313</v>
      </c>
      <c r="N13" s="22" t="s">
        <v>314</v>
      </c>
      <c r="O13" s="22" t="s">
        <v>831</v>
      </c>
      <c r="P13" s="26" t="s">
        <v>446</v>
      </c>
      <c r="Q13" s="22" t="s">
        <v>447</v>
      </c>
      <c r="R13" s="22"/>
      <c r="S13" s="22"/>
      <c r="T13" s="22"/>
      <c r="U13" s="22"/>
      <c r="V13" s="22"/>
      <c r="W13" s="22"/>
      <c r="X13" s="22"/>
      <c r="Y13" s="22"/>
      <c r="Z13" s="22"/>
      <c r="AA13" s="22"/>
      <c r="AB13" s="22"/>
      <c r="AC13" s="22"/>
      <c r="AD13" s="27">
        <v>41220</v>
      </c>
      <c r="AE13" s="14" t="str">
        <f>LOOKUP(AP13,{0,32,92,184,366},{"раз в месяц","раз в квартал","раз в полгода","раз в год"})</f>
        <v>раз в квартал</v>
      </c>
      <c r="AF13" s="28" t="s">
        <v>127</v>
      </c>
      <c r="AG13" s="29">
        <f t="shared" si="5"/>
        <v>280000</v>
      </c>
      <c r="AH13" s="30">
        <v>0.3</v>
      </c>
      <c r="AI13" s="29">
        <f t="shared" si="7"/>
        <v>196000</v>
      </c>
      <c r="AJ13" s="19" t="s">
        <v>122</v>
      </c>
      <c r="AK13" s="22"/>
      <c r="AL13" s="22"/>
      <c r="AM13" s="22"/>
      <c r="AN13" s="22"/>
      <c r="AO13" s="22"/>
      <c r="AP13" s="130">
        <v>91</v>
      </c>
      <c r="AQ13" s="131">
        <f t="shared" si="2"/>
        <v>41311</v>
      </c>
      <c r="AR13" s="132">
        <f t="shared" ca="1" si="3"/>
        <v>41311</v>
      </c>
      <c r="AS13" s="131">
        <f t="shared" ca="1" si="4"/>
        <v>41264</v>
      </c>
      <c r="AT13" s="61"/>
      <c r="AU13" s="61"/>
      <c r="AV13" s="61"/>
      <c r="AX13" s="69"/>
      <c r="AY13" s="69"/>
    </row>
    <row r="14" spans="1:51" ht="45" customHeight="1" x14ac:dyDescent="0.2">
      <c r="A14" s="22" t="s">
        <v>166</v>
      </c>
      <c r="B14" s="14" t="s">
        <v>167</v>
      </c>
      <c r="C14" s="20" t="s">
        <v>975</v>
      </c>
      <c r="D14" s="17">
        <v>41387</v>
      </c>
      <c r="E14" s="15">
        <v>29680000</v>
      </c>
      <c r="F14" s="14" t="s">
        <v>99</v>
      </c>
      <c r="G14" s="22" t="s">
        <v>168</v>
      </c>
      <c r="H14" s="22" t="s">
        <v>1072</v>
      </c>
      <c r="I14" s="15">
        <v>47071000</v>
      </c>
      <c r="J14" s="16">
        <v>0.5</v>
      </c>
      <c r="K14" s="15">
        <f t="shared" si="6"/>
        <v>23535500</v>
      </c>
      <c r="L14" s="15">
        <f t="shared" si="0"/>
        <v>44717450</v>
      </c>
      <c r="M14" s="26" t="s">
        <v>555</v>
      </c>
      <c r="N14" s="26" t="s">
        <v>316</v>
      </c>
      <c r="O14" s="26" t="s">
        <v>317</v>
      </c>
      <c r="P14" s="14" t="s">
        <v>170</v>
      </c>
      <c r="Q14" s="14" t="s">
        <v>171</v>
      </c>
      <c r="R14" s="14"/>
      <c r="S14" s="133"/>
      <c r="T14" s="14"/>
      <c r="U14" s="14"/>
      <c r="V14" s="14"/>
      <c r="W14" s="14"/>
      <c r="X14" s="14"/>
      <c r="Y14" s="14"/>
      <c r="Z14" s="14"/>
      <c r="AA14" s="14"/>
      <c r="AB14" s="14"/>
      <c r="AC14" s="14"/>
      <c r="AD14" s="27">
        <v>40991</v>
      </c>
      <c r="AE14" s="14" t="str">
        <f>LOOKUP(AP14,{0,32,92,184,366},{"раз в месяц","раз в квартал","раз в полгода","раз в год"})</f>
        <v>раз в год</v>
      </c>
      <c r="AF14" s="27" t="s">
        <v>127</v>
      </c>
      <c r="AG14" s="34">
        <f t="shared" si="5"/>
        <v>47071000</v>
      </c>
      <c r="AH14" s="16">
        <v>0.5</v>
      </c>
      <c r="AI14" s="34">
        <f t="shared" si="7"/>
        <v>23535500</v>
      </c>
      <c r="AJ14" s="27" t="s">
        <v>122</v>
      </c>
      <c r="AK14" s="14"/>
      <c r="AL14" s="14"/>
      <c r="AM14" s="14"/>
      <c r="AN14" s="14"/>
      <c r="AO14" s="14"/>
      <c r="AP14" s="130">
        <v>365</v>
      </c>
      <c r="AQ14" s="131">
        <f t="shared" si="2"/>
        <v>41356</v>
      </c>
      <c r="AR14" s="132">
        <f t="shared" ca="1" si="3"/>
        <v>41356</v>
      </c>
      <c r="AS14" s="131">
        <f t="shared" ca="1" si="4"/>
        <v>41264</v>
      </c>
      <c r="AT14" s="61"/>
      <c r="AU14" s="61"/>
      <c r="AV14" s="61"/>
      <c r="AX14" s="120">
        <v>41208</v>
      </c>
      <c r="AY14" s="120">
        <f ca="1">IF(AS14&gt;(AX14+183),AS14,(AX14+183))</f>
        <v>41391</v>
      </c>
    </row>
    <row r="15" spans="1:51" ht="45" customHeight="1" x14ac:dyDescent="0.2">
      <c r="A15" s="22" t="s">
        <v>166</v>
      </c>
      <c r="B15" s="14" t="s">
        <v>167</v>
      </c>
      <c r="C15" s="20" t="s">
        <v>975</v>
      </c>
      <c r="D15" s="17">
        <v>41387</v>
      </c>
      <c r="E15" s="15">
        <v>29680000</v>
      </c>
      <c r="F15" s="14" t="s">
        <v>99</v>
      </c>
      <c r="G15" s="22" t="s">
        <v>168</v>
      </c>
      <c r="H15" s="22" t="s">
        <v>169</v>
      </c>
      <c r="I15" s="15">
        <v>5442000</v>
      </c>
      <c r="J15" s="16">
        <v>0.5</v>
      </c>
      <c r="K15" s="15">
        <f t="shared" si="6"/>
        <v>2721000</v>
      </c>
      <c r="L15" s="15">
        <f t="shared" si="0"/>
        <v>5169900</v>
      </c>
      <c r="M15" s="26" t="s">
        <v>555</v>
      </c>
      <c r="N15" s="26" t="s">
        <v>493</v>
      </c>
      <c r="O15" s="26" t="s">
        <v>831</v>
      </c>
      <c r="P15" s="14" t="s">
        <v>170</v>
      </c>
      <c r="Q15" s="14" t="s">
        <v>172</v>
      </c>
      <c r="R15" s="14"/>
      <c r="S15" s="133"/>
      <c r="T15" s="14"/>
      <c r="U15" s="14"/>
      <c r="V15" s="14"/>
      <c r="W15" s="14"/>
      <c r="X15" s="14"/>
      <c r="Y15" s="14"/>
      <c r="Z15" s="14"/>
      <c r="AA15" s="14"/>
      <c r="AB15" s="14"/>
      <c r="AC15" s="14"/>
      <c r="AD15" s="27">
        <v>41186</v>
      </c>
      <c r="AE15" s="14" t="str">
        <f>LOOKUP(AP15,{0,32,92,184,366},{"раз в месяц","раз в квартал","раз в полгода","раз в год"})</f>
        <v>раз в квартал</v>
      </c>
      <c r="AF15" s="27" t="s">
        <v>127</v>
      </c>
      <c r="AG15" s="34">
        <f t="shared" si="5"/>
        <v>5442000</v>
      </c>
      <c r="AH15" s="16">
        <v>0.5</v>
      </c>
      <c r="AI15" s="34">
        <f t="shared" si="7"/>
        <v>2721000</v>
      </c>
      <c r="AJ15" s="27" t="s">
        <v>122</v>
      </c>
      <c r="AK15" s="14"/>
      <c r="AL15" s="14"/>
      <c r="AM15" s="14"/>
      <c r="AN15" s="14"/>
      <c r="AO15" s="14"/>
      <c r="AP15" s="130">
        <v>91</v>
      </c>
      <c r="AQ15" s="131">
        <f t="shared" si="2"/>
        <v>41277</v>
      </c>
      <c r="AR15" s="132">
        <f t="shared" ca="1" si="3"/>
        <v>41277</v>
      </c>
      <c r="AS15" s="131">
        <f t="shared" ca="1" si="4"/>
        <v>41264</v>
      </c>
      <c r="AT15" s="61"/>
      <c r="AU15" s="61"/>
      <c r="AV15" s="61"/>
      <c r="AX15" s="69"/>
      <c r="AY15" s="69"/>
    </row>
    <row r="16" spans="1:51" ht="56.25" customHeight="1" x14ac:dyDescent="0.2">
      <c r="A16" s="14" t="s">
        <v>354</v>
      </c>
      <c r="B16" s="14" t="s">
        <v>355</v>
      </c>
      <c r="C16" s="14" t="s">
        <v>125</v>
      </c>
      <c r="D16" s="17">
        <v>42327</v>
      </c>
      <c r="E16" s="15">
        <v>28000000</v>
      </c>
      <c r="F16" s="14" t="s">
        <v>99</v>
      </c>
      <c r="G16" s="14" t="s">
        <v>356</v>
      </c>
      <c r="H16" s="22" t="s">
        <v>357</v>
      </c>
      <c r="I16" s="15">
        <v>41163000</v>
      </c>
      <c r="J16" s="16">
        <v>0.3</v>
      </c>
      <c r="K16" s="15">
        <f t="shared" si="6"/>
        <v>28814100</v>
      </c>
      <c r="L16" s="15">
        <f t="shared" si="0"/>
        <v>39104850</v>
      </c>
      <c r="M16" s="26" t="s">
        <v>313</v>
      </c>
      <c r="N16" s="26" t="s">
        <v>316</v>
      </c>
      <c r="O16" s="26" t="s">
        <v>317</v>
      </c>
      <c r="P16" s="14" t="s">
        <v>441</v>
      </c>
      <c r="Q16" s="14" t="s">
        <v>16</v>
      </c>
      <c r="R16" s="14"/>
      <c r="S16" s="133"/>
      <c r="T16" s="14"/>
      <c r="U16" s="14"/>
      <c r="V16" s="14"/>
      <c r="W16" s="14"/>
      <c r="X16" s="14"/>
      <c r="Y16" s="14"/>
      <c r="Z16" s="14"/>
      <c r="AA16" s="14"/>
      <c r="AB16" s="14"/>
      <c r="AC16" s="14"/>
      <c r="AD16" s="27">
        <v>41226</v>
      </c>
      <c r="AE16" s="14" t="str">
        <f>LOOKUP(AP16,{0,32,92,184,366},{"раз в месяц","раз в квартал","раз в полгода","раз в год"})</f>
        <v>раз в год</v>
      </c>
      <c r="AF16" s="27" t="s">
        <v>311</v>
      </c>
      <c r="AG16" s="34">
        <f t="shared" si="5"/>
        <v>41163000</v>
      </c>
      <c r="AH16" s="16">
        <f>J16</f>
        <v>0.3</v>
      </c>
      <c r="AI16" s="34">
        <f t="shared" si="7"/>
        <v>28814100</v>
      </c>
      <c r="AJ16" s="27" t="s">
        <v>122</v>
      </c>
      <c r="AK16" s="14"/>
      <c r="AL16" s="14"/>
      <c r="AM16" s="14"/>
      <c r="AN16" s="14"/>
      <c r="AO16" s="14"/>
      <c r="AP16" s="130">
        <v>365</v>
      </c>
      <c r="AQ16" s="131">
        <f t="shared" si="2"/>
        <v>41591</v>
      </c>
      <c r="AR16" s="132">
        <f t="shared" ca="1" si="3"/>
        <v>41591</v>
      </c>
      <c r="AS16" s="131">
        <f t="shared" ca="1" si="4"/>
        <v>41264</v>
      </c>
      <c r="AT16" s="61"/>
      <c r="AU16" s="61"/>
      <c r="AV16" s="61"/>
      <c r="AX16" s="120">
        <v>41165</v>
      </c>
      <c r="AY16" s="120">
        <f ca="1">IF(AS16&gt;(AX16+183),AS16,(AX16+183))</f>
        <v>41348</v>
      </c>
    </row>
    <row r="17" spans="1:51" ht="45" x14ac:dyDescent="0.2">
      <c r="A17" s="22" t="s">
        <v>930</v>
      </c>
      <c r="B17" s="14" t="s">
        <v>715</v>
      </c>
      <c r="C17" s="20" t="s">
        <v>138</v>
      </c>
      <c r="D17" s="17">
        <v>41424</v>
      </c>
      <c r="E17" s="15">
        <v>20000000</v>
      </c>
      <c r="F17" s="14" t="s">
        <v>932</v>
      </c>
      <c r="G17" s="22" t="s">
        <v>930</v>
      </c>
      <c r="H17" s="22" t="s">
        <v>717</v>
      </c>
      <c r="I17" s="15">
        <v>73724719.459999993</v>
      </c>
      <c r="J17" s="16">
        <v>0.51800000000000002</v>
      </c>
      <c r="K17" s="15">
        <f t="shared" si="6"/>
        <v>35535314.779719993</v>
      </c>
      <c r="L17" s="15">
        <f t="shared" si="0"/>
        <v>70038483.486999989</v>
      </c>
      <c r="M17" s="26" t="s">
        <v>313</v>
      </c>
      <c r="N17" s="26" t="s">
        <v>830</v>
      </c>
      <c r="O17" s="26" t="s">
        <v>831</v>
      </c>
      <c r="P17" s="14" t="s">
        <v>718</v>
      </c>
      <c r="Q17" s="14" t="s">
        <v>1129</v>
      </c>
      <c r="R17" s="14"/>
      <c r="S17" s="14"/>
      <c r="T17" s="14"/>
      <c r="U17" s="14"/>
      <c r="V17" s="14"/>
      <c r="W17" s="14"/>
      <c r="X17" s="14"/>
      <c r="Y17" s="14"/>
      <c r="Z17" s="14"/>
      <c r="AA17" s="14"/>
      <c r="AB17" s="14"/>
      <c r="AC17" s="14"/>
      <c r="AD17" s="111">
        <v>41260</v>
      </c>
      <c r="AE17" s="14" t="str">
        <f>LOOKUP(AP17,{0,32,92,184,366},{"раз в месяц","раз в квартал","раз в полгода","раз в год"})</f>
        <v>раз в месяц</v>
      </c>
      <c r="AF17" s="27" t="s">
        <v>311</v>
      </c>
      <c r="AG17" s="34">
        <f t="shared" si="5"/>
        <v>73724719.459999993</v>
      </c>
      <c r="AH17" s="16">
        <v>0.51800000000000002</v>
      </c>
      <c r="AI17" s="34">
        <f t="shared" si="7"/>
        <v>35535314.779719993</v>
      </c>
      <c r="AJ17" s="27" t="s">
        <v>122</v>
      </c>
      <c r="AK17" s="14"/>
      <c r="AL17" s="14"/>
      <c r="AM17" s="14"/>
      <c r="AN17" s="14"/>
      <c r="AO17" s="14"/>
      <c r="AP17" s="130">
        <v>30</v>
      </c>
      <c r="AQ17" s="131">
        <f t="shared" si="2"/>
        <v>41290</v>
      </c>
      <c r="AR17" s="132">
        <f t="shared" ca="1" si="3"/>
        <v>41290</v>
      </c>
      <c r="AS17" s="131">
        <f t="shared" ca="1" si="4"/>
        <v>41264</v>
      </c>
      <c r="AT17" s="61"/>
      <c r="AU17" s="61"/>
      <c r="AV17" s="61"/>
      <c r="AX17" s="69"/>
      <c r="AY17" s="69"/>
    </row>
    <row r="18" spans="1:51" ht="56.25" customHeight="1" x14ac:dyDescent="0.2">
      <c r="A18" s="22" t="s">
        <v>930</v>
      </c>
      <c r="B18" s="14" t="s">
        <v>716</v>
      </c>
      <c r="C18" s="20" t="s">
        <v>138</v>
      </c>
      <c r="D18" s="17">
        <v>41424</v>
      </c>
      <c r="E18" s="15">
        <v>20000000</v>
      </c>
      <c r="F18" s="14" t="s">
        <v>932</v>
      </c>
      <c r="G18" s="22" t="s">
        <v>930</v>
      </c>
      <c r="H18" s="22" t="s">
        <v>719</v>
      </c>
      <c r="I18" s="15">
        <v>73670699.980000004</v>
      </c>
      <c r="J18" s="16">
        <v>0.51800000000000002</v>
      </c>
      <c r="K18" s="15">
        <f t="shared" si="6"/>
        <v>35509277.390359998</v>
      </c>
      <c r="L18" s="15">
        <f t="shared" si="0"/>
        <v>69987164.981000006</v>
      </c>
      <c r="M18" s="26" t="s">
        <v>313</v>
      </c>
      <c r="N18" s="26" t="s">
        <v>830</v>
      </c>
      <c r="O18" s="26" t="s">
        <v>831</v>
      </c>
      <c r="P18" s="14" t="s">
        <v>718</v>
      </c>
      <c r="Q18" s="14" t="s">
        <v>1129</v>
      </c>
      <c r="R18" s="14"/>
      <c r="S18" s="14"/>
      <c r="T18" s="14"/>
      <c r="U18" s="14"/>
      <c r="V18" s="14"/>
      <c r="W18" s="14"/>
      <c r="X18" s="14"/>
      <c r="Y18" s="14"/>
      <c r="Z18" s="14"/>
      <c r="AA18" s="14"/>
      <c r="AB18" s="14"/>
      <c r="AC18" s="14"/>
      <c r="AD18" s="111">
        <v>41260</v>
      </c>
      <c r="AE18" s="14" t="str">
        <f>LOOKUP(AP18,{0,32,92,184,366},{"раз в месяц","раз в квартал","раз в полгода","раз в год"})</f>
        <v>раз в месяц</v>
      </c>
      <c r="AF18" s="27" t="s">
        <v>311</v>
      </c>
      <c r="AG18" s="34">
        <f t="shared" si="5"/>
        <v>73670699.980000004</v>
      </c>
      <c r="AH18" s="16">
        <v>0.51800000000000002</v>
      </c>
      <c r="AI18" s="34">
        <f t="shared" si="7"/>
        <v>35509277.390359998</v>
      </c>
      <c r="AJ18" s="27" t="s">
        <v>122</v>
      </c>
      <c r="AK18" s="14"/>
      <c r="AL18" s="14"/>
      <c r="AM18" s="14"/>
      <c r="AN18" s="14"/>
      <c r="AO18" s="14"/>
      <c r="AP18" s="130">
        <v>30</v>
      </c>
      <c r="AQ18" s="131">
        <f t="shared" si="2"/>
        <v>41290</v>
      </c>
      <c r="AR18" s="132">
        <f t="shared" ca="1" si="3"/>
        <v>41290</v>
      </c>
      <c r="AS18" s="131">
        <f t="shared" ca="1" si="4"/>
        <v>41264</v>
      </c>
      <c r="AT18" s="134"/>
      <c r="AU18" s="134"/>
      <c r="AV18" s="134"/>
      <c r="AW18" s="70"/>
      <c r="AX18" s="70"/>
      <c r="AY18" s="70"/>
    </row>
    <row r="19" spans="1:51" ht="45" customHeight="1" x14ac:dyDescent="0.2">
      <c r="A19" s="14" t="s">
        <v>936</v>
      </c>
      <c r="B19" s="14" t="s">
        <v>1192</v>
      </c>
      <c r="C19" s="20" t="s">
        <v>882</v>
      </c>
      <c r="D19" s="17">
        <v>41366</v>
      </c>
      <c r="E19" s="15">
        <v>20000000</v>
      </c>
      <c r="F19" s="14" t="s">
        <v>932</v>
      </c>
      <c r="G19" s="14" t="s">
        <v>936</v>
      </c>
      <c r="H19" s="22" t="s">
        <v>1193</v>
      </c>
      <c r="I19" s="15">
        <v>43520667.530000001</v>
      </c>
      <c r="J19" s="16">
        <v>0.51800000000000002</v>
      </c>
      <c r="K19" s="15">
        <f t="shared" si="6"/>
        <v>20976961.749460001</v>
      </c>
      <c r="L19" s="15">
        <f t="shared" si="0"/>
        <v>41344634.153499998</v>
      </c>
      <c r="M19" s="26" t="s">
        <v>555</v>
      </c>
      <c r="N19" s="14" t="s">
        <v>830</v>
      </c>
      <c r="O19" s="14" t="s">
        <v>831</v>
      </c>
      <c r="P19" s="14" t="s">
        <v>937</v>
      </c>
      <c r="Q19" s="14" t="s">
        <v>938</v>
      </c>
      <c r="R19" s="14"/>
      <c r="S19" s="14"/>
      <c r="T19" s="14"/>
      <c r="U19" s="14"/>
      <c r="V19" s="14"/>
      <c r="W19" s="14"/>
      <c r="X19" s="14"/>
      <c r="Y19" s="14"/>
      <c r="Z19" s="14"/>
      <c r="AA19" s="14"/>
      <c r="AB19" s="14"/>
      <c r="AC19" s="14"/>
      <c r="AD19" s="111">
        <v>41218</v>
      </c>
      <c r="AE19" s="14" t="str">
        <f>LOOKUP(AP19,{0,32,92,184,366},{"раз в месяц","раз в квартал","раз в полгода","раз в год"})</f>
        <v>раз в месяц</v>
      </c>
      <c r="AF19" s="27" t="s">
        <v>311</v>
      </c>
      <c r="AG19" s="34">
        <f t="shared" si="5"/>
        <v>43520667.530000001</v>
      </c>
      <c r="AH19" s="16">
        <v>0.51800000000000002</v>
      </c>
      <c r="AI19" s="34">
        <f t="shared" si="7"/>
        <v>20976961.749460001</v>
      </c>
      <c r="AJ19" s="27" t="s">
        <v>941</v>
      </c>
      <c r="AK19" s="14"/>
      <c r="AL19" s="14"/>
      <c r="AM19" s="14"/>
      <c r="AN19" s="14"/>
      <c r="AO19" s="14"/>
      <c r="AP19" s="130">
        <v>30</v>
      </c>
      <c r="AQ19" s="131">
        <f t="shared" si="2"/>
        <v>41248</v>
      </c>
      <c r="AR19" s="132">
        <f t="shared" ca="1" si="3"/>
        <v>41264</v>
      </c>
      <c r="AS19" s="131">
        <f t="shared" ca="1" si="4"/>
        <v>41264</v>
      </c>
      <c r="AT19" s="61"/>
      <c r="AU19" s="61"/>
      <c r="AV19" s="61"/>
      <c r="AX19" s="69"/>
      <c r="AY19" s="69"/>
    </row>
    <row r="20" spans="1:51" ht="45" customHeight="1" x14ac:dyDescent="0.2">
      <c r="A20" s="14" t="s">
        <v>737</v>
      </c>
      <c r="B20" s="14" t="s">
        <v>738</v>
      </c>
      <c r="C20" s="20" t="s">
        <v>138</v>
      </c>
      <c r="D20" s="17">
        <v>41369</v>
      </c>
      <c r="E20" s="15">
        <v>20000000</v>
      </c>
      <c r="F20" s="14" t="s">
        <v>99</v>
      </c>
      <c r="G20" s="14" t="s">
        <v>737</v>
      </c>
      <c r="H20" s="22" t="s">
        <v>739</v>
      </c>
      <c r="I20" s="15">
        <v>13956000</v>
      </c>
      <c r="J20" s="16">
        <v>0.25</v>
      </c>
      <c r="K20" s="15">
        <f t="shared" si="6"/>
        <v>10467000</v>
      </c>
      <c r="L20" s="15">
        <f t="shared" si="0"/>
        <v>13258200</v>
      </c>
      <c r="M20" s="26" t="s">
        <v>313</v>
      </c>
      <c r="N20" s="14" t="s">
        <v>316</v>
      </c>
      <c r="O20" s="14" t="s">
        <v>317</v>
      </c>
      <c r="P20" s="14" t="s">
        <v>740</v>
      </c>
      <c r="Q20" s="14" t="s">
        <v>822</v>
      </c>
      <c r="R20" s="14"/>
      <c r="S20" s="14"/>
      <c r="T20" s="14"/>
      <c r="U20" s="14"/>
      <c r="V20" s="14"/>
      <c r="W20" s="14"/>
      <c r="X20" s="14"/>
      <c r="Y20" s="14"/>
      <c r="Z20" s="14"/>
      <c r="AA20" s="14"/>
      <c r="AB20" s="14"/>
      <c r="AC20" s="14"/>
      <c r="AD20" s="27">
        <v>41016</v>
      </c>
      <c r="AE20" s="14" t="str">
        <f>LOOKUP(AP20,{0,32,92,184,366},{"раз в месяц","раз в квартал","раз в полгода","раз в год"})</f>
        <v>раз в год</v>
      </c>
      <c r="AF20" s="27" t="s">
        <v>127</v>
      </c>
      <c r="AG20" s="34">
        <f t="shared" si="5"/>
        <v>13956000</v>
      </c>
      <c r="AH20" s="16">
        <v>0.25</v>
      </c>
      <c r="AI20" s="34">
        <f t="shared" si="7"/>
        <v>10467000</v>
      </c>
      <c r="AJ20" s="27" t="s">
        <v>122</v>
      </c>
      <c r="AK20" s="14"/>
      <c r="AL20" s="14"/>
      <c r="AM20" s="14"/>
      <c r="AN20" s="14"/>
      <c r="AO20" s="14"/>
      <c r="AP20" s="130">
        <v>365</v>
      </c>
      <c r="AQ20" s="131">
        <f t="shared" si="2"/>
        <v>41381</v>
      </c>
      <c r="AR20" s="132">
        <f t="shared" ca="1" si="3"/>
        <v>41381</v>
      </c>
      <c r="AS20" s="131">
        <f t="shared" ca="1" si="4"/>
        <v>41264</v>
      </c>
      <c r="AT20" s="61"/>
      <c r="AU20" s="61"/>
      <c r="AV20" s="61"/>
      <c r="AX20" s="120">
        <v>41165</v>
      </c>
      <c r="AY20" s="120">
        <f ca="1">IF(AS20&gt;(AX20+183),AS20,(AX20+183))</f>
        <v>41348</v>
      </c>
    </row>
    <row r="21" spans="1:51" s="70" customFormat="1" ht="45" customHeight="1" x14ac:dyDescent="0.2">
      <c r="A21" s="22" t="s">
        <v>930</v>
      </c>
      <c r="B21" s="14" t="s">
        <v>715</v>
      </c>
      <c r="C21" s="20" t="s">
        <v>138</v>
      </c>
      <c r="D21" s="17">
        <v>41424</v>
      </c>
      <c r="E21" s="15">
        <v>20000000</v>
      </c>
      <c r="F21" s="14" t="s">
        <v>932</v>
      </c>
      <c r="G21" s="22" t="s">
        <v>1253</v>
      </c>
      <c r="H21" s="22" t="s">
        <v>1256</v>
      </c>
      <c r="I21" s="15">
        <v>4410000</v>
      </c>
      <c r="J21" s="16">
        <v>0.3125</v>
      </c>
      <c r="K21" s="15">
        <f t="shared" si="6"/>
        <v>3031875</v>
      </c>
      <c r="L21" s="15">
        <f t="shared" si="0"/>
        <v>4189500</v>
      </c>
      <c r="M21" s="26" t="s">
        <v>313</v>
      </c>
      <c r="N21" s="14" t="s">
        <v>316</v>
      </c>
      <c r="O21" s="14" t="s">
        <v>317</v>
      </c>
      <c r="P21" s="14" t="s">
        <v>1254</v>
      </c>
      <c r="Q21" s="14" t="s">
        <v>1255</v>
      </c>
      <c r="R21" s="14"/>
      <c r="S21" s="14"/>
      <c r="T21" s="14"/>
      <c r="U21" s="14"/>
      <c r="V21" s="14"/>
      <c r="W21" s="14"/>
      <c r="X21" s="14"/>
      <c r="Y21" s="14"/>
      <c r="Z21" s="14"/>
      <c r="AA21" s="14"/>
      <c r="AB21" s="14"/>
      <c r="AC21" s="14"/>
      <c r="AD21" s="111">
        <v>41219</v>
      </c>
      <c r="AE21" s="14" t="str">
        <f>LOOKUP(AP21,{0,32,92,184,366},{"раз в месяц","раз в квартал","раз в полгода","раз в год"})</f>
        <v>раз в год</v>
      </c>
      <c r="AF21" s="27" t="s">
        <v>311</v>
      </c>
      <c r="AG21" s="34">
        <f t="shared" si="5"/>
        <v>4410000</v>
      </c>
      <c r="AH21" s="16">
        <v>0.3125</v>
      </c>
      <c r="AI21" s="34">
        <f t="shared" si="7"/>
        <v>3031875</v>
      </c>
      <c r="AJ21" s="27" t="s">
        <v>122</v>
      </c>
      <c r="AK21" s="14"/>
      <c r="AL21" s="14"/>
      <c r="AM21" s="14"/>
      <c r="AN21" s="14"/>
      <c r="AO21" s="14"/>
      <c r="AP21" s="130">
        <v>365</v>
      </c>
      <c r="AQ21" s="131">
        <f t="shared" si="2"/>
        <v>41584</v>
      </c>
      <c r="AR21" s="132">
        <f t="shared" ca="1" si="3"/>
        <v>41584</v>
      </c>
      <c r="AS21" s="131">
        <f t="shared" ca="1" si="4"/>
        <v>41264</v>
      </c>
      <c r="AT21" s="134"/>
      <c r="AU21" s="134"/>
      <c r="AV21" s="134"/>
      <c r="AX21" s="120">
        <v>41165</v>
      </c>
      <c r="AY21" s="120">
        <f ca="1">IF(AS21&gt;(AX21+183),AS21,(AX21+183))</f>
        <v>41348</v>
      </c>
    </row>
    <row r="22" spans="1:51" s="70" customFormat="1" ht="45" customHeight="1" x14ac:dyDescent="0.2">
      <c r="A22" s="14" t="s">
        <v>737</v>
      </c>
      <c r="B22" s="14" t="s">
        <v>738</v>
      </c>
      <c r="C22" s="20" t="s">
        <v>138</v>
      </c>
      <c r="D22" s="17">
        <v>41369</v>
      </c>
      <c r="E22" s="15">
        <v>20000000</v>
      </c>
      <c r="F22" s="14" t="s">
        <v>99</v>
      </c>
      <c r="G22" s="14" t="s">
        <v>737</v>
      </c>
      <c r="H22" s="22" t="s">
        <v>720</v>
      </c>
      <c r="I22" s="15">
        <v>3887000</v>
      </c>
      <c r="J22" s="16">
        <v>0.25</v>
      </c>
      <c r="K22" s="15">
        <f t="shared" si="6"/>
        <v>2915250</v>
      </c>
      <c r="L22" s="15">
        <f t="shared" si="0"/>
        <v>3692650</v>
      </c>
      <c r="M22" s="26" t="s">
        <v>313</v>
      </c>
      <c r="N22" s="14" t="s">
        <v>316</v>
      </c>
      <c r="O22" s="14" t="s">
        <v>317</v>
      </c>
      <c r="P22" s="14" t="s">
        <v>721</v>
      </c>
      <c r="Q22" s="14" t="s">
        <v>848</v>
      </c>
      <c r="R22" s="14"/>
      <c r="S22" s="14"/>
      <c r="T22" s="14"/>
      <c r="U22" s="14"/>
      <c r="V22" s="14"/>
      <c r="W22" s="14"/>
      <c r="X22" s="14"/>
      <c r="Y22" s="14"/>
      <c r="Z22" s="14"/>
      <c r="AA22" s="14"/>
      <c r="AB22" s="14"/>
      <c r="AC22" s="14"/>
      <c r="AD22" s="27">
        <v>41128</v>
      </c>
      <c r="AE22" s="14" t="str">
        <f>LOOKUP(AP22,{0,32,92,184,366},{"раз в месяц","раз в квартал","раз в полгода","раз в год"})</f>
        <v>раз в год</v>
      </c>
      <c r="AF22" s="27" t="s">
        <v>127</v>
      </c>
      <c r="AG22" s="34">
        <f t="shared" si="5"/>
        <v>3887000</v>
      </c>
      <c r="AH22" s="16">
        <v>0.25</v>
      </c>
      <c r="AI22" s="34">
        <f t="shared" si="7"/>
        <v>2915250</v>
      </c>
      <c r="AJ22" s="27" t="s">
        <v>122</v>
      </c>
      <c r="AK22" s="14"/>
      <c r="AL22" s="14"/>
      <c r="AM22" s="14"/>
      <c r="AN22" s="14"/>
      <c r="AO22" s="14"/>
      <c r="AP22" s="130">
        <v>365</v>
      </c>
      <c r="AQ22" s="131">
        <f t="shared" si="2"/>
        <v>41493</v>
      </c>
      <c r="AR22" s="132">
        <f t="shared" ca="1" si="3"/>
        <v>41493</v>
      </c>
      <c r="AS22" s="131">
        <f t="shared" ca="1" si="4"/>
        <v>41264</v>
      </c>
      <c r="AT22" s="61"/>
      <c r="AU22" s="61"/>
      <c r="AV22" s="61"/>
      <c r="AW22" s="69"/>
      <c r="AX22" s="120">
        <v>41165</v>
      </c>
      <c r="AY22" s="120">
        <f ca="1">IF(AS22&gt;(AX22+183),AS22,(AX22+183))</f>
        <v>41348</v>
      </c>
    </row>
    <row r="23" spans="1:51" s="70" customFormat="1" ht="45" customHeight="1" x14ac:dyDescent="0.2">
      <c r="A23" s="14" t="s">
        <v>900</v>
      </c>
      <c r="B23" s="14" t="s">
        <v>319</v>
      </c>
      <c r="C23" s="14"/>
      <c r="D23" s="17">
        <v>43150</v>
      </c>
      <c r="E23" s="15">
        <v>18000000</v>
      </c>
      <c r="F23" s="14" t="s">
        <v>99</v>
      </c>
      <c r="G23" s="14" t="s">
        <v>900</v>
      </c>
      <c r="H23" s="22" t="s">
        <v>329</v>
      </c>
      <c r="I23" s="15">
        <v>24322000</v>
      </c>
      <c r="J23" s="16">
        <v>0.25</v>
      </c>
      <c r="K23" s="15">
        <f t="shared" si="6"/>
        <v>18241500</v>
      </c>
      <c r="L23" s="15">
        <f t="shared" si="0"/>
        <v>23105900</v>
      </c>
      <c r="M23" s="26" t="s">
        <v>313</v>
      </c>
      <c r="N23" s="26" t="s">
        <v>316</v>
      </c>
      <c r="O23" s="26" t="s">
        <v>317</v>
      </c>
      <c r="P23" s="14" t="s">
        <v>990</v>
      </c>
      <c r="Q23" s="14" t="s">
        <v>330</v>
      </c>
      <c r="R23" s="14"/>
      <c r="S23" s="14"/>
      <c r="T23" s="14"/>
      <c r="U23" s="14"/>
      <c r="V23" s="14"/>
      <c r="W23" s="14"/>
      <c r="X23" s="14"/>
      <c r="Y23" s="14"/>
      <c r="Z23" s="14"/>
      <c r="AA23" s="14"/>
      <c r="AB23" s="14"/>
      <c r="AC23" s="14"/>
      <c r="AD23" s="27">
        <v>41127</v>
      </c>
      <c r="AE23" s="14" t="str">
        <f>LOOKUP(AP23,{0,32,92,184,366},{"раз в месяц","раз в квартал","раз в полгода","раз в год"})</f>
        <v>раз в год</v>
      </c>
      <c r="AF23" s="27" t="s">
        <v>311</v>
      </c>
      <c r="AG23" s="34">
        <f t="shared" si="5"/>
        <v>24322000</v>
      </c>
      <c r="AH23" s="16">
        <v>0.25</v>
      </c>
      <c r="AI23" s="34">
        <f t="shared" si="7"/>
        <v>18241500</v>
      </c>
      <c r="AJ23" s="27" t="s">
        <v>122</v>
      </c>
      <c r="AK23" s="14"/>
      <c r="AL23" s="14"/>
      <c r="AM23" s="14"/>
      <c r="AN23" s="14"/>
      <c r="AO23" s="14"/>
      <c r="AP23" s="130">
        <v>365</v>
      </c>
      <c r="AQ23" s="131">
        <f t="shared" si="2"/>
        <v>41492</v>
      </c>
      <c r="AR23" s="132">
        <f t="shared" ca="1" si="3"/>
        <v>41492</v>
      </c>
      <c r="AS23" s="131">
        <f t="shared" ca="1" si="4"/>
        <v>41264</v>
      </c>
      <c r="AT23" s="61"/>
      <c r="AU23" s="61"/>
      <c r="AV23" s="61"/>
      <c r="AW23" s="69"/>
      <c r="AX23" s="120">
        <v>41165</v>
      </c>
      <c r="AY23" s="120">
        <f ca="1">IF(AS23&gt;(AX23+183),AS23,(AX23+183))</f>
        <v>41348</v>
      </c>
    </row>
    <row r="24" spans="1:51" s="70" customFormat="1" ht="45" customHeight="1" x14ac:dyDescent="0.2">
      <c r="A24" s="14" t="s">
        <v>900</v>
      </c>
      <c r="B24" s="14" t="s">
        <v>319</v>
      </c>
      <c r="C24" s="14"/>
      <c r="D24" s="17">
        <v>43150</v>
      </c>
      <c r="E24" s="15">
        <v>18000000</v>
      </c>
      <c r="F24" s="14" t="s">
        <v>99</v>
      </c>
      <c r="G24" s="14" t="s">
        <v>900</v>
      </c>
      <c r="H24" s="22" t="s">
        <v>320</v>
      </c>
      <c r="I24" s="15">
        <v>55000</v>
      </c>
      <c r="J24" s="16">
        <v>0.5</v>
      </c>
      <c r="K24" s="15">
        <f>I24*J24</f>
        <v>27500</v>
      </c>
      <c r="L24" s="15">
        <f t="shared" si="0"/>
        <v>52250</v>
      </c>
      <c r="M24" s="26" t="s">
        <v>555</v>
      </c>
      <c r="N24" s="26" t="s">
        <v>493</v>
      </c>
      <c r="O24" s="26" t="s">
        <v>831</v>
      </c>
      <c r="P24" s="14" t="s">
        <v>990</v>
      </c>
      <c r="Q24" s="14" t="s">
        <v>325</v>
      </c>
      <c r="R24" s="14"/>
      <c r="S24" s="14"/>
      <c r="T24" s="14"/>
      <c r="U24" s="14"/>
      <c r="V24" s="14"/>
      <c r="W24" s="14"/>
      <c r="X24" s="14"/>
      <c r="Y24" s="14"/>
      <c r="Z24" s="14"/>
      <c r="AA24" s="14"/>
      <c r="AB24" s="14"/>
      <c r="AC24" s="14"/>
      <c r="AD24" s="27">
        <v>41186</v>
      </c>
      <c r="AE24" s="14" t="str">
        <f>LOOKUP(AP24,{0,32,92,184,366},{"раз в месяц","раз в квартал","раз в полгода","раз в год"})</f>
        <v>раз в квартал</v>
      </c>
      <c r="AF24" s="27" t="s">
        <v>311</v>
      </c>
      <c r="AG24" s="34">
        <f t="shared" si="5"/>
        <v>55000</v>
      </c>
      <c r="AH24" s="16">
        <v>0.5</v>
      </c>
      <c r="AI24" s="34">
        <f>AG24*AH24</f>
        <v>27500</v>
      </c>
      <c r="AJ24" s="27" t="s">
        <v>941</v>
      </c>
      <c r="AK24" s="14"/>
      <c r="AL24" s="14"/>
      <c r="AM24" s="14"/>
      <c r="AN24" s="14"/>
      <c r="AO24" s="14"/>
      <c r="AP24" s="130">
        <v>91</v>
      </c>
      <c r="AQ24" s="131">
        <f t="shared" si="2"/>
        <v>41277</v>
      </c>
      <c r="AR24" s="132">
        <f t="shared" ca="1" si="3"/>
        <v>41277</v>
      </c>
      <c r="AS24" s="131">
        <f t="shared" ca="1" si="4"/>
        <v>41264</v>
      </c>
      <c r="AT24" s="134"/>
      <c r="AU24" s="134"/>
      <c r="AV24" s="134"/>
    </row>
    <row r="25" spans="1:51" ht="45" customHeight="1" x14ac:dyDescent="0.2">
      <c r="A25" s="14" t="s">
        <v>900</v>
      </c>
      <c r="B25" s="14" t="s">
        <v>319</v>
      </c>
      <c r="C25" s="14"/>
      <c r="D25" s="17">
        <v>43150</v>
      </c>
      <c r="E25" s="15">
        <v>18000000</v>
      </c>
      <c r="F25" s="14" t="s">
        <v>99</v>
      </c>
      <c r="G25" s="14" t="s">
        <v>326</v>
      </c>
      <c r="H25" s="22" t="s">
        <v>327</v>
      </c>
      <c r="I25" s="15">
        <v>30000</v>
      </c>
      <c r="J25" s="16">
        <v>0.5</v>
      </c>
      <c r="K25" s="15">
        <f>I25*J25</f>
        <v>15000</v>
      </c>
      <c r="L25" s="15">
        <f t="shared" si="0"/>
        <v>28500</v>
      </c>
      <c r="M25" s="26" t="s">
        <v>555</v>
      </c>
      <c r="N25" s="26" t="s">
        <v>493</v>
      </c>
      <c r="O25" s="26" t="s">
        <v>831</v>
      </c>
      <c r="P25" s="14" t="s">
        <v>990</v>
      </c>
      <c r="Q25" s="14" t="s">
        <v>328</v>
      </c>
      <c r="R25" s="14"/>
      <c r="S25" s="14"/>
      <c r="T25" s="14"/>
      <c r="U25" s="14"/>
      <c r="V25" s="14"/>
      <c r="W25" s="14"/>
      <c r="X25" s="14"/>
      <c r="Y25" s="14"/>
      <c r="Z25" s="14"/>
      <c r="AA25" s="14"/>
      <c r="AB25" s="14"/>
      <c r="AC25" s="14"/>
      <c r="AD25" s="27">
        <v>41186</v>
      </c>
      <c r="AE25" s="14" t="str">
        <f>LOOKUP(AP25,{0,32,92,184,366},{"раз в месяц","раз в квартал","раз в полгода","раз в год"})</f>
        <v>раз в квартал</v>
      </c>
      <c r="AF25" s="27" t="s">
        <v>311</v>
      </c>
      <c r="AG25" s="34">
        <f t="shared" si="5"/>
        <v>30000</v>
      </c>
      <c r="AH25" s="16">
        <v>0.5</v>
      </c>
      <c r="AI25" s="34">
        <f>AG25*AH25</f>
        <v>15000</v>
      </c>
      <c r="AJ25" s="27" t="s">
        <v>122</v>
      </c>
      <c r="AK25" s="14"/>
      <c r="AL25" s="14"/>
      <c r="AM25" s="14"/>
      <c r="AN25" s="14"/>
      <c r="AO25" s="14"/>
      <c r="AP25" s="130">
        <v>91</v>
      </c>
      <c r="AQ25" s="131">
        <f t="shared" si="2"/>
        <v>41277</v>
      </c>
      <c r="AR25" s="132">
        <f t="shared" ca="1" si="3"/>
        <v>41277</v>
      </c>
      <c r="AS25" s="131">
        <f t="shared" ca="1" si="4"/>
        <v>41264</v>
      </c>
      <c r="AT25" s="134"/>
      <c r="AU25" s="134"/>
      <c r="AV25" s="134"/>
      <c r="AW25" s="70"/>
      <c r="AX25" s="70"/>
      <c r="AY25" s="70"/>
    </row>
    <row r="26" spans="1:51" ht="78.75" customHeight="1" x14ac:dyDescent="0.2">
      <c r="A26" s="22" t="s">
        <v>179</v>
      </c>
      <c r="B26" s="14" t="s">
        <v>180</v>
      </c>
      <c r="C26" s="20" t="s">
        <v>138</v>
      </c>
      <c r="D26" s="17">
        <v>41699</v>
      </c>
      <c r="E26" s="15">
        <v>17000000</v>
      </c>
      <c r="F26" s="14" t="s">
        <v>99</v>
      </c>
      <c r="G26" s="22" t="s">
        <v>179</v>
      </c>
      <c r="H26" s="22" t="s">
        <v>1056</v>
      </c>
      <c r="I26" s="15">
        <v>14065647.630000001</v>
      </c>
      <c r="J26" s="16">
        <v>0.5</v>
      </c>
      <c r="K26" s="15">
        <f>I26-I26*J26</f>
        <v>7032823.8150000004</v>
      </c>
      <c r="L26" s="15">
        <f t="shared" si="0"/>
        <v>13362365.248500001</v>
      </c>
      <c r="M26" s="26" t="s">
        <v>313</v>
      </c>
      <c r="N26" s="26" t="s">
        <v>830</v>
      </c>
      <c r="O26" s="26" t="s">
        <v>831</v>
      </c>
      <c r="P26" s="14" t="s">
        <v>1058</v>
      </c>
      <c r="Q26" s="14" t="s">
        <v>684</v>
      </c>
      <c r="R26" s="14"/>
      <c r="S26" s="14"/>
      <c r="T26" s="14"/>
      <c r="U26" s="14"/>
      <c r="V26" s="14"/>
      <c r="W26" s="14"/>
      <c r="X26" s="14"/>
      <c r="Y26" s="14"/>
      <c r="Z26" s="14"/>
      <c r="AA26" s="14"/>
      <c r="AB26" s="14"/>
      <c r="AC26" s="14"/>
      <c r="AD26" s="27">
        <v>41240</v>
      </c>
      <c r="AE26" s="14" t="str">
        <f>LOOKUP(AP26,{0,32,92,184,366},{"раз в месяц","раз в квартал","раз в полгода","раз в год"})</f>
        <v>раз в месяц</v>
      </c>
      <c r="AF26" s="27" t="s">
        <v>127</v>
      </c>
      <c r="AG26" s="34">
        <f t="shared" si="5"/>
        <v>14065647.630000001</v>
      </c>
      <c r="AH26" s="16">
        <v>0.5</v>
      </c>
      <c r="AI26" s="34">
        <f>AG26-AG26*AH26</f>
        <v>7032823.8150000004</v>
      </c>
      <c r="AJ26" s="27" t="s">
        <v>122</v>
      </c>
      <c r="AK26" s="14"/>
      <c r="AL26" s="14"/>
      <c r="AM26" s="14"/>
      <c r="AN26" s="14"/>
      <c r="AO26" s="14"/>
      <c r="AP26" s="130">
        <v>30</v>
      </c>
      <c r="AQ26" s="131">
        <f t="shared" si="2"/>
        <v>41270</v>
      </c>
      <c r="AR26" s="132">
        <f t="shared" ca="1" si="3"/>
        <v>41270</v>
      </c>
      <c r="AS26" s="131">
        <f t="shared" ca="1" si="4"/>
        <v>41264</v>
      </c>
      <c r="AT26" s="61"/>
      <c r="AU26" s="61"/>
      <c r="AV26" s="61"/>
      <c r="AX26" s="69"/>
      <c r="AY26" s="69"/>
    </row>
    <row r="27" spans="1:51" ht="45" customHeight="1" x14ac:dyDescent="0.2">
      <c r="A27" s="22" t="s">
        <v>179</v>
      </c>
      <c r="B27" s="14" t="s">
        <v>180</v>
      </c>
      <c r="C27" s="20" t="s">
        <v>138</v>
      </c>
      <c r="D27" s="17">
        <v>41699</v>
      </c>
      <c r="E27" s="15">
        <v>17000000</v>
      </c>
      <c r="F27" s="14" t="s">
        <v>99</v>
      </c>
      <c r="G27" s="22" t="s">
        <v>1055</v>
      </c>
      <c r="H27" s="22" t="s">
        <v>1075</v>
      </c>
      <c r="I27" s="15">
        <v>5803000</v>
      </c>
      <c r="J27" s="16">
        <v>0.25</v>
      </c>
      <c r="K27" s="15">
        <f>I27-I27*J27</f>
        <v>4352250</v>
      </c>
      <c r="L27" s="15">
        <f t="shared" si="0"/>
        <v>5512850</v>
      </c>
      <c r="M27" s="26" t="s">
        <v>313</v>
      </c>
      <c r="N27" s="26" t="s">
        <v>316</v>
      </c>
      <c r="O27" s="26" t="s">
        <v>317</v>
      </c>
      <c r="P27" s="14" t="s">
        <v>1057</v>
      </c>
      <c r="Q27" s="14" t="s">
        <v>1059</v>
      </c>
      <c r="R27" s="14"/>
      <c r="S27" s="14"/>
      <c r="T27" s="14"/>
      <c r="U27" s="14"/>
      <c r="V27" s="14"/>
      <c r="W27" s="14"/>
      <c r="X27" s="14"/>
      <c r="Y27" s="14"/>
      <c r="Z27" s="14"/>
      <c r="AA27" s="14"/>
      <c r="AB27" s="14"/>
      <c r="AC27" s="14"/>
      <c r="AD27" s="27">
        <v>40974</v>
      </c>
      <c r="AE27" s="14" t="str">
        <f>LOOKUP(AP27,{0,32,92,184,366},{"раз в месяц","раз в квартал","раз в полгода","раз в год"})</f>
        <v>раз в год</v>
      </c>
      <c r="AF27" s="27" t="s">
        <v>127</v>
      </c>
      <c r="AG27" s="34">
        <f t="shared" si="5"/>
        <v>5803000</v>
      </c>
      <c r="AH27" s="16">
        <v>0.25</v>
      </c>
      <c r="AI27" s="34">
        <f>AG27-AG27*AH27</f>
        <v>4352250</v>
      </c>
      <c r="AJ27" s="27" t="s">
        <v>122</v>
      </c>
      <c r="AK27" s="14"/>
      <c r="AL27" s="14"/>
      <c r="AM27" s="14"/>
      <c r="AN27" s="14"/>
      <c r="AO27" s="14"/>
      <c r="AP27" s="130">
        <v>365</v>
      </c>
      <c r="AQ27" s="131">
        <f t="shared" si="2"/>
        <v>41339</v>
      </c>
      <c r="AR27" s="132">
        <f t="shared" ca="1" si="3"/>
        <v>41339</v>
      </c>
      <c r="AS27" s="131">
        <f t="shared" ca="1" si="4"/>
        <v>41264</v>
      </c>
      <c r="AT27" s="61"/>
      <c r="AU27" s="61"/>
      <c r="AV27" s="61"/>
      <c r="AX27" s="120">
        <v>41165</v>
      </c>
      <c r="AY27" s="120">
        <f ca="1">IF(AS27&gt;(AX27+183),AS27,(AX27+183))</f>
        <v>41348</v>
      </c>
    </row>
    <row r="28" spans="1:51" ht="45" x14ac:dyDescent="0.2">
      <c r="A28" s="22" t="s">
        <v>179</v>
      </c>
      <c r="B28" s="14" t="s">
        <v>180</v>
      </c>
      <c r="C28" s="20" t="s">
        <v>138</v>
      </c>
      <c r="D28" s="17">
        <v>41699</v>
      </c>
      <c r="E28" s="15">
        <v>17000000</v>
      </c>
      <c r="F28" s="14" t="s">
        <v>99</v>
      </c>
      <c r="G28" s="22" t="s">
        <v>880</v>
      </c>
      <c r="H28" s="22" t="s">
        <v>1073</v>
      </c>
      <c r="I28" s="15">
        <v>600000</v>
      </c>
      <c r="J28" s="16">
        <v>0.5</v>
      </c>
      <c r="K28" s="15">
        <v>300000</v>
      </c>
      <c r="L28" s="15">
        <f t="shared" si="0"/>
        <v>570000</v>
      </c>
      <c r="M28" s="26" t="s">
        <v>313</v>
      </c>
      <c r="N28" s="26" t="s">
        <v>314</v>
      </c>
      <c r="O28" s="26" t="s">
        <v>831</v>
      </c>
      <c r="P28" s="14" t="s">
        <v>682</v>
      </c>
      <c r="Q28" s="14" t="s">
        <v>683</v>
      </c>
      <c r="R28" s="14"/>
      <c r="S28" s="14"/>
      <c r="T28" s="14"/>
      <c r="U28" s="14"/>
      <c r="V28" s="14"/>
      <c r="W28" s="14"/>
      <c r="X28" s="14"/>
      <c r="Y28" s="14"/>
      <c r="Z28" s="14"/>
      <c r="AA28" s="14"/>
      <c r="AB28" s="14"/>
      <c r="AC28" s="14"/>
      <c r="AD28" s="27">
        <v>41206</v>
      </c>
      <c r="AE28" s="14" t="str">
        <f>LOOKUP(AP28,{0,32,92,184,366},{"раз в месяц","раз в квартал","раз в полгода","раз в год"})</f>
        <v>раз в квартал</v>
      </c>
      <c r="AF28" s="27" t="s">
        <v>127</v>
      </c>
      <c r="AG28" s="34">
        <f t="shared" si="5"/>
        <v>600000</v>
      </c>
      <c r="AH28" s="16">
        <v>0</v>
      </c>
      <c r="AI28" s="34">
        <v>0</v>
      </c>
      <c r="AJ28" s="27" t="s">
        <v>122</v>
      </c>
      <c r="AK28" s="14"/>
      <c r="AL28" s="14"/>
      <c r="AM28" s="14"/>
      <c r="AN28" s="14"/>
      <c r="AO28" s="14"/>
      <c r="AP28" s="130">
        <v>91</v>
      </c>
      <c r="AQ28" s="131">
        <f t="shared" si="2"/>
        <v>41297</v>
      </c>
      <c r="AR28" s="132">
        <f t="shared" ca="1" si="3"/>
        <v>41297</v>
      </c>
      <c r="AS28" s="131">
        <f t="shared" ca="1" si="4"/>
        <v>41264</v>
      </c>
      <c r="AT28" s="61"/>
      <c r="AU28" s="61"/>
      <c r="AV28" s="61"/>
      <c r="AX28" s="69"/>
      <c r="AY28" s="69"/>
    </row>
    <row r="29" spans="1:51" ht="67.5" customHeight="1" x14ac:dyDescent="0.2">
      <c r="A29" s="22" t="s">
        <v>179</v>
      </c>
      <c r="B29" s="14" t="s">
        <v>180</v>
      </c>
      <c r="C29" s="20" t="s">
        <v>138</v>
      </c>
      <c r="D29" s="17">
        <v>41699</v>
      </c>
      <c r="E29" s="15">
        <v>17000000</v>
      </c>
      <c r="F29" s="14" t="s">
        <v>99</v>
      </c>
      <c r="G29" s="22" t="s">
        <v>880</v>
      </c>
      <c r="H29" s="22" t="s">
        <v>1074</v>
      </c>
      <c r="I29" s="15">
        <v>0</v>
      </c>
      <c r="J29" s="16">
        <v>0</v>
      </c>
      <c r="K29" s="15">
        <v>0</v>
      </c>
      <c r="L29" s="15">
        <f t="shared" si="0"/>
        <v>0</v>
      </c>
      <c r="M29" s="26" t="s">
        <v>313</v>
      </c>
      <c r="N29" s="26" t="s">
        <v>316</v>
      </c>
      <c r="O29" s="26" t="s">
        <v>317</v>
      </c>
      <c r="P29" s="14" t="s">
        <v>5</v>
      </c>
      <c r="Q29" s="14" t="s">
        <v>321</v>
      </c>
      <c r="R29" s="14"/>
      <c r="S29" s="14"/>
      <c r="T29" s="14"/>
      <c r="U29" s="14"/>
      <c r="V29" s="14"/>
      <c r="W29" s="14"/>
      <c r="X29" s="14"/>
      <c r="Y29" s="14"/>
      <c r="Z29" s="14"/>
      <c r="AA29" s="14"/>
      <c r="AB29" s="14"/>
      <c r="AC29" s="14"/>
      <c r="AD29" s="27">
        <v>40974</v>
      </c>
      <c r="AE29" s="14" t="str">
        <f>LOOKUP(AP29,{0,32,92,184,366},{"раз в месяц","раз в квартал","раз в полгода","раз в год"})</f>
        <v>раз в год</v>
      </c>
      <c r="AF29" s="27" t="s">
        <v>127</v>
      </c>
      <c r="AG29" s="34">
        <f t="shared" si="5"/>
        <v>0</v>
      </c>
      <c r="AH29" s="16">
        <v>0</v>
      </c>
      <c r="AI29" s="34">
        <v>0</v>
      </c>
      <c r="AJ29" s="27" t="s">
        <v>122</v>
      </c>
      <c r="AK29" s="14"/>
      <c r="AL29" s="14"/>
      <c r="AM29" s="14"/>
      <c r="AN29" s="14"/>
      <c r="AO29" s="14"/>
      <c r="AP29" s="130">
        <v>365</v>
      </c>
      <c r="AQ29" s="131">
        <f t="shared" si="2"/>
        <v>41339</v>
      </c>
      <c r="AR29" s="132">
        <f t="shared" ca="1" si="3"/>
        <v>41339</v>
      </c>
      <c r="AS29" s="131">
        <f t="shared" ca="1" si="4"/>
        <v>41264</v>
      </c>
      <c r="AT29" s="61"/>
      <c r="AU29" s="61"/>
      <c r="AV29" s="61"/>
      <c r="AX29" s="120">
        <v>41165</v>
      </c>
      <c r="AY29" s="120">
        <f ca="1">IF(AS29&gt;(AX29+183),AS29,(AX29+183))</f>
        <v>41348</v>
      </c>
    </row>
    <row r="30" spans="1:51" ht="56.25" customHeight="1" x14ac:dyDescent="0.2">
      <c r="A30" s="14" t="s">
        <v>1540</v>
      </c>
      <c r="B30" s="14" t="s">
        <v>1541</v>
      </c>
      <c r="C30" s="14" t="s">
        <v>138</v>
      </c>
      <c r="D30" s="17">
        <v>41913</v>
      </c>
      <c r="E30" s="15">
        <v>16000000</v>
      </c>
      <c r="F30" s="97" t="s">
        <v>99</v>
      </c>
      <c r="G30" s="14" t="s">
        <v>1546</v>
      </c>
      <c r="H30" s="22" t="s">
        <v>1547</v>
      </c>
      <c r="I30" s="15">
        <v>32547958.039999992</v>
      </c>
      <c r="J30" s="16">
        <v>0.5</v>
      </c>
      <c r="K30" s="15">
        <f t="shared" ref="K30:K39" si="8">I30-I30*J30</f>
        <v>16273979.019999996</v>
      </c>
      <c r="L30" s="15">
        <f t="shared" si="0"/>
        <v>30920560.137999989</v>
      </c>
      <c r="M30" s="26" t="s">
        <v>100</v>
      </c>
      <c r="N30" s="14" t="s">
        <v>830</v>
      </c>
      <c r="O30" s="14" t="s">
        <v>831</v>
      </c>
      <c r="P30" s="14" t="s">
        <v>1548</v>
      </c>
      <c r="Q30" s="14" t="s">
        <v>1423</v>
      </c>
      <c r="R30" s="14"/>
      <c r="S30" s="14"/>
      <c r="T30" s="14"/>
      <c r="U30" s="14"/>
      <c r="V30" s="14"/>
      <c r="W30" s="14"/>
      <c r="X30" s="14"/>
      <c r="Y30" s="14"/>
      <c r="Z30" s="14"/>
      <c r="AA30" s="14"/>
      <c r="AB30" s="14"/>
      <c r="AC30" s="14"/>
      <c r="AD30" s="27">
        <v>41254</v>
      </c>
      <c r="AE30" s="14" t="str">
        <f>LOOKUP(AP30,{0,32,92,184,366},{"раз в месяц","раз в квартал","раз в полгода","раз в год"})</f>
        <v>раз в месяц</v>
      </c>
      <c r="AF30" s="27" t="s">
        <v>311</v>
      </c>
      <c r="AG30" s="34">
        <f t="shared" si="5"/>
        <v>32547958.039999992</v>
      </c>
      <c r="AH30" s="16">
        <f>J30</f>
        <v>0.5</v>
      </c>
      <c r="AI30" s="34">
        <f>AG30-AG30*AH30</f>
        <v>16273979.019999996</v>
      </c>
      <c r="AJ30" s="27" t="s">
        <v>122</v>
      </c>
      <c r="AK30" s="14"/>
      <c r="AL30" s="14"/>
      <c r="AM30" s="14"/>
      <c r="AN30" s="14"/>
      <c r="AO30" s="14"/>
      <c r="AP30" s="130">
        <v>31</v>
      </c>
      <c r="AQ30" s="131">
        <f t="shared" si="2"/>
        <v>41285</v>
      </c>
      <c r="AR30" s="132">
        <f t="shared" ca="1" si="3"/>
        <v>41285</v>
      </c>
      <c r="AS30" s="131">
        <f t="shared" ca="1" si="4"/>
        <v>41264</v>
      </c>
      <c r="AT30" s="61"/>
      <c r="AU30" s="61"/>
      <c r="AV30" s="61"/>
      <c r="AX30" s="69"/>
      <c r="AY30" s="69"/>
    </row>
    <row r="31" spans="1:51" s="70" customFormat="1" ht="56.25" customHeight="1" x14ac:dyDescent="0.2">
      <c r="A31" s="14" t="s">
        <v>1540</v>
      </c>
      <c r="B31" s="14" t="s">
        <v>1541</v>
      </c>
      <c r="C31" s="14" t="s">
        <v>138</v>
      </c>
      <c r="D31" s="17">
        <v>41913</v>
      </c>
      <c r="E31" s="15">
        <v>16000000</v>
      </c>
      <c r="F31" s="97" t="s">
        <v>99</v>
      </c>
      <c r="G31" s="14" t="s">
        <v>1542</v>
      </c>
      <c r="H31" s="22" t="s">
        <v>1543</v>
      </c>
      <c r="I31" s="15">
        <v>1200000</v>
      </c>
      <c r="J31" s="16">
        <v>0.5</v>
      </c>
      <c r="K31" s="15">
        <f t="shared" si="8"/>
        <v>600000</v>
      </c>
      <c r="L31" s="15">
        <f t="shared" si="0"/>
        <v>1140000</v>
      </c>
      <c r="M31" s="26" t="s">
        <v>313</v>
      </c>
      <c r="N31" s="26" t="s">
        <v>314</v>
      </c>
      <c r="O31" s="26" t="s">
        <v>831</v>
      </c>
      <c r="P31" s="14" t="s">
        <v>1545</v>
      </c>
      <c r="Q31" s="14" t="s">
        <v>1544</v>
      </c>
      <c r="R31" s="14"/>
      <c r="S31" s="14"/>
      <c r="T31" s="14"/>
      <c r="U31" s="14"/>
      <c r="V31" s="14"/>
      <c r="W31" s="14"/>
      <c r="X31" s="14"/>
      <c r="Y31" s="14"/>
      <c r="Z31" s="14"/>
      <c r="AA31" s="14"/>
      <c r="AB31" s="14"/>
      <c r="AC31" s="14"/>
      <c r="AD31" s="27">
        <v>41183</v>
      </c>
      <c r="AE31" s="14" t="str">
        <f>LOOKUP(AP31,{0,32,92,184,366},{"раз в месяц","раз в квартал","раз в полгода","раз в год"})</f>
        <v>раз в квартал</v>
      </c>
      <c r="AF31" s="27" t="s">
        <v>311</v>
      </c>
      <c r="AG31" s="34">
        <f t="shared" si="5"/>
        <v>1200000</v>
      </c>
      <c r="AH31" s="16">
        <f>J31</f>
        <v>0.5</v>
      </c>
      <c r="AI31" s="34">
        <f>AG31-AG31*AH31</f>
        <v>600000</v>
      </c>
      <c r="AJ31" s="27" t="s">
        <v>122</v>
      </c>
      <c r="AK31" s="14"/>
      <c r="AL31" s="14"/>
      <c r="AM31" s="14"/>
      <c r="AN31" s="14"/>
      <c r="AO31" s="14"/>
      <c r="AP31" s="130">
        <v>91</v>
      </c>
      <c r="AQ31" s="131">
        <f t="shared" si="2"/>
        <v>41274</v>
      </c>
      <c r="AR31" s="132">
        <f t="shared" ca="1" si="3"/>
        <v>41274</v>
      </c>
      <c r="AS31" s="131">
        <f t="shared" ca="1" si="4"/>
        <v>41264</v>
      </c>
      <c r="AT31" s="61"/>
      <c r="AU31" s="61"/>
      <c r="AV31" s="61"/>
      <c r="AW31" s="69"/>
      <c r="AX31" s="69"/>
      <c r="AY31" s="69"/>
    </row>
    <row r="32" spans="1:51" s="70" customFormat="1" ht="56.25" customHeight="1" x14ac:dyDescent="0.2">
      <c r="A32" s="14" t="s">
        <v>18</v>
      </c>
      <c r="B32" s="14" t="s">
        <v>20</v>
      </c>
      <c r="C32" s="20" t="s">
        <v>138</v>
      </c>
      <c r="D32" s="17">
        <v>41275</v>
      </c>
      <c r="E32" s="15">
        <v>15000000</v>
      </c>
      <c r="F32" s="14" t="s">
        <v>99</v>
      </c>
      <c r="G32" s="14" t="s">
        <v>19</v>
      </c>
      <c r="H32" s="22" t="s">
        <v>21</v>
      </c>
      <c r="I32" s="15">
        <v>24063000</v>
      </c>
      <c r="J32" s="16">
        <v>0.25</v>
      </c>
      <c r="K32" s="15">
        <f t="shared" si="8"/>
        <v>18047250</v>
      </c>
      <c r="L32" s="15">
        <f t="shared" si="0"/>
        <v>22859850</v>
      </c>
      <c r="M32" s="26" t="s">
        <v>313</v>
      </c>
      <c r="N32" s="14" t="s">
        <v>316</v>
      </c>
      <c r="O32" s="14" t="s">
        <v>317</v>
      </c>
      <c r="P32" s="14" t="s">
        <v>22</v>
      </c>
      <c r="Q32" s="14" t="s">
        <v>6</v>
      </c>
      <c r="R32" s="14"/>
      <c r="S32" s="14"/>
      <c r="T32" s="14"/>
      <c r="U32" s="14"/>
      <c r="V32" s="14"/>
      <c r="W32" s="14"/>
      <c r="X32" s="14"/>
      <c r="Y32" s="14"/>
      <c r="Z32" s="14"/>
      <c r="AA32" s="14"/>
      <c r="AB32" s="14"/>
      <c r="AC32" s="14"/>
      <c r="AD32" s="27">
        <v>41192</v>
      </c>
      <c r="AE32" s="14" t="str">
        <f>LOOKUP(AP32,{0,32,92,184,366},{"раз в месяц","раз в квартал","раз в полгода","раз в год"})</f>
        <v>раз в год</v>
      </c>
      <c r="AF32" s="27" t="s">
        <v>311</v>
      </c>
      <c r="AG32" s="34">
        <f t="shared" si="5"/>
        <v>24063000</v>
      </c>
      <c r="AH32" s="16">
        <v>0.25</v>
      </c>
      <c r="AI32" s="34">
        <f>AG32-AG32*AH32</f>
        <v>18047250</v>
      </c>
      <c r="AJ32" s="27" t="s">
        <v>122</v>
      </c>
      <c r="AK32" s="14"/>
      <c r="AL32" s="14"/>
      <c r="AM32" s="14"/>
      <c r="AN32" s="14"/>
      <c r="AO32" s="14"/>
      <c r="AP32" s="130">
        <v>365</v>
      </c>
      <c r="AQ32" s="131">
        <f t="shared" si="2"/>
        <v>41557</v>
      </c>
      <c r="AR32" s="132">
        <f t="shared" ca="1" si="3"/>
        <v>41557</v>
      </c>
      <c r="AS32" s="131">
        <f t="shared" ca="1" si="4"/>
        <v>41264</v>
      </c>
      <c r="AT32" s="134"/>
      <c r="AU32" s="134"/>
      <c r="AV32" s="134"/>
      <c r="AX32" s="120">
        <v>41165</v>
      </c>
      <c r="AY32" s="120">
        <f ca="1">IF(AS32&gt;(AX32+183),AS32,(AX32+183))</f>
        <v>41348</v>
      </c>
    </row>
    <row r="33" spans="1:51" s="70" customFormat="1" ht="101.25" customHeight="1" x14ac:dyDescent="0.2">
      <c r="A33" s="22" t="s">
        <v>930</v>
      </c>
      <c r="B33" s="22" t="s">
        <v>1131</v>
      </c>
      <c r="C33" s="22" t="s">
        <v>931</v>
      </c>
      <c r="D33" s="35">
        <v>41418</v>
      </c>
      <c r="E33" s="36">
        <v>15000000</v>
      </c>
      <c r="F33" s="22" t="s">
        <v>932</v>
      </c>
      <c r="G33" s="22" t="s">
        <v>930</v>
      </c>
      <c r="H33" s="22" t="s">
        <v>1132</v>
      </c>
      <c r="I33" s="15">
        <v>31877904.98</v>
      </c>
      <c r="J33" s="16">
        <v>0.51800000000000002</v>
      </c>
      <c r="K33" s="15">
        <f t="shared" si="8"/>
        <v>15365150.20036</v>
      </c>
      <c r="L33" s="15">
        <f t="shared" si="0"/>
        <v>30284009.730999999</v>
      </c>
      <c r="M33" s="14" t="s">
        <v>313</v>
      </c>
      <c r="N33" s="14" t="s">
        <v>830</v>
      </c>
      <c r="O33" s="14" t="s">
        <v>583</v>
      </c>
      <c r="P33" s="14" t="s">
        <v>1128</v>
      </c>
      <c r="Q33" s="14" t="s">
        <v>1129</v>
      </c>
      <c r="R33" s="14"/>
      <c r="S33" s="14"/>
      <c r="T33" s="22"/>
      <c r="U33" s="14"/>
      <c r="V33" s="14"/>
      <c r="W33" s="14"/>
      <c r="X33" s="14"/>
      <c r="Y33" s="14"/>
      <c r="Z33" s="14"/>
      <c r="AA33" s="14"/>
      <c r="AB33" s="14"/>
      <c r="AC33" s="14"/>
      <c r="AD33" s="111">
        <v>41260</v>
      </c>
      <c r="AE33" s="14" t="str">
        <f>LOOKUP(AP33,{0,32,92,184,366},{"раз в месяц","раз в квартал","раз в полгода","раз в год"})</f>
        <v>раз в месяц</v>
      </c>
      <c r="AF33" s="14" t="s">
        <v>311</v>
      </c>
      <c r="AG33" s="18">
        <f t="shared" si="5"/>
        <v>31877904.98</v>
      </c>
      <c r="AH33" s="16">
        <f>J33</f>
        <v>0.51800000000000002</v>
      </c>
      <c r="AI33" s="18">
        <f>K33</f>
        <v>15365150.20036</v>
      </c>
      <c r="AJ33" s="14" t="s">
        <v>312</v>
      </c>
      <c r="AK33" s="15">
        <v>304500000</v>
      </c>
      <c r="AL33" s="14" t="s">
        <v>1130</v>
      </c>
      <c r="AM33" s="15">
        <v>244715437</v>
      </c>
      <c r="AN33" s="14"/>
      <c r="AO33" s="14"/>
      <c r="AP33" s="130">
        <v>30</v>
      </c>
      <c r="AQ33" s="131">
        <f t="shared" si="2"/>
        <v>41290</v>
      </c>
      <c r="AR33" s="132">
        <f t="shared" ca="1" si="3"/>
        <v>41290</v>
      </c>
      <c r="AS33" s="131">
        <f t="shared" ca="1" si="4"/>
        <v>41264</v>
      </c>
      <c r="AT33" s="61"/>
      <c r="AU33" s="61"/>
      <c r="AV33" s="61"/>
      <c r="AW33" s="69"/>
      <c r="AX33" s="69"/>
      <c r="AY33" s="69"/>
    </row>
    <row r="34" spans="1:51" s="70" customFormat="1" ht="101.25" customHeight="1" x14ac:dyDescent="0.2">
      <c r="A34" s="22" t="s">
        <v>930</v>
      </c>
      <c r="B34" s="22" t="s">
        <v>1133</v>
      </c>
      <c r="C34" s="22" t="s">
        <v>931</v>
      </c>
      <c r="D34" s="35">
        <v>41425</v>
      </c>
      <c r="E34" s="36">
        <v>15000000</v>
      </c>
      <c r="F34" s="22" t="s">
        <v>932</v>
      </c>
      <c r="G34" s="22" t="s">
        <v>930</v>
      </c>
      <c r="H34" s="22" t="s">
        <v>1134</v>
      </c>
      <c r="I34" s="15">
        <v>31877443.050000001</v>
      </c>
      <c r="J34" s="16">
        <v>0.51800000000000002</v>
      </c>
      <c r="K34" s="15">
        <f t="shared" si="8"/>
        <v>15364927.550100001</v>
      </c>
      <c r="L34" s="15">
        <f t="shared" si="0"/>
        <v>30283570.897500001</v>
      </c>
      <c r="M34" s="14" t="s">
        <v>313</v>
      </c>
      <c r="N34" s="14" t="s">
        <v>830</v>
      </c>
      <c r="O34" s="14" t="s">
        <v>583</v>
      </c>
      <c r="P34" s="14" t="s">
        <v>1128</v>
      </c>
      <c r="Q34" s="14" t="s">
        <v>1129</v>
      </c>
      <c r="R34" s="14"/>
      <c r="S34" s="14"/>
      <c r="T34" s="22"/>
      <c r="U34" s="14"/>
      <c r="V34" s="14"/>
      <c r="W34" s="14"/>
      <c r="X34" s="14"/>
      <c r="Y34" s="14"/>
      <c r="Z34" s="14"/>
      <c r="AA34" s="14"/>
      <c r="AB34" s="14"/>
      <c r="AC34" s="14"/>
      <c r="AD34" s="111">
        <v>41260</v>
      </c>
      <c r="AE34" s="14" t="str">
        <f>LOOKUP(AP34,{0,32,92,184,366},{"раз в месяц","раз в квартал","раз в полгода","раз в год"})</f>
        <v>раз в месяц</v>
      </c>
      <c r="AF34" s="14" t="s">
        <v>311</v>
      </c>
      <c r="AG34" s="18">
        <f t="shared" si="5"/>
        <v>31877443.050000001</v>
      </c>
      <c r="AH34" s="16">
        <f>J34</f>
        <v>0.51800000000000002</v>
      </c>
      <c r="AI34" s="18">
        <f>K34</f>
        <v>15364927.550100001</v>
      </c>
      <c r="AJ34" s="14" t="s">
        <v>312</v>
      </c>
      <c r="AK34" s="15">
        <v>304500000</v>
      </c>
      <c r="AL34" s="14" t="s">
        <v>1130</v>
      </c>
      <c r="AM34" s="15">
        <v>244715437</v>
      </c>
      <c r="AN34" s="14"/>
      <c r="AO34" s="14"/>
      <c r="AP34" s="130">
        <v>30</v>
      </c>
      <c r="AQ34" s="131">
        <f t="shared" si="2"/>
        <v>41290</v>
      </c>
      <c r="AR34" s="132">
        <f t="shared" ca="1" si="3"/>
        <v>41290</v>
      </c>
      <c r="AS34" s="131">
        <f t="shared" ca="1" si="4"/>
        <v>41264</v>
      </c>
      <c r="AT34" s="134"/>
      <c r="AU34" s="134"/>
      <c r="AV34" s="134"/>
    </row>
    <row r="35" spans="1:51" ht="78.75" customHeight="1" x14ac:dyDescent="0.2">
      <c r="A35" s="14" t="s">
        <v>199</v>
      </c>
      <c r="B35" s="14" t="s">
        <v>200</v>
      </c>
      <c r="C35" s="14" t="s">
        <v>201</v>
      </c>
      <c r="D35" s="17">
        <v>41376</v>
      </c>
      <c r="E35" s="15">
        <v>15000000</v>
      </c>
      <c r="F35" s="14" t="s">
        <v>932</v>
      </c>
      <c r="G35" s="14" t="s">
        <v>199</v>
      </c>
      <c r="H35" s="22" t="s">
        <v>202</v>
      </c>
      <c r="I35" s="15">
        <v>13530000</v>
      </c>
      <c r="J35" s="16">
        <v>0.49</v>
      </c>
      <c r="K35" s="15">
        <f t="shared" si="8"/>
        <v>6900300</v>
      </c>
      <c r="L35" s="15">
        <f t="shared" si="0"/>
        <v>12853500</v>
      </c>
      <c r="M35" s="26" t="s">
        <v>313</v>
      </c>
      <c r="N35" s="26" t="s">
        <v>493</v>
      </c>
      <c r="O35" s="26" t="s">
        <v>831</v>
      </c>
      <c r="P35" s="14" t="s">
        <v>203</v>
      </c>
      <c r="Q35" s="14" t="s">
        <v>1437</v>
      </c>
      <c r="R35" s="14"/>
      <c r="S35" s="14"/>
      <c r="T35" s="14"/>
      <c r="U35" s="14"/>
      <c r="V35" s="14"/>
      <c r="W35" s="14"/>
      <c r="X35" s="26" t="s">
        <v>944</v>
      </c>
      <c r="Y35" s="15">
        <v>10365080</v>
      </c>
      <c r="Z35" s="26" t="s">
        <v>945</v>
      </c>
      <c r="AA35" s="17">
        <v>40655</v>
      </c>
      <c r="AB35" s="14" t="s">
        <v>383</v>
      </c>
      <c r="AC35" s="15">
        <v>21297</v>
      </c>
      <c r="AD35" s="111">
        <v>41206</v>
      </c>
      <c r="AE35" s="14" t="str">
        <f>LOOKUP(AP35,{0,32,92,184,366},{"раз в месяц","раз в квартал","раз в полгода","раз в год"})</f>
        <v>раз в квартал</v>
      </c>
      <c r="AF35" s="27" t="s">
        <v>127</v>
      </c>
      <c r="AG35" s="34">
        <v>13530000</v>
      </c>
      <c r="AH35" s="16">
        <f>J35</f>
        <v>0.49</v>
      </c>
      <c r="AI35" s="34">
        <f>AG35-AG35*AH35</f>
        <v>6900300</v>
      </c>
      <c r="AJ35" s="27" t="s">
        <v>312</v>
      </c>
      <c r="AK35" s="14"/>
      <c r="AL35" s="14"/>
      <c r="AM35" s="14"/>
      <c r="AN35" s="14"/>
      <c r="AO35" s="14"/>
      <c r="AP35" s="130">
        <v>91</v>
      </c>
      <c r="AQ35" s="131">
        <f t="shared" si="2"/>
        <v>41297</v>
      </c>
      <c r="AR35" s="132">
        <f t="shared" ca="1" si="3"/>
        <v>41297</v>
      </c>
      <c r="AS35" s="131">
        <f t="shared" ca="1" si="4"/>
        <v>41264</v>
      </c>
      <c r="AT35" s="134"/>
      <c r="AU35" s="134"/>
      <c r="AV35" s="134"/>
      <c r="AW35" s="70"/>
      <c r="AX35" s="70"/>
      <c r="AY35" s="70"/>
    </row>
    <row r="36" spans="1:51" ht="78.75" x14ac:dyDescent="0.2">
      <c r="A36" s="14" t="s">
        <v>1024</v>
      </c>
      <c r="B36" s="14" t="s">
        <v>627</v>
      </c>
      <c r="C36" s="20" t="s">
        <v>138</v>
      </c>
      <c r="D36" s="17">
        <v>41448</v>
      </c>
      <c r="E36" s="15">
        <v>14000000</v>
      </c>
      <c r="F36" s="14" t="s">
        <v>99</v>
      </c>
      <c r="G36" s="14" t="s">
        <v>1024</v>
      </c>
      <c r="H36" s="22" t="s">
        <v>628</v>
      </c>
      <c r="I36" s="15">
        <v>19657000</v>
      </c>
      <c r="J36" s="16">
        <v>0.25</v>
      </c>
      <c r="K36" s="15">
        <f t="shared" si="8"/>
        <v>14742750</v>
      </c>
      <c r="L36" s="15">
        <f t="shared" si="0"/>
        <v>18674150</v>
      </c>
      <c r="M36" s="26" t="s">
        <v>313</v>
      </c>
      <c r="N36" s="14" t="s">
        <v>316</v>
      </c>
      <c r="O36" s="14" t="s">
        <v>317</v>
      </c>
      <c r="P36" s="14" t="s">
        <v>629</v>
      </c>
      <c r="Q36" s="14" t="s">
        <v>630</v>
      </c>
      <c r="R36" s="14"/>
      <c r="S36" s="14"/>
      <c r="T36" s="14"/>
      <c r="U36" s="14"/>
      <c r="V36" s="14"/>
      <c r="W36" s="14"/>
      <c r="X36" s="14"/>
      <c r="Y36" s="14"/>
      <c r="Z36" s="14"/>
      <c r="AA36" s="14"/>
      <c r="AB36" s="14"/>
      <c r="AC36" s="14"/>
      <c r="AD36" s="27">
        <v>41068</v>
      </c>
      <c r="AE36" s="14" t="str">
        <f>LOOKUP(AP36,{0,32,92,184,366},{"раз в месяц","раз в квартал","раз в полгода","раз в год"})</f>
        <v>раз в год</v>
      </c>
      <c r="AF36" s="27" t="s">
        <v>311</v>
      </c>
      <c r="AG36" s="34">
        <f>I36</f>
        <v>19657000</v>
      </c>
      <c r="AH36" s="16">
        <v>0.25</v>
      </c>
      <c r="AI36" s="34">
        <f>AG36-AG36*AH36</f>
        <v>14742750</v>
      </c>
      <c r="AJ36" s="27" t="s">
        <v>122</v>
      </c>
      <c r="AK36" s="14"/>
      <c r="AL36" s="14"/>
      <c r="AM36" s="14"/>
      <c r="AN36" s="14"/>
      <c r="AO36" s="14"/>
      <c r="AP36" s="130">
        <v>365</v>
      </c>
      <c r="AQ36" s="131">
        <f t="shared" si="2"/>
        <v>41433</v>
      </c>
      <c r="AR36" s="132">
        <f t="shared" ca="1" si="3"/>
        <v>41433</v>
      </c>
      <c r="AS36" s="131">
        <f t="shared" ca="1" si="4"/>
        <v>41264</v>
      </c>
      <c r="AT36" s="61"/>
      <c r="AU36" s="61"/>
      <c r="AV36" s="61"/>
      <c r="AX36" s="120">
        <v>41165</v>
      </c>
      <c r="AY36" s="120">
        <f ca="1">IF(AS36&gt;(AX36+183),AS36,(AX36+183))</f>
        <v>41348</v>
      </c>
    </row>
    <row r="37" spans="1:51" ht="45" customHeight="1" x14ac:dyDescent="0.2">
      <c r="A37" s="14" t="s">
        <v>803</v>
      </c>
      <c r="B37" s="14" t="s">
        <v>870</v>
      </c>
      <c r="C37" s="20" t="s">
        <v>871</v>
      </c>
      <c r="D37" s="17">
        <v>42905</v>
      </c>
      <c r="E37" s="15">
        <v>12000000</v>
      </c>
      <c r="F37" s="14" t="s">
        <v>99</v>
      </c>
      <c r="G37" s="14" t="s">
        <v>803</v>
      </c>
      <c r="H37" s="22" t="s">
        <v>872</v>
      </c>
      <c r="I37" s="15">
        <v>17263000</v>
      </c>
      <c r="J37" s="16">
        <v>0.3</v>
      </c>
      <c r="K37" s="15">
        <f t="shared" si="8"/>
        <v>12084100</v>
      </c>
      <c r="L37" s="15">
        <f t="shared" si="0"/>
        <v>16399850</v>
      </c>
      <c r="M37" s="26" t="s">
        <v>313</v>
      </c>
      <c r="N37" s="14" t="s">
        <v>316</v>
      </c>
      <c r="O37" s="14" t="s">
        <v>317</v>
      </c>
      <c r="P37" s="14" t="s">
        <v>873</v>
      </c>
      <c r="Q37" s="14" t="s">
        <v>1151</v>
      </c>
      <c r="R37" s="14"/>
      <c r="S37" s="14"/>
      <c r="T37" s="14"/>
      <c r="U37" s="14"/>
      <c r="V37" s="14"/>
      <c r="W37" s="14"/>
      <c r="X37" s="14"/>
      <c r="Y37" s="14"/>
      <c r="Z37" s="14"/>
      <c r="AA37" s="14"/>
      <c r="AB37" s="14"/>
      <c r="AC37" s="14"/>
      <c r="AD37" s="27">
        <v>41157</v>
      </c>
      <c r="AE37" s="14" t="str">
        <f>LOOKUP(AP37,{0,32,92,184,366},{"раз в месяц","раз в квартал","раз в полгода","раз в год"})</f>
        <v>раз в год</v>
      </c>
      <c r="AF37" s="27" t="s">
        <v>311</v>
      </c>
      <c r="AG37" s="34">
        <f>I37</f>
        <v>17263000</v>
      </c>
      <c r="AH37" s="16">
        <v>0.3</v>
      </c>
      <c r="AI37" s="34">
        <f>AG37-AG37*AH37</f>
        <v>12084100</v>
      </c>
      <c r="AJ37" s="14" t="s">
        <v>122</v>
      </c>
      <c r="AK37" s="14"/>
      <c r="AL37" s="14"/>
      <c r="AM37" s="20"/>
      <c r="AN37" s="17"/>
      <c r="AO37" s="15"/>
      <c r="AP37" s="130">
        <v>365</v>
      </c>
      <c r="AQ37" s="131">
        <f t="shared" si="2"/>
        <v>41522</v>
      </c>
      <c r="AR37" s="132">
        <f t="shared" ca="1" si="3"/>
        <v>41522</v>
      </c>
      <c r="AS37" s="131">
        <f t="shared" ca="1" si="4"/>
        <v>41264</v>
      </c>
      <c r="AT37" s="61"/>
      <c r="AU37" s="61"/>
      <c r="AV37" s="61"/>
      <c r="AX37" s="120">
        <v>41165</v>
      </c>
      <c r="AY37" s="120">
        <f ca="1">IF(AS37&gt;(AX37+183),AS37,(AX37+183))</f>
        <v>41348</v>
      </c>
    </row>
    <row r="38" spans="1:51" ht="45" customHeight="1" x14ac:dyDescent="0.2">
      <c r="A38" s="22" t="s">
        <v>774</v>
      </c>
      <c r="B38" s="14" t="s">
        <v>689</v>
      </c>
      <c r="C38" s="20" t="s">
        <v>198</v>
      </c>
      <c r="D38" s="17">
        <v>41337</v>
      </c>
      <c r="E38" s="15">
        <v>12000000</v>
      </c>
      <c r="F38" s="14" t="s">
        <v>99</v>
      </c>
      <c r="G38" s="14" t="s">
        <v>690</v>
      </c>
      <c r="H38" s="22" t="s">
        <v>91</v>
      </c>
      <c r="I38" s="15">
        <v>8796000</v>
      </c>
      <c r="J38" s="16">
        <v>0.25</v>
      </c>
      <c r="K38" s="15">
        <f t="shared" si="8"/>
        <v>6597000</v>
      </c>
      <c r="L38" s="15">
        <f t="shared" si="0"/>
        <v>8356200</v>
      </c>
      <c r="M38" s="26" t="s">
        <v>313</v>
      </c>
      <c r="N38" s="14" t="s">
        <v>316</v>
      </c>
      <c r="O38" s="14" t="s">
        <v>317</v>
      </c>
      <c r="P38" s="14" t="s">
        <v>92</v>
      </c>
      <c r="Q38" s="14" t="s">
        <v>93</v>
      </c>
      <c r="R38" s="14"/>
      <c r="S38" s="14"/>
      <c r="T38" s="14"/>
      <c r="U38" s="14"/>
      <c r="V38" s="14"/>
      <c r="W38" s="14"/>
      <c r="X38" s="14"/>
      <c r="Y38" s="14"/>
      <c r="Z38" s="14"/>
      <c r="AA38" s="14"/>
      <c r="AB38" s="14"/>
      <c r="AC38" s="14"/>
      <c r="AD38" s="27">
        <v>40990</v>
      </c>
      <c r="AE38" s="14" t="str">
        <f>LOOKUP(AP38,{0,32,92,184,366},{"раз в месяц","раз в квартал","раз в полгода","раз в год"})</f>
        <v>раз в год</v>
      </c>
      <c r="AF38" s="27" t="s">
        <v>311</v>
      </c>
      <c r="AG38" s="34">
        <f>I38</f>
        <v>8796000</v>
      </c>
      <c r="AH38" s="16">
        <v>0.25</v>
      </c>
      <c r="AI38" s="34">
        <f>AG38-AG38*AH38</f>
        <v>6597000</v>
      </c>
      <c r="AJ38" s="27" t="s">
        <v>122</v>
      </c>
      <c r="AK38" s="14"/>
      <c r="AL38" s="14"/>
      <c r="AM38" s="14"/>
      <c r="AN38" s="14"/>
      <c r="AO38" s="14"/>
      <c r="AP38" s="130">
        <v>365</v>
      </c>
      <c r="AQ38" s="131">
        <f t="shared" si="2"/>
        <v>41355</v>
      </c>
      <c r="AR38" s="132">
        <f t="shared" ca="1" si="3"/>
        <v>41355</v>
      </c>
      <c r="AS38" s="131">
        <f t="shared" ca="1" si="4"/>
        <v>41264</v>
      </c>
      <c r="AT38" s="61"/>
      <c r="AU38" s="61"/>
      <c r="AV38" s="61"/>
      <c r="AX38" s="120">
        <v>41165</v>
      </c>
      <c r="AY38" s="120">
        <f ca="1">IF(AS38&gt;(AX38+183),AS38,(AX38+183))</f>
        <v>41348</v>
      </c>
    </row>
    <row r="39" spans="1:51" ht="45" customHeight="1" x14ac:dyDescent="0.2">
      <c r="A39" s="22" t="s">
        <v>774</v>
      </c>
      <c r="B39" s="14" t="s">
        <v>689</v>
      </c>
      <c r="C39" s="20" t="s">
        <v>198</v>
      </c>
      <c r="D39" s="17">
        <v>41337</v>
      </c>
      <c r="E39" s="15">
        <v>12000000</v>
      </c>
      <c r="F39" s="14" t="s">
        <v>99</v>
      </c>
      <c r="G39" s="14" t="s">
        <v>690</v>
      </c>
      <c r="H39" s="22" t="s">
        <v>691</v>
      </c>
      <c r="I39" s="15">
        <v>8413000</v>
      </c>
      <c r="J39" s="16">
        <v>0.25</v>
      </c>
      <c r="K39" s="15">
        <f t="shared" si="8"/>
        <v>6309750</v>
      </c>
      <c r="L39" s="15">
        <f t="shared" si="0"/>
        <v>7992350</v>
      </c>
      <c r="M39" s="26" t="s">
        <v>313</v>
      </c>
      <c r="N39" s="14" t="s">
        <v>316</v>
      </c>
      <c r="O39" s="14" t="s">
        <v>317</v>
      </c>
      <c r="P39" s="14" t="s">
        <v>887</v>
      </c>
      <c r="Q39" s="14" t="s">
        <v>909</v>
      </c>
      <c r="R39" s="14"/>
      <c r="S39" s="14"/>
      <c r="T39" s="14"/>
      <c r="U39" s="14"/>
      <c r="V39" s="14"/>
      <c r="W39" s="14"/>
      <c r="X39" s="14"/>
      <c r="Y39" s="14"/>
      <c r="Z39" s="14"/>
      <c r="AA39" s="14"/>
      <c r="AB39" s="14"/>
      <c r="AC39" s="14"/>
      <c r="AD39" s="27">
        <v>40990</v>
      </c>
      <c r="AE39" s="14" t="str">
        <f>LOOKUP(AP39,{0,32,92,184,366},{"раз в месяц","раз в квартал","раз в полгода","раз в год"})</f>
        <v>раз в год</v>
      </c>
      <c r="AF39" s="27" t="s">
        <v>311</v>
      </c>
      <c r="AG39" s="34">
        <f>I39</f>
        <v>8413000</v>
      </c>
      <c r="AH39" s="16">
        <v>0.25</v>
      </c>
      <c r="AI39" s="34">
        <f>AG39-AG39*AH39</f>
        <v>6309750</v>
      </c>
      <c r="AJ39" s="27" t="s">
        <v>122</v>
      </c>
      <c r="AK39" s="14"/>
      <c r="AL39" s="14"/>
      <c r="AM39" s="14"/>
      <c r="AN39" s="14"/>
      <c r="AO39" s="14"/>
      <c r="AP39" s="130">
        <v>365</v>
      </c>
      <c r="AQ39" s="131">
        <f t="shared" si="2"/>
        <v>41355</v>
      </c>
      <c r="AR39" s="132">
        <f t="shared" ca="1" si="3"/>
        <v>41355</v>
      </c>
      <c r="AS39" s="131">
        <f t="shared" ca="1" si="4"/>
        <v>41264</v>
      </c>
      <c r="AT39" s="61"/>
      <c r="AU39" s="61"/>
      <c r="AV39" s="61"/>
      <c r="AX39" s="120">
        <v>41165</v>
      </c>
      <c r="AY39" s="120">
        <f ca="1">IF(AS39&gt;(AX39+183),AS39,(AX39+183))</f>
        <v>41348</v>
      </c>
    </row>
    <row r="40" spans="1:51" ht="45" customHeight="1" x14ac:dyDescent="0.2">
      <c r="A40" s="14" t="s">
        <v>285</v>
      </c>
      <c r="B40" s="14" t="s">
        <v>286</v>
      </c>
      <c r="C40" s="20" t="s">
        <v>198</v>
      </c>
      <c r="D40" s="17">
        <v>41319</v>
      </c>
      <c r="E40" s="15">
        <v>12000000</v>
      </c>
      <c r="F40" s="14" t="s">
        <v>99</v>
      </c>
      <c r="G40" s="14" t="s">
        <v>285</v>
      </c>
      <c r="H40" s="22" t="s">
        <v>649</v>
      </c>
      <c r="I40" s="15">
        <v>4029064.51</v>
      </c>
      <c r="J40" s="16">
        <v>0.5</v>
      </c>
      <c r="K40" s="15">
        <f>I40*J40</f>
        <v>2014532.2549999999</v>
      </c>
      <c r="L40" s="15">
        <f t="shared" si="0"/>
        <v>3827611.2844999996</v>
      </c>
      <c r="M40" s="26" t="s">
        <v>313</v>
      </c>
      <c r="N40" s="26" t="s">
        <v>830</v>
      </c>
      <c r="O40" s="26" t="s">
        <v>831</v>
      </c>
      <c r="P40" s="14" t="s">
        <v>1630</v>
      </c>
      <c r="Q40" s="14" t="s">
        <v>991</v>
      </c>
      <c r="R40" s="14"/>
      <c r="S40" s="14"/>
      <c r="T40" s="14"/>
      <c r="U40" s="14"/>
      <c r="V40" s="14"/>
      <c r="W40" s="14"/>
      <c r="X40" s="14"/>
      <c r="Y40" s="14"/>
      <c r="Z40" s="14"/>
      <c r="AA40" s="14"/>
      <c r="AB40" s="14"/>
      <c r="AC40" s="14"/>
      <c r="AD40" s="27">
        <v>41190</v>
      </c>
      <c r="AE40" s="14" t="str">
        <f>LOOKUP(AP40,{0,32,92,184,366},{"раз в месяц","раз в квартал","раз в полгода","раз в год"})</f>
        <v>раз в месяц</v>
      </c>
      <c r="AF40" s="27" t="s">
        <v>127</v>
      </c>
      <c r="AG40" s="34">
        <f>I40</f>
        <v>4029064.51</v>
      </c>
      <c r="AH40" s="16">
        <v>0.5</v>
      </c>
      <c r="AI40" s="34">
        <f>AG40*AH40</f>
        <v>2014532.2549999999</v>
      </c>
      <c r="AJ40" s="27" t="s">
        <v>248</v>
      </c>
      <c r="AK40" s="14"/>
      <c r="AL40" s="14"/>
      <c r="AM40" s="14"/>
      <c r="AN40" s="14"/>
      <c r="AO40" s="14"/>
      <c r="AP40" s="130">
        <v>30</v>
      </c>
      <c r="AQ40" s="131">
        <f t="shared" si="2"/>
        <v>41220</v>
      </c>
      <c r="AR40" s="132">
        <f t="shared" ca="1" si="3"/>
        <v>41264</v>
      </c>
      <c r="AS40" s="131">
        <f t="shared" ca="1" si="4"/>
        <v>41264</v>
      </c>
      <c r="AT40" s="61"/>
      <c r="AU40" s="61"/>
      <c r="AV40" s="61"/>
      <c r="AX40" s="69"/>
      <c r="AY40" s="69"/>
    </row>
    <row r="41" spans="1:51" ht="45" customHeight="1" x14ac:dyDescent="0.2">
      <c r="A41" s="14" t="s">
        <v>285</v>
      </c>
      <c r="B41" s="14" t="s">
        <v>286</v>
      </c>
      <c r="C41" s="20" t="s">
        <v>198</v>
      </c>
      <c r="D41" s="17">
        <v>41319</v>
      </c>
      <c r="E41" s="15">
        <v>12000000</v>
      </c>
      <c r="F41" s="14" t="s">
        <v>99</v>
      </c>
      <c r="G41" s="14" t="s">
        <v>285</v>
      </c>
      <c r="H41" s="22" t="s">
        <v>647</v>
      </c>
      <c r="I41" s="15">
        <v>2785041.27</v>
      </c>
      <c r="J41" s="16">
        <v>0.5</v>
      </c>
      <c r="K41" s="15">
        <f>I41*J41</f>
        <v>1392520.635</v>
      </c>
      <c r="L41" s="15">
        <f t="shared" si="0"/>
        <v>2645789.2064999999</v>
      </c>
      <c r="M41" s="26" t="s">
        <v>313</v>
      </c>
      <c r="N41" s="26" t="s">
        <v>830</v>
      </c>
      <c r="O41" s="26" t="s">
        <v>831</v>
      </c>
      <c r="P41" s="14" t="s">
        <v>1630</v>
      </c>
      <c r="Q41" s="14" t="s">
        <v>991</v>
      </c>
      <c r="R41" s="14"/>
      <c r="S41" s="14"/>
      <c r="T41" s="14"/>
      <c r="U41" s="14"/>
      <c r="V41" s="14"/>
      <c r="W41" s="14"/>
      <c r="X41" s="14"/>
      <c r="Y41" s="14"/>
      <c r="Z41" s="14"/>
      <c r="AA41" s="14"/>
      <c r="AB41" s="14"/>
      <c r="AC41" s="14"/>
      <c r="AD41" s="27">
        <v>41190</v>
      </c>
      <c r="AE41" s="14" t="str">
        <f>LOOKUP(AP41,{0,32,92,184,366},{"раз в месяц","раз в квартал","раз в полгода","раз в год"})</f>
        <v>раз в месяц</v>
      </c>
      <c r="AF41" s="27" t="s">
        <v>127</v>
      </c>
      <c r="AG41" s="34">
        <v>3014599.61</v>
      </c>
      <c r="AH41" s="16">
        <v>0.5</v>
      </c>
      <c r="AI41" s="34">
        <f>AG41*AH41</f>
        <v>1507299.8049999999</v>
      </c>
      <c r="AJ41" s="27" t="s">
        <v>248</v>
      </c>
      <c r="AK41" s="14"/>
      <c r="AL41" s="14"/>
      <c r="AM41" s="14"/>
      <c r="AN41" s="14"/>
      <c r="AO41" s="14"/>
      <c r="AP41" s="130">
        <v>30</v>
      </c>
      <c r="AQ41" s="131">
        <f t="shared" si="2"/>
        <v>41220</v>
      </c>
      <c r="AR41" s="132">
        <f t="shared" ca="1" si="3"/>
        <v>41264</v>
      </c>
      <c r="AS41" s="131">
        <f t="shared" ca="1" si="4"/>
        <v>41264</v>
      </c>
      <c r="AT41" s="61"/>
      <c r="AU41" s="61"/>
      <c r="AV41" s="61"/>
      <c r="AX41" s="69"/>
      <c r="AY41" s="69"/>
    </row>
    <row r="42" spans="1:51" ht="90" customHeight="1" x14ac:dyDescent="0.2">
      <c r="A42" s="14" t="s">
        <v>285</v>
      </c>
      <c r="B42" s="14" t="s">
        <v>286</v>
      </c>
      <c r="C42" s="20" t="s">
        <v>198</v>
      </c>
      <c r="D42" s="17">
        <v>41319</v>
      </c>
      <c r="E42" s="15">
        <v>12000000</v>
      </c>
      <c r="F42" s="14" t="s">
        <v>99</v>
      </c>
      <c r="G42" s="14" t="s">
        <v>513</v>
      </c>
      <c r="H42" s="22" t="s">
        <v>514</v>
      </c>
      <c r="I42" s="15">
        <v>650000</v>
      </c>
      <c r="J42" s="16">
        <v>0.5</v>
      </c>
      <c r="K42" s="15">
        <f>I42*J42</f>
        <v>325000</v>
      </c>
      <c r="L42" s="15">
        <f t="shared" si="0"/>
        <v>617500</v>
      </c>
      <c r="M42" s="26" t="s">
        <v>555</v>
      </c>
      <c r="N42" s="26" t="s">
        <v>314</v>
      </c>
      <c r="O42" s="26" t="s">
        <v>831</v>
      </c>
      <c r="P42" s="14" t="s">
        <v>645</v>
      </c>
      <c r="Q42" s="14" t="s">
        <v>646</v>
      </c>
      <c r="R42" s="14"/>
      <c r="S42" s="14"/>
      <c r="T42" s="14"/>
      <c r="U42" s="14"/>
      <c r="V42" s="14"/>
      <c r="W42" s="14"/>
      <c r="X42" s="14"/>
      <c r="Y42" s="14"/>
      <c r="Z42" s="14"/>
      <c r="AA42" s="14"/>
      <c r="AB42" s="14"/>
      <c r="AC42" s="14"/>
      <c r="AD42" s="27">
        <v>41227</v>
      </c>
      <c r="AE42" s="14" t="str">
        <f>LOOKUP(AP42,{0,32,92,184,366},{"раз в месяц","раз в квартал","раз в полгода","раз в год"})</f>
        <v>раз в квартал</v>
      </c>
      <c r="AF42" s="27" t="s">
        <v>127</v>
      </c>
      <c r="AG42" s="34">
        <f>I42</f>
        <v>650000</v>
      </c>
      <c r="AH42" s="16">
        <f>J42</f>
        <v>0.5</v>
      </c>
      <c r="AI42" s="34">
        <f>AG42-AG42*AH42</f>
        <v>325000</v>
      </c>
      <c r="AJ42" s="27" t="s">
        <v>122</v>
      </c>
      <c r="AK42" s="14"/>
      <c r="AL42" s="14"/>
      <c r="AM42" s="14"/>
      <c r="AN42" s="14"/>
      <c r="AO42" s="14"/>
      <c r="AP42" s="130">
        <v>91</v>
      </c>
      <c r="AQ42" s="131">
        <f t="shared" si="2"/>
        <v>41318</v>
      </c>
      <c r="AR42" s="132">
        <f t="shared" ca="1" si="3"/>
        <v>41318</v>
      </c>
      <c r="AS42" s="131">
        <f t="shared" ca="1" si="4"/>
        <v>41264</v>
      </c>
      <c r="AT42" s="61"/>
      <c r="AU42" s="61"/>
      <c r="AV42" s="61"/>
      <c r="AX42" s="69"/>
      <c r="AY42" s="69"/>
    </row>
    <row r="43" spans="1:51" ht="90" customHeight="1" x14ac:dyDescent="0.2">
      <c r="A43" s="14" t="s">
        <v>285</v>
      </c>
      <c r="B43" s="14" t="s">
        <v>286</v>
      </c>
      <c r="C43" s="20" t="s">
        <v>198</v>
      </c>
      <c r="D43" s="17">
        <v>41319</v>
      </c>
      <c r="E43" s="15">
        <v>12000000</v>
      </c>
      <c r="F43" s="14" t="s">
        <v>99</v>
      </c>
      <c r="G43" s="14" t="s">
        <v>1662</v>
      </c>
      <c r="H43" s="22" t="s">
        <v>1663</v>
      </c>
      <c r="I43" s="15">
        <v>6198000</v>
      </c>
      <c r="J43" s="16">
        <v>0.25</v>
      </c>
      <c r="K43" s="15">
        <f>I43-I43*J43</f>
        <v>4648500</v>
      </c>
      <c r="L43" s="15">
        <f t="shared" si="0"/>
        <v>5888100</v>
      </c>
      <c r="M43" s="26" t="s">
        <v>313</v>
      </c>
      <c r="N43" s="14" t="s">
        <v>316</v>
      </c>
      <c r="O43" s="14" t="s">
        <v>317</v>
      </c>
      <c r="P43" s="14" t="s">
        <v>1664</v>
      </c>
      <c r="Q43" s="14" t="s">
        <v>1665</v>
      </c>
      <c r="R43" s="14"/>
      <c r="S43" s="14"/>
      <c r="T43" s="14"/>
      <c r="U43" s="14"/>
      <c r="V43" s="14"/>
      <c r="W43" s="14"/>
      <c r="X43" s="14"/>
      <c r="Y43" s="14"/>
      <c r="Z43" s="14"/>
      <c r="AA43" s="14"/>
      <c r="AB43" s="14"/>
      <c r="AC43" s="14"/>
      <c r="AD43" s="27">
        <v>41183</v>
      </c>
      <c r="AE43" s="14" t="str">
        <f>LOOKUP(AP43,{0,32,92,184,366},{"раз в месяц","раз в квартал","раз в полгода","раз в год"})</f>
        <v>раз в год</v>
      </c>
      <c r="AF43" s="27" t="s">
        <v>127</v>
      </c>
      <c r="AG43" s="34">
        <f>I43</f>
        <v>6198000</v>
      </c>
      <c r="AH43" s="16">
        <v>0.25</v>
      </c>
      <c r="AI43" s="34">
        <f>AG43-AG43*AH43</f>
        <v>4648500</v>
      </c>
      <c r="AJ43" s="27" t="s">
        <v>122</v>
      </c>
      <c r="AK43" s="14"/>
      <c r="AL43" s="14"/>
      <c r="AM43" s="14"/>
      <c r="AN43" s="14"/>
      <c r="AO43" s="14"/>
      <c r="AP43" s="130">
        <v>365</v>
      </c>
      <c r="AQ43" s="131">
        <f t="shared" si="2"/>
        <v>41548</v>
      </c>
      <c r="AR43" s="132">
        <f t="shared" ca="1" si="3"/>
        <v>41548</v>
      </c>
      <c r="AS43" s="131">
        <f t="shared" ca="1" si="4"/>
        <v>41264</v>
      </c>
      <c r="AT43" s="61"/>
      <c r="AU43" s="61"/>
      <c r="AV43" s="61"/>
      <c r="AX43" s="120">
        <v>41183</v>
      </c>
      <c r="AY43" s="120">
        <f ca="1">IF(AS43&gt;(AX43+183),AS43,(AX43+183))</f>
        <v>41366</v>
      </c>
    </row>
    <row r="44" spans="1:51" s="70" customFormat="1" ht="168.75" customHeight="1" x14ac:dyDescent="0.2">
      <c r="A44" s="14" t="s">
        <v>136</v>
      </c>
      <c r="B44" s="37" t="s">
        <v>137</v>
      </c>
      <c r="C44" s="14" t="s">
        <v>989</v>
      </c>
      <c r="D44" s="17">
        <v>41516</v>
      </c>
      <c r="E44" s="15">
        <v>12000000</v>
      </c>
      <c r="F44" s="14" t="s">
        <v>99</v>
      </c>
      <c r="G44" s="14" t="s">
        <v>635</v>
      </c>
      <c r="H44" s="22" t="s">
        <v>195</v>
      </c>
      <c r="I44" s="15">
        <v>0</v>
      </c>
      <c r="J44" s="16">
        <v>0</v>
      </c>
      <c r="K44" s="15">
        <v>0</v>
      </c>
      <c r="L44" s="15">
        <v>0</v>
      </c>
      <c r="M44" s="26" t="s">
        <v>313</v>
      </c>
      <c r="N44" s="14" t="s">
        <v>316</v>
      </c>
      <c r="O44" s="14" t="s">
        <v>317</v>
      </c>
      <c r="P44" s="14" t="s">
        <v>638</v>
      </c>
      <c r="Q44" s="14" t="s">
        <v>108</v>
      </c>
      <c r="R44" s="14"/>
      <c r="S44" s="14"/>
      <c r="T44" s="14"/>
      <c r="U44" s="14"/>
      <c r="V44" s="14"/>
      <c r="W44" s="14"/>
      <c r="X44" s="14"/>
      <c r="Y44" s="14"/>
      <c r="Z44" s="14"/>
      <c r="AA44" s="14"/>
      <c r="AB44" s="14"/>
      <c r="AC44" s="14"/>
      <c r="AD44" s="27">
        <v>41186</v>
      </c>
      <c r="AE44" s="14" t="str">
        <f>LOOKUP(AP44,{0,32,92,184,366},{"раз в месяц","раз в квартал","раз в полгода","раз в год"})</f>
        <v>раз в год</v>
      </c>
      <c r="AF44" s="14" t="s">
        <v>311</v>
      </c>
      <c r="AG44" s="34">
        <v>0</v>
      </c>
      <c r="AH44" s="16">
        <v>0</v>
      </c>
      <c r="AI44" s="34">
        <v>0</v>
      </c>
      <c r="AJ44" s="27" t="s">
        <v>122</v>
      </c>
      <c r="AK44" s="14"/>
      <c r="AL44" s="14"/>
      <c r="AM44" s="14"/>
      <c r="AN44" s="14"/>
      <c r="AO44" s="14"/>
      <c r="AP44" s="130">
        <v>365</v>
      </c>
      <c r="AQ44" s="131">
        <f t="shared" si="2"/>
        <v>41551</v>
      </c>
      <c r="AR44" s="132">
        <f t="shared" ca="1" si="3"/>
        <v>41551</v>
      </c>
      <c r="AS44" s="131">
        <f t="shared" ca="1" si="4"/>
        <v>41264</v>
      </c>
      <c r="AT44" s="61"/>
      <c r="AU44" s="61"/>
      <c r="AV44" s="61"/>
      <c r="AW44" s="69"/>
      <c r="AX44" s="120">
        <v>41176</v>
      </c>
      <c r="AY44" s="120">
        <f ca="1">IF(AS44&gt;(AX44+183),AS44,(AX44+183))</f>
        <v>41359</v>
      </c>
    </row>
    <row r="45" spans="1:51" s="70" customFormat="1" ht="45" customHeight="1" x14ac:dyDescent="0.2">
      <c r="A45" s="14" t="s">
        <v>1218</v>
      </c>
      <c r="B45" s="14" t="s">
        <v>1219</v>
      </c>
      <c r="C45" s="14" t="s">
        <v>1166</v>
      </c>
      <c r="D45" s="17">
        <v>44669</v>
      </c>
      <c r="E45" s="15">
        <v>11500000</v>
      </c>
      <c r="F45" s="14" t="s">
        <v>99</v>
      </c>
      <c r="G45" s="14" t="s">
        <v>1220</v>
      </c>
      <c r="H45" s="22" t="s">
        <v>1221</v>
      </c>
      <c r="I45" s="15">
        <v>16203000</v>
      </c>
      <c r="J45" s="16">
        <v>0.25</v>
      </c>
      <c r="K45" s="15">
        <f>I45-I45*J45</f>
        <v>12152250</v>
      </c>
      <c r="L45" s="15">
        <f t="shared" ref="L45:L55" si="9">I45*0.95</f>
        <v>15392850</v>
      </c>
      <c r="M45" s="26" t="s">
        <v>313</v>
      </c>
      <c r="N45" s="14" t="s">
        <v>316</v>
      </c>
      <c r="O45" s="14" t="s">
        <v>317</v>
      </c>
      <c r="P45" s="14" t="s">
        <v>1222</v>
      </c>
      <c r="Q45" s="14" t="s">
        <v>1223</v>
      </c>
      <c r="R45" s="14"/>
      <c r="S45" s="14"/>
      <c r="T45" s="14"/>
      <c r="U45" s="14"/>
      <c r="V45" s="14"/>
      <c r="W45" s="14"/>
      <c r="X45" s="14"/>
      <c r="Y45" s="14"/>
      <c r="Z45" s="14"/>
      <c r="AA45" s="14"/>
      <c r="AB45" s="14"/>
      <c r="AC45" s="14"/>
      <c r="AD45" s="27">
        <v>41012</v>
      </c>
      <c r="AE45" s="14" t="str">
        <f>LOOKUP(AP45,{0,32,92,184,366},{"раз в месяц","раз в квартал","раз в полгода","раз в год"})</f>
        <v>раз в год</v>
      </c>
      <c r="AF45" s="27" t="s">
        <v>311</v>
      </c>
      <c r="AG45" s="34">
        <f t="shared" ref="AG45:AG88" si="10">I45</f>
        <v>16203000</v>
      </c>
      <c r="AH45" s="16">
        <v>0.25</v>
      </c>
      <c r="AI45" s="34">
        <f>AG45-AG45*AH45</f>
        <v>12152250</v>
      </c>
      <c r="AJ45" s="27" t="s">
        <v>122</v>
      </c>
      <c r="AK45" s="14"/>
      <c r="AL45" s="14"/>
      <c r="AM45" s="14"/>
      <c r="AN45" s="14"/>
      <c r="AO45" s="14"/>
      <c r="AP45" s="130">
        <v>365</v>
      </c>
      <c r="AQ45" s="131">
        <f t="shared" si="2"/>
        <v>41377</v>
      </c>
      <c r="AR45" s="132">
        <f t="shared" ca="1" si="3"/>
        <v>41377</v>
      </c>
      <c r="AS45" s="131">
        <f t="shared" ca="1" si="4"/>
        <v>41264</v>
      </c>
      <c r="AT45" s="61"/>
      <c r="AU45" s="61"/>
      <c r="AV45" s="61"/>
      <c r="AX45" s="121">
        <v>41208</v>
      </c>
      <c r="AY45" s="120">
        <f ca="1">IF(AS45&gt;(AX45+183),AS45,(AX45+183))</f>
        <v>41391</v>
      </c>
    </row>
    <row r="46" spans="1:51" ht="45" customHeight="1" x14ac:dyDescent="0.2">
      <c r="A46" s="22" t="s">
        <v>518</v>
      </c>
      <c r="B46" s="14" t="s">
        <v>516</v>
      </c>
      <c r="C46" s="20" t="s">
        <v>138</v>
      </c>
      <c r="D46" s="17">
        <v>41676</v>
      </c>
      <c r="E46" s="15">
        <v>10000000</v>
      </c>
      <c r="F46" s="14" t="s">
        <v>99</v>
      </c>
      <c r="G46" s="22" t="s">
        <v>565</v>
      </c>
      <c r="H46" s="22" t="s">
        <v>521</v>
      </c>
      <c r="I46" s="15">
        <v>22497000</v>
      </c>
      <c r="J46" s="16">
        <v>0.25</v>
      </c>
      <c r="K46" s="15">
        <f>I46-I46*J46</f>
        <v>16872750</v>
      </c>
      <c r="L46" s="15">
        <f t="shared" si="9"/>
        <v>21372150</v>
      </c>
      <c r="M46" s="26" t="s">
        <v>313</v>
      </c>
      <c r="N46" s="26" t="s">
        <v>316</v>
      </c>
      <c r="O46" s="26" t="s">
        <v>317</v>
      </c>
      <c r="P46" s="14" t="s">
        <v>222</v>
      </c>
      <c r="Q46" s="14" t="s">
        <v>522</v>
      </c>
      <c r="R46" s="14"/>
      <c r="S46" s="14"/>
      <c r="T46" s="14"/>
      <c r="U46" s="14"/>
      <c r="V46" s="14"/>
      <c r="W46" s="14"/>
      <c r="X46" s="14"/>
      <c r="Y46" s="14"/>
      <c r="Z46" s="14"/>
      <c r="AA46" s="14"/>
      <c r="AB46" s="14"/>
      <c r="AC46" s="14"/>
      <c r="AD46" s="27">
        <v>40945</v>
      </c>
      <c r="AE46" s="14" t="str">
        <f>LOOKUP(AP46,{0,32,92,184,366},{"раз в месяц","раз в квартал","раз в полгода","раз в год"})</f>
        <v>раз в год</v>
      </c>
      <c r="AF46" s="27" t="s">
        <v>311</v>
      </c>
      <c r="AG46" s="34">
        <f t="shared" si="10"/>
        <v>22497000</v>
      </c>
      <c r="AH46" s="16">
        <v>0.25</v>
      </c>
      <c r="AI46" s="34">
        <f>AG46-AG46*AH46</f>
        <v>16872750</v>
      </c>
      <c r="AJ46" s="27" t="s">
        <v>122</v>
      </c>
      <c r="AK46" s="14"/>
      <c r="AL46" s="14"/>
      <c r="AM46" s="14"/>
      <c r="AN46" s="14"/>
      <c r="AO46" s="14"/>
      <c r="AP46" s="130">
        <v>365</v>
      </c>
      <c r="AQ46" s="131">
        <f t="shared" si="2"/>
        <v>41310</v>
      </c>
      <c r="AR46" s="132">
        <f t="shared" ca="1" si="3"/>
        <v>41310</v>
      </c>
      <c r="AS46" s="131">
        <f t="shared" ca="1" si="4"/>
        <v>41264</v>
      </c>
      <c r="AT46" s="61"/>
      <c r="AU46" s="61"/>
      <c r="AV46" s="61"/>
      <c r="AX46" s="120">
        <v>41165</v>
      </c>
      <c r="AY46" s="120">
        <f ca="1">IF(AS46&gt;(AX46+183),AS46,(AX46+183))</f>
        <v>41348</v>
      </c>
    </row>
    <row r="47" spans="1:51" ht="67.5" customHeight="1" x14ac:dyDescent="0.2">
      <c r="A47" s="14" t="s">
        <v>556</v>
      </c>
      <c r="B47" s="12" t="s">
        <v>557</v>
      </c>
      <c r="C47" s="15" t="s">
        <v>283</v>
      </c>
      <c r="D47" s="21">
        <v>41437</v>
      </c>
      <c r="E47" s="15">
        <v>10000000</v>
      </c>
      <c r="F47" s="14" t="s">
        <v>99</v>
      </c>
      <c r="G47" s="14" t="s">
        <v>556</v>
      </c>
      <c r="H47" s="22" t="s">
        <v>854</v>
      </c>
      <c r="I47" s="15">
        <v>15750620</v>
      </c>
      <c r="J47" s="16">
        <v>0.3</v>
      </c>
      <c r="K47" s="15">
        <f>I47-I47*J47</f>
        <v>11025434</v>
      </c>
      <c r="L47" s="15">
        <f t="shared" si="9"/>
        <v>14963089</v>
      </c>
      <c r="M47" s="26" t="s">
        <v>313</v>
      </c>
      <c r="N47" s="26" t="s">
        <v>316</v>
      </c>
      <c r="O47" s="26" t="s">
        <v>317</v>
      </c>
      <c r="P47" s="14" t="s">
        <v>855</v>
      </c>
      <c r="Q47" s="14" t="s">
        <v>23</v>
      </c>
      <c r="R47" s="14"/>
      <c r="S47" s="14"/>
      <c r="T47" s="14"/>
      <c r="U47" s="14"/>
      <c r="V47" s="14"/>
      <c r="W47" s="14"/>
      <c r="X47" s="14"/>
      <c r="Y47" s="14"/>
      <c r="Z47" s="14"/>
      <c r="AA47" s="14"/>
      <c r="AB47" s="14"/>
      <c r="AC47" s="14"/>
      <c r="AD47" s="27">
        <v>41243</v>
      </c>
      <c r="AE47" s="14" t="str">
        <f>LOOKUP(AP47,{0,32,92,184,366},{"раз в месяц","раз в квартал","раз в полгода","раз в год"})</f>
        <v>раз в год</v>
      </c>
      <c r="AF47" s="27" t="s">
        <v>311</v>
      </c>
      <c r="AG47" s="34">
        <f t="shared" si="10"/>
        <v>15750620</v>
      </c>
      <c r="AH47" s="16">
        <f>J47</f>
        <v>0.3</v>
      </c>
      <c r="AI47" s="34">
        <f>K47</f>
        <v>11025434</v>
      </c>
      <c r="AJ47" s="27" t="s">
        <v>122</v>
      </c>
      <c r="AK47" s="14"/>
      <c r="AL47" s="14"/>
      <c r="AM47" s="14"/>
      <c r="AN47" s="14"/>
      <c r="AO47" s="14"/>
      <c r="AP47" s="130">
        <v>365</v>
      </c>
      <c r="AQ47" s="131">
        <f t="shared" ref="AQ47:AQ109" si="11">AD47+AP47</f>
        <v>41608</v>
      </c>
      <c r="AR47" s="132">
        <f t="shared" ca="1" si="3"/>
        <v>41608</v>
      </c>
      <c r="AS47" s="131">
        <f t="shared" ca="1" si="4"/>
        <v>41264</v>
      </c>
      <c r="AT47" s="61"/>
      <c r="AU47" s="61"/>
      <c r="AV47" s="61"/>
      <c r="AX47" s="120">
        <v>41208</v>
      </c>
      <c r="AY47" s="120">
        <f ca="1">IF(AS47&gt;(AX47+183),AS47,(AX47+183))</f>
        <v>41391</v>
      </c>
    </row>
    <row r="48" spans="1:51" ht="67.5" customHeight="1" x14ac:dyDescent="0.2">
      <c r="A48" s="22" t="s">
        <v>1022</v>
      </c>
      <c r="B48" s="22" t="s">
        <v>608</v>
      </c>
      <c r="C48" s="22" t="s">
        <v>931</v>
      </c>
      <c r="D48" s="35">
        <v>41397</v>
      </c>
      <c r="E48" s="36">
        <v>10000000</v>
      </c>
      <c r="F48" s="22" t="s">
        <v>932</v>
      </c>
      <c r="G48" s="14" t="s">
        <v>1022</v>
      </c>
      <c r="H48" s="22" t="s">
        <v>609</v>
      </c>
      <c r="I48" s="15">
        <v>20784468.940000001</v>
      </c>
      <c r="J48" s="16">
        <v>0.503</v>
      </c>
      <c r="K48" s="15">
        <f>I48-I48*J48</f>
        <v>10329881.063180001</v>
      </c>
      <c r="L48" s="15">
        <f t="shared" si="9"/>
        <v>19745245.493000001</v>
      </c>
      <c r="M48" s="14" t="s">
        <v>313</v>
      </c>
      <c r="N48" s="14" t="s">
        <v>830</v>
      </c>
      <c r="O48" s="14" t="s">
        <v>583</v>
      </c>
      <c r="P48" s="14" t="s">
        <v>1023</v>
      </c>
      <c r="Q48" s="14" t="s">
        <v>462</v>
      </c>
      <c r="R48" s="14"/>
      <c r="S48" s="14"/>
      <c r="T48" s="14"/>
      <c r="U48" s="14"/>
      <c r="V48" s="14"/>
      <c r="W48" s="14"/>
      <c r="X48" s="14"/>
      <c r="Y48" s="14"/>
      <c r="Z48" s="14"/>
      <c r="AA48" s="14"/>
      <c r="AB48" s="14"/>
      <c r="AC48" s="14"/>
      <c r="AD48" s="111">
        <v>41215</v>
      </c>
      <c r="AE48" s="14" t="str">
        <f>LOOKUP(AP48,{0,32,92,184,366},{"раз в месяц","раз в квартал","раз в полгода","раз в год"})</f>
        <v>раз в месяц</v>
      </c>
      <c r="AF48" s="14" t="s">
        <v>311</v>
      </c>
      <c r="AG48" s="18">
        <f t="shared" si="10"/>
        <v>20784468.940000001</v>
      </c>
      <c r="AH48" s="16">
        <f>J48</f>
        <v>0.503</v>
      </c>
      <c r="AI48" s="18">
        <f>AG48-AG48*AH48</f>
        <v>10329881.063180001</v>
      </c>
      <c r="AJ48" s="14" t="s">
        <v>312</v>
      </c>
      <c r="AK48" s="15"/>
      <c r="AL48" s="14"/>
      <c r="AM48" s="15"/>
      <c r="AN48" s="14"/>
      <c r="AO48" s="14"/>
      <c r="AP48" s="130">
        <v>30</v>
      </c>
      <c r="AQ48" s="131">
        <f t="shared" si="11"/>
        <v>41245</v>
      </c>
      <c r="AR48" s="132">
        <f t="shared" ca="1" si="3"/>
        <v>41264</v>
      </c>
      <c r="AS48" s="131">
        <f t="shared" ca="1" si="4"/>
        <v>41264</v>
      </c>
      <c r="AT48" s="61"/>
      <c r="AU48" s="61"/>
      <c r="AV48" s="61"/>
      <c r="AX48" s="69"/>
      <c r="AY48" s="69"/>
    </row>
    <row r="49" spans="1:51" ht="45" customHeight="1" x14ac:dyDescent="0.2">
      <c r="A49" s="14" t="s">
        <v>1003</v>
      </c>
      <c r="B49" s="14" t="s">
        <v>1004</v>
      </c>
      <c r="C49" s="20" t="s">
        <v>198</v>
      </c>
      <c r="D49" s="17">
        <v>41417</v>
      </c>
      <c r="E49" s="15">
        <v>10000000</v>
      </c>
      <c r="F49" s="14" t="s">
        <v>932</v>
      </c>
      <c r="G49" s="14" t="s">
        <v>818</v>
      </c>
      <c r="H49" s="22" t="s">
        <v>1005</v>
      </c>
      <c r="I49" s="15">
        <v>16550000</v>
      </c>
      <c r="J49" s="16" t="s">
        <v>1381</v>
      </c>
      <c r="K49" s="15">
        <v>10309950</v>
      </c>
      <c r="L49" s="15">
        <f t="shared" si="9"/>
        <v>15722500</v>
      </c>
      <c r="M49" s="26" t="s">
        <v>313</v>
      </c>
      <c r="N49" s="14" t="s">
        <v>314</v>
      </c>
      <c r="O49" s="14" t="s">
        <v>831</v>
      </c>
      <c r="P49" s="14" t="s">
        <v>61</v>
      </c>
      <c r="Q49" s="14" t="s">
        <v>1382</v>
      </c>
      <c r="R49" s="14"/>
      <c r="S49" s="14"/>
      <c r="T49" s="14"/>
      <c r="U49" s="14"/>
      <c r="V49" s="14"/>
      <c r="W49" s="14"/>
      <c r="X49" s="14"/>
      <c r="Y49" s="14"/>
      <c r="Z49" s="14"/>
      <c r="AA49" s="14"/>
      <c r="AB49" s="14"/>
      <c r="AC49" s="14"/>
      <c r="AD49" s="27">
        <v>41193</v>
      </c>
      <c r="AE49" s="14" t="str">
        <f>LOOKUP(AP49,{0,32,92,184,366},{"раз в месяц","раз в квартал","раз в полгода","раз в год"})</f>
        <v>раз в квартал</v>
      </c>
      <c r="AF49" s="27" t="s">
        <v>311</v>
      </c>
      <c r="AG49" s="34">
        <f t="shared" si="10"/>
        <v>16550000</v>
      </c>
      <c r="AH49" s="16" t="str">
        <f>J49</f>
        <v>40,9 и 36,7%</v>
      </c>
      <c r="AI49" s="34">
        <f>K49</f>
        <v>10309950</v>
      </c>
      <c r="AJ49" s="27" t="s">
        <v>312</v>
      </c>
      <c r="AK49" s="14"/>
      <c r="AL49" s="14"/>
      <c r="AM49" s="14"/>
      <c r="AN49" s="14"/>
      <c r="AO49" s="14"/>
      <c r="AP49" s="130">
        <v>91</v>
      </c>
      <c r="AQ49" s="131">
        <f t="shared" si="11"/>
        <v>41284</v>
      </c>
      <c r="AR49" s="132">
        <f t="shared" ca="1" si="3"/>
        <v>41284</v>
      </c>
      <c r="AS49" s="131">
        <f t="shared" ca="1" si="4"/>
        <v>41264</v>
      </c>
      <c r="AT49" s="61"/>
      <c r="AU49" s="61"/>
      <c r="AV49" s="61"/>
      <c r="AX49" s="69"/>
      <c r="AY49" s="69"/>
    </row>
    <row r="50" spans="1:51" ht="90" customHeight="1" x14ac:dyDescent="0.2">
      <c r="A50" s="14" t="s">
        <v>1388</v>
      </c>
      <c r="B50" s="14" t="s">
        <v>1389</v>
      </c>
      <c r="C50" s="14" t="s">
        <v>975</v>
      </c>
      <c r="D50" s="17">
        <v>44772</v>
      </c>
      <c r="E50" s="15">
        <v>10000000</v>
      </c>
      <c r="F50" s="14" t="s">
        <v>99</v>
      </c>
      <c r="G50" s="14" t="s">
        <v>1390</v>
      </c>
      <c r="H50" s="22" t="s">
        <v>1391</v>
      </c>
      <c r="I50" s="15">
        <v>13413000</v>
      </c>
      <c r="J50" s="16">
        <v>0.25</v>
      </c>
      <c r="K50" s="15">
        <f>I50-I50*J50</f>
        <v>10059750</v>
      </c>
      <c r="L50" s="15">
        <f t="shared" si="9"/>
        <v>12742350</v>
      </c>
      <c r="M50" s="26" t="s">
        <v>313</v>
      </c>
      <c r="N50" s="22" t="s">
        <v>316</v>
      </c>
      <c r="O50" s="22" t="s">
        <v>317</v>
      </c>
      <c r="P50" s="14" t="s">
        <v>1392</v>
      </c>
      <c r="Q50" s="14" t="s">
        <v>1393</v>
      </c>
      <c r="R50" s="14"/>
      <c r="S50" s="14"/>
      <c r="T50" s="14"/>
      <c r="U50" s="14"/>
      <c r="V50" s="14"/>
      <c r="W50" s="14"/>
      <c r="X50" s="14"/>
      <c r="Y50" s="14"/>
      <c r="Z50" s="14"/>
      <c r="AA50" s="14"/>
      <c r="AB50" s="14"/>
      <c r="AC50" s="14"/>
      <c r="AD50" s="27">
        <v>41120</v>
      </c>
      <c r="AE50" s="14" t="str">
        <f>LOOKUP(AP50,{0,32,92,184,366},{"раз в месяц","раз в квартал","раз в полгода","раз в год"})</f>
        <v>раз в год</v>
      </c>
      <c r="AF50" s="27" t="s">
        <v>311</v>
      </c>
      <c r="AG50" s="34">
        <f t="shared" si="10"/>
        <v>13413000</v>
      </c>
      <c r="AH50" s="16">
        <v>0.25</v>
      </c>
      <c r="AI50" s="34">
        <f>AG50-AG50*AH50</f>
        <v>10059750</v>
      </c>
      <c r="AJ50" s="27" t="s">
        <v>122</v>
      </c>
      <c r="AK50" s="14"/>
      <c r="AL50" s="14"/>
      <c r="AM50" s="14"/>
      <c r="AN50" s="14"/>
      <c r="AO50" s="14"/>
      <c r="AP50" s="130">
        <v>365</v>
      </c>
      <c r="AQ50" s="131">
        <f t="shared" si="11"/>
        <v>41485</v>
      </c>
      <c r="AR50" s="132">
        <f t="shared" ca="1" si="3"/>
        <v>41485</v>
      </c>
      <c r="AS50" s="131">
        <f t="shared" ca="1" si="4"/>
        <v>41264</v>
      </c>
      <c r="AT50" s="61"/>
      <c r="AU50" s="61"/>
      <c r="AV50" s="61"/>
      <c r="AX50" s="120">
        <v>41120</v>
      </c>
      <c r="AY50" s="120">
        <f ca="1">IF(AS50&gt;(AX50+183),AS50,(AX50+183))</f>
        <v>41303</v>
      </c>
    </row>
    <row r="51" spans="1:51" ht="45" customHeight="1" x14ac:dyDescent="0.2">
      <c r="A51" s="12" t="s">
        <v>42</v>
      </c>
      <c r="B51" s="12" t="s">
        <v>703</v>
      </c>
      <c r="C51" s="12" t="s">
        <v>129</v>
      </c>
      <c r="D51" s="13">
        <v>41771</v>
      </c>
      <c r="E51" s="12">
        <v>10000000</v>
      </c>
      <c r="F51" s="22" t="s">
        <v>99</v>
      </c>
      <c r="G51" s="12" t="s">
        <v>50</v>
      </c>
      <c r="H51" s="12" t="s">
        <v>121</v>
      </c>
      <c r="I51" s="23">
        <v>6299553</v>
      </c>
      <c r="J51" s="24">
        <v>0.25</v>
      </c>
      <c r="K51" s="25">
        <f>I51-I51*J51</f>
        <v>4724664.75</v>
      </c>
      <c r="L51" s="23">
        <f t="shared" si="9"/>
        <v>5984575.3499999996</v>
      </c>
      <c r="M51" s="25" t="s">
        <v>313</v>
      </c>
      <c r="N51" s="22" t="s">
        <v>316</v>
      </c>
      <c r="O51" s="22" t="s">
        <v>317</v>
      </c>
      <c r="P51" s="26" t="s">
        <v>47</v>
      </c>
      <c r="Q51" s="26" t="s">
        <v>120</v>
      </c>
      <c r="R51" s="22"/>
      <c r="S51" s="22"/>
      <c r="T51" s="22"/>
      <c r="U51" s="22"/>
      <c r="V51" s="22"/>
      <c r="W51" s="22"/>
      <c r="X51" s="22"/>
      <c r="Y51" s="22"/>
      <c r="Z51" s="22"/>
      <c r="AA51" s="22"/>
      <c r="AB51" s="22"/>
      <c r="AC51" s="22"/>
      <c r="AD51" s="27">
        <v>41051</v>
      </c>
      <c r="AE51" s="14" t="str">
        <f>LOOKUP(AP51,{0,32,92,184,366},{"раз в месяц","раз в квартал","раз в полгода","раз в год"})</f>
        <v>раз в год</v>
      </c>
      <c r="AF51" s="28" t="s">
        <v>311</v>
      </c>
      <c r="AG51" s="29">
        <f t="shared" si="10"/>
        <v>6299553</v>
      </c>
      <c r="AH51" s="30">
        <f t="shared" ref="AH51:AI54" si="12">J51</f>
        <v>0.25</v>
      </c>
      <c r="AI51" s="39">
        <f t="shared" si="12"/>
        <v>4724664.75</v>
      </c>
      <c r="AJ51" s="19" t="s">
        <v>122</v>
      </c>
      <c r="AK51" s="22"/>
      <c r="AL51" s="22"/>
      <c r="AM51" s="22"/>
      <c r="AN51" s="22"/>
      <c r="AO51" s="22"/>
      <c r="AP51" s="130">
        <v>365</v>
      </c>
      <c r="AQ51" s="131">
        <f t="shared" si="11"/>
        <v>41416</v>
      </c>
      <c r="AR51" s="132">
        <f t="shared" ca="1" si="3"/>
        <v>41416</v>
      </c>
      <c r="AS51" s="131">
        <f t="shared" ca="1" si="4"/>
        <v>41264</v>
      </c>
      <c r="AT51" s="61"/>
      <c r="AU51" s="61"/>
      <c r="AV51" s="61"/>
      <c r="AX51" s="120">
        <v>41165</v>
      </c>
      <c r="AY51" s="120">
        <f ca="1">IF(AS51&gt;(AX51+183),AS51,(AX51+183))</f>
        <v>41348</v>
      </c>
    </row>
    <row r="52" spans="1:51" ht="135" customHeight="1" x14ac:dyDescent="0.2">
      <c r="A52" s="12" t="s">
        <v>42</v>
      </c>
      <c r="B52" s="12" t="s">
        <v>703</v>
      </c>
      <c r="C52" s="12" t="s">
        <v>129</v>
      </c>
      <c r="D52" s="13">
        <v>41771</v>
      </c>
      <c r="E52" s="12">
        <v>10000000</v>
      </c>
      <c r="F52" s="22" t="s">
        <v>99</v>
      </c>
      <c r="G52" s="12" t="s">
        <v>42</v>
      </c>
      <c r="H52" s="12" t="s">
        <v>704</v>
      </c>
      <c r="I52" s="23">
        <v>5106665.8</v>
      </c>
      <c r="J52" s="24">
        <v>0.5</v>
      </c>
      <c r="K52" s="23">
        <f>I52-I52*J52</f>
        <v>2553332.9</v>
      </c>
      <c r="L52" s="23">
        <f t="shared" si="9"/>
        <v>4851332.51</v>
      </c>
      <c r="M52" s="25" t="s">
        <v>313</v>
      </c>
      <c r="N52" s="22" t="s">
        <v>830</v>
      </c>
      <c r="O52" s="22" t="s">
        <v>831</v>
      </c>
      <c r="P52" s="26" t="s">
        <v>47</v>
      </c>
      <c r="Q52" s="26" t="s">
        <v>48</v>
      </c>
      <c r="R52" s="22"/>
      <c r="S52" s="22"/>
      <c r="T52" s="22"/>
      <c r="U52" s="22"/>
      <c r="V52" s="22"/>
      <c r="W52" s="22"/>
      <c r="X52" s="22"/>
      <c r="Y52" s="22"/>
      <c r="Z52" s="22"/>
      <c r="AA52" s="22"/>
      <c r="AB52" s="22"/>
      <c r="AC52" s="22"/>
      <c r="AD52" s="27">
        <v>41165</v>
      </c>
      <c r="AE52" s="14" t="str">
        <f>LOOKUP(AP52,{0,32,92,184,366},{"раз в месяц","раз в квартал","раз в полгода","раз в год"})</f>
        <v>раз в месяц</v>
      </c>
      <c r="AF52" s="28" t="s">
        <v>311</v>
      </c>
      <c r="AG52" s="29">
        <f t="shared" si="10"/>
        <v>5106665.8</v>
      </c>
      <c r="AH52" s="30">
        <f t="shared" si="12"/>
        <v>0.5</v>
      </c>
      <c r="AI52" s="29">
        <f t="shared" si="12"/>
        <v>2553332.9</v>
      </c>
      <c r="AJ52" s="19" t="s">
        <v>312</v>
      </c>
      <c r="AK52" s="22"/>
      <c r="AL52" s="22"/>
      <c r="AM52" s="22"/>
      <c r="AN52" s="22"/>
      <c r="AO52" s="22"/>
      <c r="AP52" s="130">
        <v>30</v>
      </c>
      <c r="AQ52" s="131">
        <f t="shared" si="11"/>
        <v>41195</v>
      </c>
      <c r="AR52" s="132">
        <f t="shared" ca="1" si="3"/>
        <v>41264</v>
      </c>
      <c r="AS52" s="131">
        <f t="shared" ca="1" si="4"/>
        <v>41264</v>
      </c>
      <c r="AT52" s="134"/>
      <c r="AU52" s="134"/>
      <c r="AV52" s="134"/>
      <c r="AX52" s="69"/>
      <c r="AY52" s="69"/>
    </row>
    <row r="53" spans="1:51" ht="135" customHeight="1" x14ac:dyDescent="0.2">
      <c r="A53" s="12" t="s">
        <v>42</v>
      </c>
      <c r="B53" s="12" t="s">
        <v>703</v>
      </c>
      <c r="C53" s="12" t="s">
        <v>129</v>
      </c>
      <c r="D53" s="13">
        <v>41771</v>
      </c>
      <c r="E53" s="12">
        <v>10000000</v>
      </c>
      <c r="F53" s="22" t="s">
        <v>99</v>
      </c>
      <c r="G53" s="12" t="s">
        <v>49</v>
      </c>
      <c r="H53" s="12" t="s">
        <v>902</v>
      </c>
      <c r="I53" s="23">
        <v>3307874</v>
      </c>
      <c r="J53" s="24">
        <v>0.25</v>
      </c>
      <c r="K53" s="25">
        <v>2480905</v>
      </c>
      <c r="L53" s="23">
        <f t="shared" si="9"/>
        <v>3142480.3</v>
      </c>
      <c r="M53" s="25" t="s">
        <v>313</v>
      </c>
      <c r="N53" s="22" t="s">
        <v>316</v>
      </c>
      <c r="O53" s="22" t="s">
        <v>317</v>
      </c>
      <c r="P53" s="26" t="s">
        <v>47</v>
      </c>
      <c r="Q53" s="26" t="s">
        <v>119</v>
      </c>
      <c r="R53" s="22"/>
      <c r="S53" s="22"/>
      <c r="T53" s="22"/>
      <c r="U53" s="22"/>
      <c r="V53" s="22"/>
      <c r="W53" s="22"/>
      <c r="X53" s="22"/>
      <c r="Y53" s="22"/>
      <c r="Z53" s="22"/>
      <c r="AA53" s="22"/>
      <c r="AB53" s="22"/>
      <c r="AC53" s="22"/>
      <c r="AD53" s="27">
        <v>41051</v>
      </c>
      <c r="AE53" s="14" t="str">
        <f>LOOKUP(AP53,{0,32,92,184,366},{"раз в месяц","раз в квартал","раз в полгода","раз в год"})</f>
        <v>раз в год</v>
      </c>
      <c r="AF53" s="28" t="s">
        <v>311</v>
      </c>
      <c r="AG53" s="29">
        <f t="shared" si="10"/>
        <v>3307874</v>
      </c>
      <c r="AH53" s="30">
        <f t="shared" si="12"/>
        <v>0.25</v>
      </c>
      <c r="AI53" s="29">
        <f t="shared" si="12"/>
        <v>2480905</v>
      </c>
      <c r="AJ53" s="19" t="s">
        <v>122</v>
      </c>
      <c r="AK53" s="22"/>
      <c r="AL53" s="22"/>
      <c r="AM53" s="22"/>
      <c r="AN53" s="22"/>
      <c r="AO53" s="22"/>
      <c r="AP53" s="130">
        <v>365</v>
      </c>
      <c r="AQ53" s="131">
        <f t="shared" si="11"/>
        <v>41416</v>
      </c>
      <c r="AR53" s="132">
        <f t="shared" ca="1" si="3"/>
        <v>41416</v>
      </c>
      <c r="AS53" s="131">
        <f t="shared" ca="1" si="4"/>
        <v>41264</v>
      </c>
      <c r="AT53" s="61"/>
      <c r="AU53" s="61"/>
      <c r="AV53" s="61"/>
      <c r="AX53" s="120">
        <v>41165</v>
      </c>
      <c r="AY53" s="120">
        <f ca="1">IF(AS53&gt;(AX53+183),AS53,(AX53+183))</f>
        <v>41348</v>
      </c>
    </row>
    <row r="54" spans="1:51" ht="326.25" customHeight="1" x14ac:dyDescent="0.2">
      <c r="A54" s="12" t="s">
        <v>42</v>
      </c>
      <c r="B54" s="12" t="s">
        <v>703</v>
      </c>
      <c r="C54" s="12" t="s">
        <v>129</v>
      </c>
      <c r="D54" s="13">
        <v>41771</v>
      </c>
      <c r="E54" s="12">
        <v>10000000</v>
      </c>
      <c r="F54" s="22" t="s">
        <v>99</v>
      </c>
      <c r="G54" s="12" t="s">
        <v>43</v>
      </c>
      <c r="H54" s="12" t="s">
        <v>44</v>
      </c>
      <c r="I54" s="23">
        <v>700000</v>
      </c>
      <c r="J54" s="24">
        <v>0.4</v>
      </c>
      <c r="K54" s="23">
        <f>I54-I54*J54</f>
        <v>420000</v>
      </c>
      <c r="L54" s="23">
        <f t="shared" si="9"/>
        <v>665000</v>
      </c>
      <c r="M54" s="25" t="s">
        <v>313</v>
      </c>
      <c r="N54" s="22" t="s">
        <v>314</v>
      </c>
      <c r="O54" s="22" t="s">
        <v>831</v>
      </c>
      <c r="P54" s="26" t="s">
        <v>45</v>
      </c>
      <c r="Q54" s="26" t="s">
        <v>46</v>
      </c>
      <c r="R54" s="22"/>
      <c r="S54" s="22"/>
      <c r="T54" s="22"/>
      <c r="U54" s="22"/>
      <c r="V54" s="22"/>
      <c r="W54" s="22"/>
      <c r="X54" s="22"/>
      <c r="Y54" s="22"/>
      <c r="Z54" s="22"/>
      <c r="AA54" s="22"/>
      <c r="AB54" s="22"/>
      <c r="AC54" s="22"/>
      <c r="AD54" s="27">
        <v>41093</v>
      </c>
      <c r="AE54" s="14" t="str">
        <f>LOOKUP(AP54,{0,32,92,184,366},{"раз в месяц","раз в квартал","раз в полгода","раз в год"})</f>
        <v>раз в квартал</v>
      </c>
      <c r="AF54" s="28" t="s">
        <v>311</v>
      </c>
      <c r="AG54" s="29">
        <f t="shared" si="10"/>
        <v>700000</v>
      </c>
      <c r="AH54" s="30">
        <f t="shared" si="12"/>
        <v>0.4</v>
      </c>
      <c r="AI54" s="29">
        <f t="shared" si="12"/>
        <v>420000</v>
      </c>
      <c r="AJ54" s="19" t="s">
        <v>312</v>
      </c>
      <c r="AK54" s="22"/>
      <c r="AL54" s="22"/>
      <c r="AM54" s="22"/>
      <c r="AN54" s="22"/>
      <c r="AO54" s="22"/>
      <c r="AP54" s="130">
        <v>91</v>
      </c>
      <c r="AQ54" s="131">
        <f t="shared" si="11"/>
        <v>41184</v>
      </c>
      <c r="AR54" s="132">
        <f t="shared" ca="1" si="3"/>
        <v>41264</v>
      </c>
      <c r="AS54" s="131">
        <f t="shared" ca="1" si="4"/>
        <v>41264</v>
      </c>
      <c r="AT54" s="134"/>
      <c r="AU54" s="134"/>
      <c r="AV54" s="134"/>
      <c r="AW54" s="70"/>
      <c r="AX54" s="70"/>
      <c r="AY54" s="70"/>
    </row>
    <row r="55" spans="1:51" s="70" customFormat="1" ht="45" customHeight="1" x14ac:dyDescent="0.2">
      <c r="A55" s="14" t="s">
        <v>1521</v>
      </c>
      <c r="B55" s="14" t="s">
        <v>1523</v>
      </c>
      <c r="C55" s="20" t="s">
        <v>1166</v>
      </c>
      <c r="D55" s="17">
        <v>44852</v>
      </c>
      <c r="E55" s="15">
        <v>10000000</v>
      </c>
      <c r="F55" s="14" t="s">
        <v>99</v>
      </c>
      <c r="G55" s="14" t="s">
        <v>19</v>
      </c>
      <c r="H55" s="22" t="s">
        <v>21</v>
      </c>
      <c r="I55" s="15">
        <v>0</v>
      </c>
      <c r="J55" s="16">
        <v>0</v>
      </c>
      <c r="K55" s="15">
        <v>0</v>
      </c>
      <c r="L55" s="15">
        <f t="shared" si="9"/>
        <v>0</v>
      </c>
      <c r="M55" s="26" t="s">
        <v>313</v>
      </c>
      <c r="N55" s="14" t="s">
        <v>316</v>
      </c>
      <c r="O55" s="14" t="s">
        <v>317</v>
      </c>
      <c r="P55" s="14" t="s">
        <v>22</v>
      </c>
      <c r="Q55" s="14" t="s">
        <v>6</v>
      </c>
      <c r="R55" s="14"/>
      <c r="S55" s="14"/>
      <c r="T55" s="14"/>
      <c r="U55" s="14"/>
      <c r="V55" s="14"/>
      <c r="W55" s="14"/>
      <c r="X55" s="14"/>
      <c r="Y55" s="14"/>
      <c r="Z55" s="14"/>
      <c r="AA55" s="14"/>
      <c r="AB55" s="14"/>
      <c r="AC55" s="14"/>
      <c r="AD55" s="27">
        <v>41192</v>
      </c>
      <c r="AE55" s="14" t="str">
        <f>LOOKUP(AP55,{0,32,92,184,366},{"раз в месяц","раз в квартал","раз в полгода","раз в год"})</f>
        <v>раз в год</v>
      </c>
      <c r="AF55" s="27" t="s">
        <v>311</v>
      </c>
      <c r="AG55" s="34">
        <f t="shared" si="10"/>
        <v>0</v>
      </c>
      <c r="AH55" s="16">
        <v>0</v>
      </c>
      <c r="AI55" s="34">
        <v>0</v>
      </c>
      <c r="AJ55" s="27" t="s">
        <v>122</v>
      </c>
      <c r="AK55" s="14"/>
      <c r="AL55" s="14"/>
      <c r="AM55" s="14"/>
      <c r="AN55" s="14"/>
      <c r="AO55" s="14"/>
      <c r="AP55" s="130">
        <v>365</v>
      </c>
      <c r="AQ55" s="131">
        <f t="shared" si="11"/>
        <v>41557</v>
      </c>
      <c r="AR55" s="132">
        <f t="shared" ca="1" si="3"/>
        <v>41557</v>
      </c>
      <c r="AS55" s="131">
        <f t="shared" ca="1" si="4"/>
        <v>41264</v>
      </c>
      <c r="AT55" s="134"/>
      <c r="AU55" s="134"/>
      <c r="AV55" s="134"/>
      <c r="AX55" s="120">
        <v>41165</v>
      </c>
      <c r="AY55" s="120">
        <f ca="1">IF(AS55&gt;(AX55+183),AS55,(AX55+183))</f>
        <v>41348</v>
      </c>
    </row>
    <row r="56" spans="1:51" ht="45" customHeight="1" x14ac:dyDescent="0.2">
      <c r="A56" s="14" t="s">
        <v>903</v>
      </c>
      <c r="B56" s="14" t="s">
        <v>905</v>
      </c>
      <c r="C56" s="20" t="s">
        <v>138</v>
      </c>
      <c r="D56" s="17">
        <v>41466</v>
      </c>
      <c r="E56" s="15">
        <v>9500000</v>
      </c>
      <c r="F56" s="14" t="s">
        <v>99</v>
      </c>
      <c r="G56" s="14" t="s">
        <v>907</v>
      </c>
      <c r="H56" s="22" t="s">
        <v>906</v>
      </c>
      <c r="I56" s="15">
        <v>0</v>
      </c>
      <c r="J56" s="16">
        <v>0</v>
      </c>
      <c r="K56" s="15">
        <v>0</v>
      </c>
      <c r="L56" s="15">
        <v>0</v>
      </c>
      <c r="M56" s="26" t="s">
        <v>313</v>
      </c>
      <c r="N56" s="14" t="s">
        <v>316</v>
      </c>
      <c r="O56" s="14" t="s">
        <v>317</v>
      </c>
      <c r="P56" s="14" t="s">
        <v>908</v>
      </c>
      <c r="Q56" s="14" t="s">
        <v>829</v>
      </c>
      <c r="R56" s="14"/>
      <c r="S56" s="14"/>
      <c r="T56" s="14"/>
      <c r="U56" s="14"/>
      <c r="V56" s="14"/>
      <c r="W56" s="14"/>
      <c r="X56" s="14"/>
      <c r="Y56" s="14"/>
      <c r="Z56" s="14"/>
      <c r="AA56" s="14"/>
      <c r="AB56" s="14"/>
      <c r="AC56" s="14"/>
      <c r="AD56" s="27">
        <v>41159</v>
      </c>
      <c r="AE56" s="14" t="str">
        <f>LOOKUP(AP56,{0,32,92,184,366},{"раз в месяц","раз в квартал","раз в полгода","раз в год"})</f>
        <v>раз в год</v>
      </c>
      <c r="AF56" s="27" t="s">
        <v>311</v>
      </c>
      <c r="AG56" s="34">
        <f t="shared" si="10"/>
        <v>0</v>
      </c>
      <c r="AH56" s="16">
        <v>0</v>
      </c>
      <c r="AI56" s="34">
        <v>0</v>
      </c>
      <c r="AJ56" s="27" t="s">
        <v>122</v>
      </c>
      <c r="AK56" s="14"/>
      <c r="AL56" s="14"/>
      <c r="AM56" s="14"/>
      <c r="AN56" s="14"/>
      <c r="AO56" s="14"/>
      <c r="AP56" s="130">
        <v>365</v>
      </c>
      <c r="AQ56" s="131">
        <f t="shared" si="11"/>
        <v>41524</v>
      </c>
      <c r="AR56" s="132">
        <f t="shared" ca="1" si="3"/>
        <v>41524</v>
      </c>
      <c r="AS56" s="131">
        <f t="shared" ca="1" si="4"/>
        <v>41264</v>
      </c>
      <c r="AT56" s="61"/>
      <c r="AU56" s="61"/>
      <c r="AV56" s="61"/>
      <c r="AX56" s="120">
        <v>41165</v>
      </c>
      <c r="AY56" s="120">
        <f ca="1">IF(AS56&gt;(AX56+183),AS56,(AX56+183))</f>
        <v>41348</v>
      </c>
    </row>
    <row r="57" spans="1:51" ht="45" customHeight="1" x14ac:dyDescent="0.2">
      <c r="A57" s="22" t="s">
        <v>386</v>
      </c>
      <c r="B57" s="14" t="s">
        <v>661</v>
      </c>
      <c r="C57" s="20" t="s">
        <v>871</v>
      </c>
      <c r="D57" s="17">
        <v>42059</v>
      </c>
      <c r="E57" s="15">
        <v>8938955</v>
      </c>
      <c r="F57" s="14" t="s">
        <v>99</v>
      </c>
      <c r="G57" s="22" t="s">
        <v>662</v>
      </c>
      <c r="H57" s="22" t="s">
        <v>663</v>
      </c>
      <c r="I57" s="15">
        <v>2400000</v>
      </c>
      <c r="J57" s="16">
        <v>0.3</v>
      </c>
      <c r="K57" s="15">
        <f t="shared" ref="K57:K66" si="13">I57-I57*J57</f>
        <v>1680000</v>
      </c>
      <c r="L57" s="15">
        <f t="shared" ref="L57:L66" si="14">I57*0.95</f>
        <v>2280000</v>
      </c>
      <c r="M57" s="26" t="s">
        <v>313</v>
      </c>
      <c r="N57" s="26" t="s">
        <v>314</v>
      </c>
      <c r="O57" s="26" t="s">
        <v>831</v>
      </c>
      <c r="P57" s="14" t="s">
        <v>664</v>
      </c>
      <c r="Q57" s="14" t="s">
        <v>665</v>
      </c>
      <c r="R57" s="14"/>
      <c r="S57" s="14"/>
      <c r="T57" s="14"/>
      <c r="U57" s="14"/>
      <c r="V57" s="14"/>
      <c r="W57" s="14"/>
      <c r="X57" s="14"/>
      <c r="Y57" s="14"/>
      <c r="Z57" s="14"/>
      <c r="AA57" s="14"/>
      <c r="AB57" s="14"/>
      <c r="AC57" s="14"/>
      <c r="AD57" s="27">
        <v>41229</v>
      </c>
      <c r="AE57" s="14" t="str">
        <f>LOOKUP(AP57,{0,32,92,184,366},{"раз в месяц","раз в квартал","раз в полгода","раз в год"})</f>
        <v>раз в квартал</v>
      </c>
      <c r="AF57" s="27" t="s">
        <v>127</v>
      </c>
      <c r="AG57" s="34">
        <f t="shared" si="10"/>
        <v>2400000</v>
      </c>
      <c r="AH57" s="16">
        <v>0.3</v>
      </c>
      <c r="AI57" s="34">
        <f t="shared" ref="AI57:AI66" si="15">AG57-AG57*AH57</f>
        <v>1680000</v>
      </c>
      <c r="AJ57" s="27" t="s">
        <v>122</v>
      </c>
      <c r="AK57" s="14"/>
      <c r="AL57" s="14"/>
      <c r="AM57" s="14"/>
      <c r="AN57" s="14"/>
      <c r="AO57" s="14"/>
      <c r="AP57" s="130">
        <v>91</v>
      </c>
      <c r="AQ57" s="131">
        <f t="shared" si="11"/>
        <v>41320</v>
      </c>
      <c r="AR57" s="132">
        <f t="shared" ca="1" si="3"/>
        <v>41320</v>
      </c>
      <c r="AS57" s="131">
        <f t="shared" ca="1" si="4"/>
        <v>41264</v>
      </c>
      <c r="AT57" s="61"/>
      <c r="AU57" s="61"/>
      <c r="AV57" s="61"/>
      <c r="AX57" s="69"/>
      <c r="AY57" s="69"/>
    </row>
    <row r="58" spans="1:51" ht="45" customHeight="1" x14ac:dyDescent="0.2">
      <c r="A58" s="14" t="s">
        <v>1522</v>
      </c>
      <c r="B58" s="14" t="s">
        <v>1524</v>
      </c>
      <c r="C58" s="14" t="s">
        <v>138</v>
      </c>
      <c r="D58" s="17">
        <v>41922</v>
      </c>
      <c r="E58" s="15">
        <v>8000000</v>
      </c>
      <c r="F58" s="14" t="s">
        <v>99</v>
      </c>
      <c r="G58" s="14" t="s">
        <v>19</v>
      </c>
      <c r="H58" s="22" t="s">
        <v>1525</v>
      </c>
      <c r="I58" s="15">
        <v>24063000</v>
      </c>
      <c r="J58" s="16">
        <v>0.25</v>
      </c>
      <c r="K58" s="15">
        <f t="shared" si="13"/>
        <v>18047250</v>
      </c>
      <c r="L58" s="15">
        <f t="shared" si="14"/>
        <v>22859850</v>
      </c>
      <c r="M58" s="26" t="s">
        <v>313</v>
      </c>
      <c r="N58" s="14" t="s">
        <v>316</v>
      </c>
      <c r="O58" s="14" t="s">
        <v>317</v>
      </c>
      <c r="P58" s="14" t="s">
        <v>1526</v>
      </c>
      <c r="Q58" s="14" t="s">
        <v>1527</v>
      </c>
      <c r="R58" s="14"/>
      <c r="S58" s="14"/>
      <c r="T58" s="14"/>
      <c r="U58" s="14"/>
      <c r="V58" s="14"/>
      <c r="W58" s="14"/>
      <c r="X58" s="14"/>
      <c r="Y58" s="14"/>
      <c r="Z58" s="14"/>
      <c r="AA58" s="14"/>
      <c r="AB58" s="14"/>
      <c r="AC58" s="14"/>
      <c r="AD58" s="27">
        <v>41192</v>
      </c>
      <c r="AE58" s="14" t="str">
        <f>LOOKUP(AP58,{0,32,92,184,366},{"раз в месяц","раз в квартал","раз в полгода","раз в год"})</f>
        <v>раз в год</v>
      </c>
      <c r="AF58" s="27" t="s">
        <v>311</v>
      </c>
      <c r="AG58" s="34">
        <f t="shared" si="10"/>
        <v>24063000</v>
      </c>
      <c r="AH58" s="16">
        <f>J58</f>
        <v>0.25</v>
      </c>
      <c r="AI58" s="34">
        <f t="shared" si="15"/>
        <v>18047250</v>
      </c>
      <c r="AJ58" s="27" t="s">
        <v>122</v>
      </c>
      <c r="AK58" s="14"/>
      <c r="AL58" s="14"/>
      <c r="AM58" s="14"/>
      <c r="AN58" s="14"/>
      <c r="AO58" s="14"/>
      <c r="AP58" s="130">
        <v>365</v>
      </c>
      <c r="AQ58" s="131">
        <f t="shared" si="11"/>
        <v>41557</v>
      </c>
      <c r="AR58" s="132">
        <f t="shared" ca="1" si="3"/>
        <v>41557</v>
      </c>
      <c r="AS58" s="131">
        <f t="shared" ca="1" si="4"/>
        <v>41264</v>
      </c>
      <c r="AT58" s="61"/>
      <c r="AU58" s="61"/>
      <c r="AV58" s="61"/>
      <c r="AX58" s="120">
        <v>41165</v>
      </c>
      <c r="AY58" s="120">
        <f ca="1">IF(AS58&gt;(AX58+183),AS58,(AX58+183))</f>
        <v>41348</v>
      </c>
    </row>
    <row r="59" spans="1:51" ht="67.5" customHeight="1" x14ac:dyDescent="0.2">
      <c r="A59" s="14" t="s">
        <v>1359</v>
      </c>
      <c r="B59" s="14" t="s">
        <v>1360</v>
      </c>
      <c r="C59" s="14" t="s">
        <v>138</v>
      </c>
      <c r="D59" s="17">
        <v>41491</v>
      </c>
      <c r="E59" s="15">
        <v>8000000</v>
      </c>
      <c r="F59" s="14" t="s">
        <v>99</v>
      </c>
      <c r="G59" s="14" t="s">
        <v>1359</v>
      </c>
      <c r="H59" s="22" t="s">
        <v>1364</v>
      </c>
      <c r="I59" s="15">
        <v>12247475.02</v>
      </c>
      <c r="J59" s="16">
        <v>0.3</v>
      </c>
      <c r="K59" s="15">
        <f t="shared" si="13"/>
        <v>8573232.5140000004</v>
      </c>
      <c r="L59" s="15">
        <f t="shared" si="14"/>
        <v>11635101.268999999</v>
      </c>
      <c r="M59" s="26" t="s">
        <v>313</v>
      </c>
      <c r="N59" s="26" t="s">
        <v>830</v>
      </c>
      <c r="O59" s="26" t="s">
        <v>831</v>
      </c>
      <c r="P59" s="14" t="s">
        <v>1365</v>
      </c>
      <c r="Q59" s="14" t="s">
        <v>1366</v>
      </c>
      <c r="R59" s="14"/>
      <c r="S59" s="14"/>
      <c r="T59" s="14"/>
      <c r="U59" s="14"/>
      <c r="V59" s="14"/>
      <c r="W59" s="14"/>
      <c r="X59" s="14"/>
      <c r="Y59" s="14"/>
      <c r="Z59" s="14"/>
      <c r="AA59" s="14"/>
      <c r="AB59" s="14"/>
      <c r="AC59" s="14"/>
      <c r="AD59" s="27">
        <v>41253</v>
      </c>
      <c r="AE59" s="14" t="str">
        <f>LOOKUP(AP59,{0,32,92,184,366},{"раз в месяц","раз в квартал","раз в полгода","раз в год"})</f>
        <v>раз в месяц</v>
      </c>
      <c r="AF59" s="27" t="s">
        <v>311</v>
      </c>
      <c r="AG59" s="34">
        <f t="shared" si="10"/>
        <v>12247475.02</v>
      </c>
      <c r="AH59" s="16">
        <f>J59</f>
        <v>0.3</v>
      </c>
      <c r="AI59" s="34">
        <f t="shared" si="15"/>
        <v>8573232.5140000004</v>
      </c>
      <c r="AJ59" s="27" t="s">
        <v>122</v>
      </c>
      <c r="AK59" s="14"/>
      <c r="AL59" s="14"/>
      <c r="AM59" s="14"/>
      <c r="AN59" s="14"/>
      <c r="AO59" s="14"/>
      <c r="AP59" s="130">
        <v>30</v>
      </c>
      <c r="AQ59" s="131">
        <f t="shared" si="11"/>
        <v>41283</v>
      </c>
      <c r="AR59" s="132">
        <f t="shared" ca="1" si="3"/>
        <v>41283</v>
      </c>
      <c r="AS59" s="131">
        <f t="shared" ca="1" si="4"/>
        <v>41264</v>
      </c>
      <c r="AT59" s="61"/>
      <c r="AU59" s="61"/>
      <c r="AV59" s="61"/>
      <c r="AX59" s="69"/>
      <c r="AY59" s="69"/>
    </row>
    <row r="60" spans="1:51" ht="45" customHeight="1" x14ac:dyDescent="0.2">
      <c r="A60" s="14" t="s">
        <v>698</v>
      </c>
      <c r="B60" s="14" t="s">
        <v>699</v>
      </c>
      <c r="C60" s="20" t="s">
        <v>138</v>
      </c>
      <c r="D60" s="17">
        <v>41614</v>
      </c>
      <c r="E60" s="15">
        <v>8000000</v>
      </c>
      <c r="F60" s="14" t="s">
        <v>99</v>
      </c>
      <c r="G60" s="14" t="s">
        <v>892</v>
      </c>
      <c r="H60" s="22" t="s">
        <v>893</v>
      </c>
      <c r="I60" s="15">
        <v>11194000</v>
      </c>
      <c r="J60" s="16">
        <v>0.3</v>
      </c>
      <c r="K60" s="15">
        <f t="shared" si="13"/>
        <v>7835800</v>
      </c>
      <c r="L60" s="15">
        <f t="shared" si="14"/>
        <v>10634300</v>
      </c>
      <c r="M60" s="26" t="s">
        <v>313</v>
      </c>
      <c r="N60" s="14" t="s">
        <v>316</v>
      </c>
      <c r="O60" s="14" t="s">
        <v>317</v>
      </c>
      <c r="P60" s="14" t="s">
        <v>894</v>
      </c>
      <c r="Q60" s="14" t="s">
        <v>895</v>
      </c>
      <c r="R60" s="14"/>
      <c r="S60" s="14"/>
      <c r="T60" s="14"/>
      <c r="U60" s="14"/>
      <c r="V60" s="14"/>
      <c r="W60" s="14"/>
      <c r="X60" s="14"/>
      <c r="Y60" s="14"/>
      <c r="Z60" s="14"/>
      <c r="AA60" s="14"/>
      <c r="AB60" s="14"/>
      <c r="AC60" s="14"/>
      <c r="AD60" s="27">
        <v>40886</v>
      </c>
      <c r="AE60" s="14" t="str">
        <f>LOOKUP(AP60,{0,32,92,184,366},{"раз в месяц","раз в квартал","раз в полгода","раз в год"})</f>
        <v>раз в год</v>
      </c>
      <c r="AF60" s="27" t="s">
        <v>127</v>
      </c>
      <c r="AG60" s="34">
        <f t="shared" si="10"/>
        <v>11194000</v>
      </c>
      <c r="AH60" s="16">
        <v>0.3</v>
      </c>
      <c r="AI60" s="34">
        <f t="shared" si="15"/>
        <v>7835800</v>
      </c>
      <c r="AJ60" s="27" t="s">
        <v>122</v>
      </c>
      <c r="AK60" s="14"/>
      <c r="AL60" s="14"/>
      <c r="AM60" s="14"/>
      <c r="AN60" s="14"/>
      <c r="AO60" s="14"/>
      <c r="AP60" s="130">
        <v>365</v>
      </c>
      <c r="AQ60" s="131">
        <f t="shared" si="11"/>
        <v>41251</v>
      </c>
      <c r="AR60" s="132">
        <f t="shared" ca="1" si="3"/>
        <v>41264</v>
      </c>
      <c r="AS60" s="131">
        <f t="shared" ca="1" si="4"/>
        <v>41264</v>
      </c>
      <c r="AT60" s="61"/>
      <c r="AU60" s="61"/>
      <c r="AV60" s="61"/>
      <c r="AX60" s="120">
        <v>41165</v>
      </c>
      <c r="AY60" s="120">
        <f ca="1">IF(AS60&gt;(AX60+183),AS60,(AX60+183))</f>
        <v>41348</v>
      </c>
    </row>
    <row r="61" spans="1:51" ht="45" customHeight="1" x14ac:dyDescent="0.2">
      <c r="A61" s="14" t="s">
        <v>1359</v>
      </c>
      <c r="B61" s="14" t="s">
        <v>1360</v>
      </c>
      <c r="C61" s="14" t="s">
        <v>138</v>
      </c>
      <c r="D61" s="17">
        <v>41491</v>
      </c>
      <c r="E61" s="15">
        <v>8000000</v>
      </c>
      <c r="F61" s="14" t="s">
        <v>99</v>
      </c>
      <c r="G61" s="14" t="s">
        <v>1359</v>
      </c>
      <c r="H61" s="22" t="s">
        <v>1361</v>
      </c>
      <c r="I61" s="15">
        <v>1850000</v>
      </c>
      <c r="J61" s="16">
        <v>0.45</v>
      </c>
      <c r="K61" s="15">
        <f t="shared" si="13"/>
        <v>1017500</v>
      </c>
      <c r="L61" s="15">
        <f t="shared" si="14"/>
        <v>1757500</v>
      </c>
      <c r="M61" s="26" t="s">
        <v>313</v>
      </c>
      <c r="N61" s="26" t="s">
        <v>314</v>
      </c>
      <c r="O61" s="26" t="s">
        <v>831</v>
      </c>
      <c r="P61" s="14" t="s">
        <v>1362</v>
      </c>
      <c r="Q61" s="14" t="s">
        <v>1363</v>
      </c>
      <c r="R61" s="14"/>
      <c r="S61" s="14"/>
      <c r="T61" s="14"/>
      <c r="U61" s="14"/>
      <c r="V61" s="14"/>
      <c r="W61" s="14"/>
      <c r="X61" s="14"/>
      <c r="Y61" s="14"/>
      <c r="Z61" s="14"/>
      <c r="AA61" s="14"/>
      <c r="AB61" s="14"/>
      <c r="AC61" s="14"/>
      <c r="AD61" s="27">
        <v>41242</v>
      </c>
      <c r="AE61" s="14" t="str">
        <f>LOOKUP(AP61,{0,32,92,184,366},{"раз в месяц","раз в квартал","раз в полгода","раз в год"})</f>
        <v>раз в квартал</v>
      </c>
      <c r="AF61" s="27" t="s">
        <v>311</v>
      </c>
      <c r="AG61" s="34">
        <f t="shared" si="10"/>
        <v>1850000</v>
      </c>
      <c r="AH61" s="16">
        <f>J61</f>
        <v>0.45</v>
      </c>
      <c r="AI61" s="34">
        <f t="shared" si="15"/>
        <v>1017500</v>
      </c>
      <c r="AJ61" s="27" t="s">
        <v>122</v>
      </c>
      <c r="AK61" s="14"/>
      <c r="AL61" s="14"/>
      <c r="AM61" s="14"/>
      <c r="AN61" s="14"/>
      <c r="AO61" s="14"/>
      <c r="AP61" s="130">
        <v>91</v>
      </c>
      <c r="AQ61" s="131">
        <f t="shared" si="11"/>
        <v>41333</v>
      </c>
      <c r="AR61" s="132">
        <f t="shared" ca="1" si="3"/>
        <v>41333</v>
      </c>
      <c r="AS61" s="131">
        <f t="shared" ca="1" si="4"/>
        <v>41264</v>
      </c>
      <c r="AT61" s="61"/>
      <c r="AU61" s="61"/>
      <c r="AV61" s="61"/>
      <c r="AX61" s="69"/>
      <c r="AY61" s="69"/>
    </row>
    <row r="62" spans="1:51" ht="67.5" customHeight="1" x14ac:dyDescent="0.2">
      <c r="A62" s="14" t="s">
        <v>1438</v>
      </c>
      <c r="B62" s="14" t="s">
        <v>1439</v>
      </c>
      <c r="C62" s="14" t="s">
        <v>1166</v>
      </c>
      <c r="D62" s="17">
        <v>42989</v>
      </c>
      <c r="E62" s="15">
        <v>7638000</v>
      </c>
      <c r="F62" s="14" t="s">
        <v>99</v>
      </c>
      <c r="G62" s="14" t="s">
        <v>1440</v>
      </c>
      <c r="H62" s="22" t="s">
        <v>1448</v>
      </c>
      <c r="I62" s="15">
        <v>8100000</v>
      </c>
      <c r="J62" s="16">
        <v>0.3</v>
      </c>
      <c r="K62" s="15">
        <f t="shared" si="13"/>
        <v>5670000</v>
      </c>
      <c r="L62" s="15">
        <f t="shared" si="14"/>
        <v>7695000</v>
      </c>
      <c r="M62" s="26" t="s">
        <v>313</v>
      </c>
      <c r="N62" s="26" t="s">
        <v>314</v>
      </c>
      <c r="O62" s="26" t="s">
        <v>831</v>
      </c>
      <c r="P62" s="14" t="s">
        <v>1442</v>
      </c>
      <c r="Q62" s="14" t="s">
        <v>1449</v>
      </c>
      <c r="R62" s="14"/>
      <c r="S62" s="14"/>
      <c r="T62" s="14"/>
      <c r="U62" s="14"/>
      <c r="V62" s="14"/>
      <c r="W62" s="14"/>
      <c r="X62" s="14"/>
      <c r="Y62" s="14"/>
      <c r="Z62" s="14"/>
      <c r="AA62" s="14"/>
      <c r="AB62" s="14"/>
      <c r="AC62" s="14"/>
      <c r="AD62" s="27">
        <v>41162</v>
      </c>
      <c r="AE62" s="14" t="str">
        <f>LOOKUP(AP62,{0,32,92,184,366},{"раз в месяц","раз в квартал","раз в полгода","раз в год"})</f>
        <v>раз в квартал</v>
      </c>
      <c r="AF62" s="27" t="s">
        <v>311</v>
      </c>
      <c r="AG62" s="34">
        <f t="shared" si="10"/>
        <v>8100000</v>
      </c>
      <c r="AH62" s="16">
        <f>J62</f>
        <v>0.3</v>
      </c>
      <c r="AI62" s="34">
        <f t="shared" si="15"/>
        <v>5670000</v>
      </c>
      <c r="AJ62" s="27" t="s">
        <v>122</v>
      </c>
      <c r="AK62" s="14"/>
      <c r="AL62" s="14"/>
      <c r="AM62" s="14"/>
      <c r="AN62" s="14"/>
      <c r="AO62" s="14"/>
      <c r="AP62" s="130">
        <v>91</v>
      </c>
      <c r="AQ62" s="131">
        <f t="shared" si="11"/>
        <v>41253</v>
      </c>
      <c r="AR62" s="132">
        <f t="shared" ca="1" si="3"/>
        <v>41264</v>
      </c>
      <c r="AS62" s="131">
        <f t="shared" ca="1" si="4"/>
        <v>41264</v>
      </c>
      <c r="AT62" s="61"/>
      <c r="AU62" s="61"/>
      <c r="AV62" s="61"/>
      <c r="AX62" s="69"/>
      <c r="AY62" s="69"/>
    </row>
    <row r="63" spans="1:51" ht="135" customHeight="1" x14ac:dyDescent="0.2">
      <c r="A63" s="14" t="s">
        <v>1438</v>
      </c>
      <c r="B63" s="14" t="s">
        <v>1439</v>
      </c>
      <c r="C63" s="14" t="s">
        <v>1166</v>
      </c>
      <c r="D63" s="17">
        <v>42989</v>
      </c>
      <c r="E63" s="15">
        <v>7638000</v>
      </c>
      <c r="F63" s="14" t="s">
        <v>99</v>
      </c>
      <c r="G63" s="14" t="s">
        <v>1444</v>
      </c>
      <c r="H63" s="22" t="s">
        <v>1445</v>
      </c>
      <c r="I63" s="15">
        <v>2300000</v>
      </c>
      <c r="J63" s="16">
        <v>0.4</v>
      </c>
      <c r="K63" s="15">
        <f t="shared" si="13"/>
        <v>1380000</v>
      </c>
      <c r="L63" s="15">
        <f t="shared" si="14"/>
        <v>2185000</v>
      </c>
      <c r="M63" s="26" t="s">
        <v>313</v>
      </c>
      <c r="N63" s="26" t="s">
        <v>314</v>
      </c>
      <c r="O63" s="26" t="s">
        <v>831</v>
      </c>
      <c r="P63" s="14" t="s">
        <v>1446</v>
      </c>
      <c r="Q63" s="14" t="s">
        <v>1447</v>
      </c>
      <c r="R63" s="14"/>
      <c r="S63" s="14"/>
      <c r="T63" s="14"/>
      <c r="U63" s="14"/>
      <c r="V63" s="14"/>
      <c r="W63" s="14"/>
      <c r="X63" s="14"/>
      <c r="Y63" s="14"/>
      <c r="Z63" s="14"/>
      <c r="AA63" s="14"/>
      <c r="AB63" s="14"/>
      <c r="AC63" s="14"/>
      <c r="AD63" s="27">
        <v>41162</v>
      </c>
      <c r="AE63" s="14" t="str">
        <f>LOOKUP(AP63,{0,32,92,184,366},{"раз в месяц","раз в квартал","раз в полгода","раз в год"})</f>
        <v>раз в квартал</v>
      </c>
      <c r="AF63" s="27" t="s">
        <v>311</v>
      </c>
      <c r="AG63" s="34">
        <f t="shared" si="10"/>
        <v>2300000</v>
      </c>
      <c r="AH63" s="16">
        <f>J63</f>
        <v>0.4</v>
      </c>
      <c r="AI63" s="34">
        <f t="shared" si="15"/>
        <v>1380000</v>
      </c>
      <c r="AJ63" s="27" t="s">
        <v>122</v>
      </c>
      <c r="AK63" s="14"/>
      <c r="AL63" s="14"/>
      <c r="AM63" s="14"/>
      <c r="AN63" s="14"/>
      <c r="AO63" s="14"/>
      <c r="AP63" s="130">
        <v>91</v>
      </c>
      <c r="AQ63" s="131">
        <f t="shared" si="11"/>
        <v>41253</v>
      </c>
      <c r="AR63" s="132">
        <f t="shared" ca="1" si="3"/>
        <v>41264</v>
      </c>
      <c r="AS63" s="131">
        <f t="shared" ca="1" si="4"/>
        <v>41264</v>
      </c>
      <c r="AT63" s="61"/>
      <c r="AU63" s="61"/>
      <c r="AV63" s="61"/>
      <c r="AX63" s="69"/>
      <c r="AY63" s="69"/>
    </row>
    <row r="64" spans="1:51" s="70" customFormat="1" ht="45" customHeight="1" x14ac:dyDescent="0.2">
      <c r="A64" s="14" t="s">
        <v>1438</v>
      </c>
      <c r="B64" s="14" t="s">
        <v>1439</v>
      </c>
      <c r="C64" s="14" t="s">
        <v>1166</v>
      </c>
      <c r="D64" s="17">
        <v>42989</v>
      </c>
      <c r="E64" s="15">
        <v>7638000</v>
      </c>
      <c r="F64" s="14" t="s">
        <v>99</v>
      </c>
      <c r="G64" s="14" t="s">
        <v>1440</v>
      </c>
      <c r="H64" s="22" t="s">
        <v>1441</v>
      </c>
      <c r="I64" s="15">
        <v>1800000</v>
      </c>
      <c r="J64" s="16">
        <v>0.6</v>
      </c>
      <c r="K64" s="15">
        <f t="shared" si="13"/>
        <v>720000</v>
      </c>
      <c r="L64" s="15">
        <f t="shared" si="14"/>
        <v>1710000</v>
      </c>
      <c r="M64" s="25" t="s">
        <v>555</v>
      </c>
      <c r="N64" s="26" t="s">
        <v>314</v>
      </c>
      <c r="O64" s="26" t="s">
        <v>831</v>
      </c>
      <c r="P64" s="14" t="s">
        <v>1442</v>
      </c>
      <c r="Q64" s="14" t="s">
        <v>1443</v>
      </c>
      <c r="R64" s="14"/>
      <c r="S64" s="14"/>
      <c r="T64" s="14"/>
      <c r="U64" s="14"/>
      <c r="V64" s="14"/>
      <c r="W64" s="14"/>
      <c r="X64" s="14"/>
      <c r="Y64" s="14"/>
      <c r="Z64" s="14"/>
      <c r="AA64" s="14"/>
      <c r="AB64" s="14"/>
      <c r="AC64" s="14"/>
      <c r="AD64" s="27">
        <v>41162</v>
      </c>
      <c r="AE64" s="14" t="str">
        <f>LOOKUP(AP64,{0,32,92,184,366},{"раз в месяц","раз в квартал","раз в полгода","раз в год"})</f>
        <v>раз в квартал</v>
      </c>
      <c r="AF64" s="27" t="s">
        <v>311</v>
      </c>
      <c r="AG64" s="34">
        <f t="shared" si="10"/>
        <v>1800000</v>
      </c>
      <c r="AH64" s="16">
        <f>J64</f>
        <v>0.6</v>
      </c>
      <c r="AI64" s="34">
        <f t="shared" si="15"/>
        <v>720000</v>
      </c>
      <c r="AJ64" s="27" t="s">
        <v>122</v>
      </c>
      <c r="AK64" s="14"/>
      <c r="AL64" s="14"/>
      <c r="AM64" s="14"/>
      <c r="AN64" s="14"/>
      <c r="AO64" s="14"/>
      <c r="AP64" s="130">
        <v>91</v>
      </c>
      <c r="AQ64" s="131">
        <f t="shared" si="11"/>
        <v>41253</v>
      </c>
      <c r="AR64" s="132">
        <f t="shared" ca="1" si="3"/>
        <v>41264</v>
      </c>
      <c r="AS64" s="131">
        <f t="shared" ca="1" si="4"/>
        <v>41264</v>
      </c>
      <c r="AT64" s="61"/>
      <c r="AU64" s="61"/>
      <c r="AV64" s="61"/>
      <c r="AW64" s="69"/>
      <c r="AX64" s="69"/>
      <c r="AY64" s="69"/>
    </row>
    <row r="65" spans="1:51" ht="45" customHeight="1" x14ac:dyDescent="0.2">
      <c r="A65" s="14" t="s">
        <v>1304</v>
      </c>
      <c r="B65" s="14" t="s">
        <v>1308</v>
      </c>
      <c r="C65" s="14" t="s">
        <v>1166</v>
      </c>
      <c r="D65" s="17">
        <v>42916</v>
      </c>
      <c r="E65" s="15">
        <v>7495900</v>
      </c>
      <c r="F65" s="14" t="s">
        <v>99</v>
      </c>
      <c r="G65" s="14" t="s">
        <v>1304</v>
      </c>
      <c r="H65" s="22" t="s">
        <v>1305</v>
      </c>
      <c r="I65" s="15">
        <v>12442000</v>
      </c>
      <c r="J65" s="16">
        <v>0.3</v>
      </c>
      <c r="K65" s="15">
        <f t="shared" si="13"/>
        <v>8709400</v>
      </c>
      <c r="L65" s="15">
        <f t="shared" si="14"/>
        <v>11819900</v>
      </c>
      <c r="M65" s="26" t="s">
        <v>313</v>
      </c>
      <c r="N65" s="22" t="s">
        <v>316</v>
      </c>
      <c r="O65" s="22" t="s">
        <v>317</v>
      </c>
      <c r="P65" s="14" t="s">
        <v>1306</v>
      </c>
      <c r="Q65" s="14" t="s">
        <v>1307</v>
      </c>
      <c r="R65" s="14"/>
      <c r="S65" s="14"/>
      <c r="T65" s="14"/>
      <c r="U65" s="14"/>
      <c r="V65" s="14"/>
      <c r="W65" s="14"/>
      <c r="X65" s="14"/>
      <c r="Y65" s="14"/>
      <c r="Z65" s="14"/>
      <c r="AA65" s="14"/>
      <c r="AB65" s="14"/>
      <c r="AC65" s="14"/>
      <c r="AD65" s="27">
        <v>41079</v>
      </c>
      <c r="AE65" s="14" t="str">
        <f>LOOKUP(AP65,{0,32,92,184,366},{"раз в месяц","раз в квартал","раз в полгода","раз в год"})</f>
        <v>раз в год</v>
      </c>
      <c r="AF65" s="27" t="s">
        <v>311</v>
      </c>
      <c r="AG65" s="34">
        <f t="shared" si="10"/>
        <v>12442000</v>
      </c>
      <c r="AH65" s="16">
        <v>0.3</v>
      </c>
      <c r="AI65" s="34">
        <f t="shared" si="15"/>
        <v>8709400</v>
      </c>
      <c r="AJ65" s="27" t="s">
        <v>122</v>
      </c>
      <c r="AK65" s="14"/>
      <c r="AL65" s="14"/>
      <c r="AM65" s="14"/>
      <c r="AN65" s="14"/>
      <c r="AO65" s="14"/>
      <c r="AP65" s="130">
        <v>365</v>
      </c>
      <c r="AQ65" s="131">
        <f t="shared" si="11"/>
        <v>41444</v>
      </c>
      <c r="AR65" s="132">
        <f t="shared" ca="1" si="3"/>
        <v>41444</v>
      </c>
      <c r="AS65" s="131">
        <f t="shared" ca="1" si="4"/>
        <v>41264</v>
      </c>
      <c r="AT65" s="61"/>
      <c r="AU65" s="61"/>
      <c r="AV65" s="61"/>
      <c r="AX65" s="120">
        <v>41165</v>
      </c>
      <c r="AY65" s="120">
        <f ca="1">IF(AS65&gt;(AX65+183),AS65,(AX65+183))</f>
        <v>41348</v>
      </c>
    </row>
    <row r="66" spans="1:51" ht="45" customHeight="1" x14ac:dyDescent="0.2">
      <c r="A66" s="14" t="s">
        <v>1304</v>
      </c>
      <c r="B66" s="14" t="s">
        <v>1308</v>
      </c>
      <c r="C66" s="14" t="s">
        <v>1166</v>
      </c>
      <c r="D66" s="17">
        <v>42916</v>
      </c>
      <c r="E66" s="15">
        <v>7495900</v>
      </c>
      <c r="F66" s="14" t="s">
        <v>99</v>
      </c>
      <c r="G66" s="14" t="s">
        <v>1304</v>
      </c>
      <c r="H66" s="22" t="s">
        <v>1309</v>
      </c>
      <c r="I66" s="15">
        <v>3500000</v>
      </c>
      <c r="J66" s="16">
        <v>0.4</v>
      </c>
      <c r="K66" s="15">
        <f t="shared" si="13"/>
        <v>2100000</v>
      </c>
      <c r="L66" s="15">
        <f t="shared" si="14"/>
        <v>3325000</v>
      </c>
      <c r="M66" s="26" t="s">
        <v>313</v>
      </c>
      <c r="N66" s="14" t="s">
        <v>314</v>
      </c>
      <c r="O66" s="14" t="s">
        <v>831</v>
      </c>
      <c r="P66" s="14" t="s">
        <v>1306</v>
      </c>
      <c r="Q66" s="14" t="s">
        <v>1310</v>
      </c>
      <c r="R66" s="14"/>
      <c r="S66" s="14"/>
      <c r="T66" s="14"/>
      <c r="U66" s="14"/>
      <c r="V66" s="14"/>
      <c r="W66" s="14"/>
      <c r="X66" s="14"/>
      <c r="Y66" s="14"/>
      <c r="Z66" s="14"/>
      <c r="AA66" s="14"/>
      <c r="AB66" s="14"/>
      <c r="AC66" s="14"/>
      <c r="AD66" s="27">
        <v>41255</v>
      </c>
      <c r="AE66" s="14" t="str">
        <f>LOOKUP(AP66,{0,32,92,184,366},{"раз в месяц","раз в квартал","раз в полгода","раз в год"})</f>
        <v>раз в квартал</v>
      </c>
      <c r="AF66" s="27" t="s">
        <v>311</v>
      </c>
      <c r="AG66" s="34">
        <f t="shared" si="10"/>
        <v>3500000</v>
      </c>
      <c r="AH66" s="16">
        <v>0.4</v>
      </c>
      <c r="AI66" s="34">
        <f t="shared" si="15"/>
        <v>2100000</v>
      </c>
      <c r="AJ66" s="27" t="s">
        <v>122</v>
      </c>
      <c r="AK66" s="14"/>
      <c r="AL66" s="14"/>
      <c r="AM66" s="14"/>
      <c r="AN66" s="14"/>
      <c r="AO66" s="14"/>
      <c r="AP66" s="130">
        <v>91</v>
      </c>
      <c r="AQ66" s="131">
        <f t="shared" si="11"/>
        <v>41346</v>
      </c>
      <c r="AR66" s="132">
        <f t="shared" ca="1" si="3"/>
        <v>41346</v>
      </c>
      <c r="AS66" s="131">
        <f t="shared" ca="1" si="4"/>
        <v>41264</v>
      </c>
      <c r="AT66" s="61"/>
      <c r="AU66" s="61"/>
      <c r="AV66" s="61"/>
      <c r="AX66" s="69"/>
      <c r="AY66" s="69"/>
    </row>
    <row r="67" spans="1:51" ht="78.75" customHeight="1" x14ac:dyDescent="0.2">
      <c r="A67" s="20" t="s">
        <v>755</v>
      </c>
      <c r="B67" s="20" t="s">
        <v>796</v>
      </c>
      <c r="C67" s="20" t="s">
        <v>797</v>
      </c>
      <c r="D67" s="21">
        <v>41411</v>
      </c>
      <c r="E67" s="20">
        <v>7000000</v>
      </c>
      <c r="F67" s="14" t="s">
        <v>99</v>
      </c>
      <c r="G67" s="20" t="s">
        <v>755</v>
      </c>
      <c r="H67" s="22" t="s">
        <v>798</v>
      </c>
      <c r="I67" s="15">
        <v>9526000</v>
      </c>
      <c r="J67" s="16">
        <v>0.25</v>
      </c>
      <c r="K67" s="15">
        <v>7144500</v>
      </c>
      <c r="L67" s="15">
        <v>9049700</v>
      </c>
      <c r="M67" s="14" t="s">
        <v>313</v>
      </c>
      <c r="N67" s="14" t="s">
        <v>316</v>
      </c>
      <c r="O67" s="14" t="s">
        <v>317</v>
      </c>
      <c r="P67" s="14" t="s">
        <v>799</v>
      </c>
      <c r="Q67" s="14" t="s">
        <v>800</v>
      </c>
      <c r="R67" s="14"/>
      <c r="S67" s="14"/>
      <c r="T67" s="14"/>
      <c r="U67" s="14"/>
      <c r="V67" s="14"/>
      <c r="W67" s="14"/>
      <c r="X67" s="14"/>
      <c r="Y67" s="14"/>
      <c r="Z67" s="14"/>
      <c r="AA67" s="14"/>
      <c r="AB67" s="14"/>
      <c r="AC67" s="14"/>
      <c r="AD67" s="27">
        <v>41067</v>
      </c>
      <c r="AE67" s="14" t="str">
        <f>LOOKUP(AP67,{0,32,92,184,366},{"раз в месяц","раз в квартал","раз в полгода","раз в год"})</f>
        <v>раз в год</v>
      </c>
      <c r="AF67" s="14" t="s">
        <v>311</v>
      </c>
      <c r="AG67" s="18">
        <f t="shared" si="10"/>
        <v>9526000</v>
      </c>
      <c r="AH67" s="16">
        <f>J67</f>
        <v>0.25</v>
      </c>
      <c r="AI67" s="18">
        <f>K67</f>
        <v>7144500</v>
      </c>
      <c r="AJ67" s="19" t="s">
        <v>122</v>
      </c>
      <c r="AK67" s="14"/>
      <c r="AL67" s="14"/>
      <c r="AM67" s="14"/>
      <c r="AN67" s="14"/>
      <c r="AO67" s="14"/>
      <c r="AP67" s="130">
        <v>365</v>
      </c>
      <c r="AQ67" s="131">
        <f t="shared" si="11"/>
        <v>41432</v>
      </c>
      <c r="AR67" s="132">
        <f t="shared" ref="AR67:AR130" ca="1" si="16">IF(AQ67&lt;=AS67,AS67,AQ67)</f>
        <v>41432</v>
      </c>
      <c r="AS67" s="131">
        <f t="shared" ref="AS67:AS130" ca="1" si="17">TODAY()</f>
        <v>41264</v>
      </c>
      <c r="AT67" s="61"/>
      <c r="AU67" s="61"/>
      <c r="AV67" s="61"/>
      <c r="AW67" s="70"/>
      <c r="AX67" s="120">
        <v>41165</v>
      </c>
      <c r="AY67" s="120">
        <f ca="1">IF(AS67&gt;(AX67+183),AS67,(AX67+183))</f>
        <v>41348</v>
      </c>
    </row>
    <row r="68" spans="1:51" ht="45" customHeight="1" x14ac:dyDescent="0.2">
      <c r="A68" s="14" t="s">
        <v>1304</v>
      </c>
      <c r="B68" s="14" t="s">
        <v>1311</v>
      </c>
      <c r="C68" s="14" t="s">
        <v>975</v>
      </c>
      <c r="D68" s="17">
        <v>42922</v>
      </c>
      <c r="E68" s="15">
        <v>6600000</v>
      </c>
      <c r="F68" s="14" t="s">
        <v>99</v>
      </c>
      <c r="G68" s="14" t="s">
        <v>1304</v>
      </c>
      <c r="H68" s="22" t="s">
        <v>1312</v>
      </c>
      <c r="I68" s="15">
        <v>6281623</v>
      </c>
      <c r="J68" s="16">
        <v>0.3</v>
      </c>
      <c r="K68" s="15">
        <f>ROUND(I68-I68*J68,0)</f>
        <v>4397136</v>
      </c>
      <c r="L68" s="15">
        <f>I68*0.95</f>
        <v>5967541.8499999996</v>
      </c>
      <c r="M68" s="26" t="s">
        <v>313</v>
      </c>
      <c r="N68" s="22" t="s">
        <v>316</v>
      </c>
      <c r="O68" s="22" t="s">
        <v>317</v>
      </c>
      <c r="P68" s="14" t="s">
        <v>1306</v>
      </c>
      <c r="Q68" s="14" t="s">
        <v>1313</v>
      </c>
      <c r="R68" s="14"/>
      <c r="S68" s="14"/>
      <c r="T68" s="14"/>
      <c r="U68" s="14"/>
      <c r="V68" s="14"/>
      <c r="W68" s="14"/>
      <c r="X68" s="14"/>
      <c r="Y68" s="14"/>
      <c r="Z68" s="14"/>
      <c r="AA68" s="14"/>
      <c r="AB68" s="14"/>
      <c r="AC68" s="14"/>
      <c r="AD68" s="27">
        <v>41096</v>
      </c>
      <c r="AE68" s="14" t="str">
        <f>LOOKUP(AP68,{0,32,92,184,366},{"раз в месяц","раз в квартал","раз в полгода","раз в год"})</f>
        <v>раз в год</v>
      </c>
      <c r="AF68" s="27" t="s">
        <v>311</v>
      </c>
      <c r="AG68" s="34">
        <f t="shared" si="10"/>
        <v>6281623</v>
      </c>
      <c r="AH68" s="16">
        <v>0.3</v>
      </c>
      <c r="AI68" s="34">
        <f>ROUND(AG68-AG68*AH68,0)</f>
        <v>4397136</v>
      </c>
      <c r="AJ68" s="27" t="s">
        <v>122</v>
      </c>
      <c r="AK68" s="14"/>
      <c r="AL68" s="14"/>
      <c r="AM68" s="14"/>
      <c r="AN68" s="14"/>
      <c r="AO68" s="14"/>
      <c r="AP68" s="130">
        <v>365</v>
      </c>
      <c r="AQ68" s="131">
        <f t="shared" si="11"/>
        <v>41461</v>
      </c>
      <c r="AR68" s="132">
        <f t="shared" ca="1" si="16"/>
        <v>41461</v>
      </c>
      <c r="AS68" s="131">
        <f t="shared" ca="1" si="17"/>
        <v>41264</v>
      </c>
      <c r="AT68" s="61"/>
      <c r="AU68" s="61"/>
      <c r="AV68" s="61"/>
      <c r="AX68" s="120">
        <v>41165</v>
      </c>
      <c r="AY68" s="120">
        <f ca="1">IF(AS68&gt;(AX68+183),AS68,(AX68+183))</f>
        <v>41348</v>
      </c>
    </row>
    <row r="69" spans="1:51" ht="45" customHeight="1" x14ac:dyDescent="0.2">
      <c r="A69" s="14" t="s">
        <v>1304</v>
      </c>
      <c r="B69" s="14" t="s">
        <v>1311</v>
      </c>
      <c r="C69" s="14" t="s">
        <v>975</v>
      </c>
      <c r="D69" s="17">
        <v>42922</v>
      </c>
      <c r="E69" s="15">
        <v>6600000</v>
      </c>
      <c r="F69" s="14" t="s">
        <v>99</v>
      </c>
      <c r="G69" s="14" t="s">
        <v>1314</v>
      </c>
      <c r="H69" s="22" t="s">
        <v>1315</v>
      </c>
      <c r="I69" s="15">
        <v>4200000</v>
      </c>
      <c r="J69" s="16">
        <v>0.3</v>
      </c>
      <c r="K69" s="15">
        <f>ROUND(I69-I69*J69,0)</f>
        <v>2940000</v>
      </c>
      <c r="L69" s="15">
        <f>I69*0.95</f>
        <v>3990000</v>
      </c>
      <c r="M69" s="26" t="s">
        <v>313</v>
      </c>
      <c r="N69" s="14" t="s">
        <v>314</v>
      </c>
      <c r="O69" s="14" t="s">
        <v>831</v>
      </c>
      <c r="P69" s="14" t="s">
        <v>1306</v>
      </c>
      <c r="Q69" s="14" t="s">
        <v>1316</v>
      </c>
      <c r="R69" s="14"/>
      <c r="S69" s="14"/>
      <c r="T69" s="14"/>
      <c r="U69" s="14"/>
      <c r="V69" s="14"/>
      <c r="W69" s="14"/>
      <c r="X69" s="14"/>
      <c r="Y69" s="14"/>
      <c r="Z69" s="14"/>
      <c r="AA69" s="14"/>
      <c r="AB69" s="14"/>
      <c r="AC69" s="14"/>
      <c r="AD69" s="27">
        <v>41187</v>
      </c>
      <c r="AE69" s="14" t="str">
        <f>LOOKUP(AP69,{0,32,92,184,366},{"раз в месяц","раз в квартал","раз в полгода","раз в год"})</f>
        <v>раз в квартал</v>
      </c>
      <c r="AF69" s="27" t="s">
        <v>311</v>
      </c>
      <c r="AG69" s="34">
        <f t="shared" si="10"/>
        <v>4200000</v>
      </c>
      <c r="AH69" s="16">
        <v>0.3</v>
      </c>
      <c r="AI69" s="34">
        <f>ROUND(AG69-AG69*AH69,0)</f>
        <v>2940000</v>
      </c>
      <c r="AJ69" s="27" t="s">
        <v>122</v>
      </c>
      <c r="AK69" s="14"/>
      <c r="AL69" s="14"/>
      <c r="AM69" s="14"/>
      <c r="AN69" s="14"/>
      <c r="AO69" s="14"/>
      <c r="AP69" s="130">
        <v>91</v>
      </c>
      <c r="AQ69" s="131">
        <f t="shared" si="11"/>
        <v>41278</v>
      </c>
      <c r="AR69" s="132">
        <f t="shared" ca="1" si="16"/>
        <v>41278</v>
      </c>
      <c r="AS69" s="131">
        <f t="shared" ca="1" si="17"/>
        <v>41264</v>
      </c>
      <c r="AT69" s="61"/>
      <c r="AU69" s="61"/>
      <c r="AV69" s="61"/>
      <c r="AX69" s="69"/>
      <c r="AY69" s="69"/>
    </row>
    <row r="70" spans="1:51" ht="123.75" customHeight="1" x14ac:dyDescent="0.2">
      <c r="A70" s="14" t="s">
        <v>511</v>
      </c>
      <c r="B70" s="14" t="s">
        <v>512</v>
      </c>
      <c r="C70" s="20" t="s">
        <v>1166</v>
      </c>
      <c r="D70" s="17">
        <v>42725</v>
      </c>
      <c r="E70" s="15">
        <v>6330000</v>
      </c>
      <c r="F70" s="14" t="s">
        <v>99</v>
      </c>
      <c r="G70" s="14" t="s">
        <v>510</v>
      </c>
      <c r="H70" s="22" t="s">
        <v>395</v>
      </c>
      <c r="I70" s="15">
        <v>800000</v>
      </c>
      <c r="J70" s="16" t="s">
        <v>912</v>
      </c>
      <c r="K70" s="15">
        <v>523000</v>
      </c>
      <c r="L70" s="15">
        <f>I70*0.95</f>
        <v>760000</v>
      </c>
      <c r="M70" s="26" t="s">
        <v>313</v>
      </c>
      <c r="N70" s="26" t="s">
        <v>314</v>
      </c>
      <c r="O70" s="26" t="s">
        <v>831</v>
      </c>
      <c r="P70" s="14" t="s">
        <v>466</v>
      </c>
      <c r="Q70" s="14" t="s">
        <v>372</v>
      </c>
      <c r="R70" s="14"/>
      <c r="S70" s="14"/>
      <c r="T70" s="14"/>
      <c r="U70" s="14"/>
      <c r="V70" s="14"/>
      <c r="W70" s="14"/>
      <c r="X70" s="14"/>
      <c r="Y70" s="14"/>
      <c r="Z70" s="14"/>
      <c r="AA70" s="14"/>
      <c r="AB70" s="14"/>
      <c r="AC70" s="14"/>
      <c r="AD70" s="27">
        <v>41198</v>
      </c>
      <c r="AE70" s="14" t="str">
        <f>LOOKUP(AP70,{0,32,92,184,366},{"раз в месяц","раз в квартал","раз в полгода","раз в год"})</f>
        <v>раз в квартал</v>
      </c>
      <c r="AF70" s="27" t="s">
        <v>127</v>
      </c>
      <c r="AG70" s="34">
        <f t="shared" si="10"/>
        <v>800000</v>
      </c>
      <c r="AH70" s="16" t="str">
        <f>J70</f>
        <v>30 и 40%</v>
      </c>
      <c r="AI70" s="34">
        <f>K70</f>
        <v>523000</v>
      </c>
      <c r="AJ70" s="27" t="s">
        <v>122</v>
      </c>
      <c r="AK70" s="14"/>
      <c r="AL70" s="14"/>
      <c r="AM70" s="14"/>
      <c r="AN70" s="14"/>
      <c r="AO70" s="14"/>
      <c r="AP70" s="130">
        <v>91</v>
      </c>
      <c r="AQ70" s="131">
        <f t="shared" si="11"/>
        <v>41289</v>
      </c>
      <c r="AR70" s="132">
        <f t="shared" ca="1" si="16"/>
        <v>41289</v>
      </c>
      <c r="AS70" s="131">
        <f t="shared" ca="1" si="17"/>
        <v>41264</v>
      </c>
      <c r="AT70" s="61"/>
      <c r="AU70" s="61"/>
      <c r="AV70" s="61"/>
      <c r="AX70" s="69"/>
      <c r="AY70" s="69"/>
    </row>
    <row r="71" spans="1:51" ht="67.5" customHeight="1" x14ac:dyDescent="0.2">
      <c r="A71" s="14" t="s">
        <v>635</v>
      </c>
      <c r="B71" s="37" t="s">
        <v>636</v>
      </c>
      <c r="C71" s="14" t="s">
        <v>931</v>
      </c>
      <c r="D71" s="17">
        <v>41516</v>
      </c>
      <c r="E71" s="15">
        <v>6000000</v>
      </c>
      <c r="F71" s="14" t="s">
        <v>99</v>
      </c>
      <c r="G71" s="14" t="s">
        <v>635</v>
      </c>
      <c r="H71" s="22" t="s">
        <v>195</v>
      </c>
      <c r="I71" s="15">
        <v>15509000</v>
      </c>
      <c r="J71" s="16">
        <v>0.25</v>
      </c>
      <c r="K71" s="15">
        <f>I71-I71*J71</f>
        <v>11631750</v>
      </c>
      <c r="L71" s="15">
        <f>I71*95%</f>
        <v>14733550</v>
      </c>
      <c r="M71" s="26" t="s">
        <v>313</v>
      </c>
      <c r="N71" s="14" t="s">
        <v>316</v>
      </c>
      <c r="O71" s="14" t="s">
        <v>317</v>
      </c>
      <c r="P71" s="14" t="s">
        <v>638</v>
      </c>
      <c r="Q71" s="14" t="s">
        <v>108</v>
      </c>
      <c r="R71" s="14" t="s">
        <v>109</v>
      </c>
      <c r="S71" s="14"/>
      <c r="T71" s="14"/>
      <c r="U71" s="14"/>
      <c r="V71" s="14"/>
      <c r="W71" s="14"/>
      <c r="X71" s="14"/>
      <c r="Y71" s="14"/>
      <c r="Z71" s="14"/>
      <c r="AA71" s="14"/>
      <c r="AB71" s="14"/>
      <c r="AC71" s="14"/>
      <c r="AD71" s="27">
        <v>40829</v>
      </c>
      <c r="AE71" s="14" t="str">
        <f>LOOKUP(AP71,{0,32,92,184,366},{"раз в месяц","раз в квартал","раз в полгода","раз в год"})</f>
        <v>раз в год</v>
      </c>
      <c r="AF71" s="14" t="s">
        <v>311</v>
      </c>
      <c r="AG71" s="34">
        <f t="shared" si="10"/>
        <v>15509000</v>
      </c>
      <c r="AH71" s="16">
        <f>J71</f>
        <v>0.25</v>
      </c>
      <c r="AI71" s="34">
        <f>K71</f>
        <v>11631750</v>
      </c>
      <c r="AJ71" s="27" t="s">
        <v>122</v>
      </c>
      <c r="AK71" s="14"/>
      <c r="AL71" s="14"/>
      <c r="AM71" s="14"/>
      <c r="AN71" s="14"/>
      <c r="AO71" s="14"/>
      <c r="AP71" s="130">
        <v>365</v>
      </c>
      <c r="AQ71" s="131">
        <f t="shared" si="11"/>
        <v>41194</v>
      </c>
      <c r="AR71" s="132">
        <f t="shared" ca="1" si="16"/>
        <v>41264</v>
      </c>
      <c r="AS71" s="131">
        <f t="shared" ca="1" si="17"/>
        <v>41264</v>
      </c>
      <c r="AT71" s="61"/>
      <c r="AU71" s="61"/>
      <c r="AV71" s="61"/>
      <c r="AX71" s="120">
        <v>41176</v>
      </c>
      <c r="AY71" s="120">
        <f ca="1">IF(AS71&gt;(AX71+183),AS71,(AX71+183))</f>
        <v>41359</v>
      </c>
    </row>
    <row r="72" spans="1:51" ht="45" customHeight="1" x14ac:dyDescent="0.2">
      <c r="A72" s="14" t="s">
        <v>635</v>
      </c>
      <c r="B72" s="37" t="s">
        <v>636</v>
      </c>
      <c r="C72" s="14" t="s">
        <v>931</v>
      </c>
      <c r="D72" s="17">
        <v>41516</v>
      </c>
      <c r="E72" s="15">
        <v>6000000</v>
      </c>
      <c r="F72" s="14" t="s">
        <v>99</v>
      </c>
      <c r="G72" s="14" t="s">
        <v>640</v>
      </c>
      <c r="H72" s="22" t="s">
        <v>641</v>
      </c>
      <c r="I72" s="15">
        <v>455000</v>
      </c>
      <c r="J72" s="16">
        <v>0.5</v>
      </c>
      <c r="K72" s="15">
        <f>I72*J72</f>
        <v>227500</v>
      </c>
      <c r="L72" s="15">
        <f>I72*95%</f>
        <v>432250</v>
      </c>
      <c r="M72" s="26" t="s">
        <v>100</v>
      </c>
      <c r="N72" s="26" t="s">
        <v>314</v>
      </c>
      <c r="O72" s="26" t="s">
        <v>831</v>
      </c>
      <c r="P72" s="14" t="s">
        <v>638</v>
      </c>
      <c r="Q72" s="14" t="s">
        <v>642</v>
      </c>
      <c r="R72" s="14"/>
      <c r="S72" s="14"/>
      <c r="T72" s="14"/>
      <c r="U72" s="14"/>
      <c r="V72" s="14"/>
      <c r="W72" s="14"/>
      <c r="X72" s="14"/>
      <c r="Y72" s="14"/>
      <c r="Z72" s="14"/>
      <c r="AA72" s="14"/>
      <c r="AB72" s="14"/>
      <c r="AC72" s="14"/>
      <c r="AD72" s="27">
        <v>41162</v>
      </c>
      <c r="AE72" s="14" t="str">
        <f>LOOKUP(AP72,{0,32,92,184,366},{"раз в месяц","раз в квартал","раз в полгода","раз в год"})</f>
        <v>раз в квартал</v>
      </c>
      <c r="AF72" s="14" t="s">
        <v>311</v>
      </c>
      <c r="AG72" s="34">
        <f t="shared" si="10"/>
        <v>455000</v>
      </c>
      <c r="AH72" s="16">
        <v>0.5</v>
      </c>
      <c r="AI72" s="34">
        <f>K72</f>
        <v>227500</v>
      </c>
      <c r="AJ72" s="27" t="s">
        <v>122</v>
      </c>
      <c r="AK72" s="14"/>
      <c r="AL72" s="14"/>
      <c r="AM72" s="14"/>
      <c r="AN72" s="14"/>
      <c r="AO72" s="14"/>
      <c r="AP72" s="130">
        <v>91</v>
      </c>
      <c r="AQ72" s="131">
        <f t="shared" si="11"/>
        <v>41253</v>
      </c>
      <c r="AR72" s="132">
        <f t="shared" ca="1" si="16"/>
        <v>41264</v>
      </c>
      <c r="AS72" s="131">
        <f t="shared" ca="1" si="17"/>
        <v>41264</v>
      </c>
      <c r="AT72" s="61"/>
      <c r="AU72" s="61"/>
      <c r="AV72" s="61"/>
      <c r="AX72" s="69"/>
      <c r="AY72" s="69"/>
    </row>
    <row r="73" spans="1:51" ht="45" customHeight="1" x14ac:dyDescent="0.2">
      <c r="A73" s="14" t="s">
        <v>635</v>
      </c>
      <c r="B73" s="37" t="s">
        <v>636</v>
      </c>
      <c r="C73" s="14" t="s">
        <v>931</v>
      </c>
      <c r="D73" s="17">
        <v>41516</v>
      </c>
      <c r="E73" s="15">
        <v>6000000</v>
      </c>
      <c r="F73" s="14" t="s">
        <v>99</v>
      </c>
      <c r="G73" s="14" t="s">
        <v>635</v>
      </c>
      <c r="H73" s="22" t="s">
        <v>637</v>
      </c>
      <c r="I73" s="15">
        <v>331000</v>
      </c>
      <c r="J73" s="16" t="s">
        <v>998</v>
      </c>
      <c r="K73" s="15">
        <v>158300</v>
      </c>
      <c r="L73" s="15">
        <f>I73*95%</f>
        <v>314450</v>
      </c>
      <c r="M73" s="26" t="s">
        <v>100</v>
      </c>
      <c r="N73" s="14" t="s">
        <v>788</v>
      </c>
      <c r="O73" s="26" t="s">
        <v>831</v>
      </c>
      <c r="P73" s="14" t="s">
        <v>638</v>
      </c>
      <c r="Q73" s="14" t="s">
        <v>639</v>
      </c>
      <c r="R73" s="14"/>
      <c r="S73" s="14"/>
      <c r="T73" s="14"/>
      <c r="U73" s="14"/>
      <c r="V73" s="14"/>
      <c r="W73" s="14"/>
      <c r="X73" s="14"/>
      <c r="Y73" s="14"/>
      <c r="Z73" s="14"/>
      <c r="AA73" s="14"/>
      <c r="AB73" s="14"/>
      <c r="AC73" s="14"/>
      <c r="AD73" s="27">
        <v>41162</v>
      </c>
      <c r="AE73" s="14" t="str">
        <f>LOOKUP(AP73,{0,32,92,184,366},{"раз в месяц","раз в квартал","раз в полгода","раз в год"})</f>
        <v>раз в квартал</v>
      </c>
      <c r="AF73" s="14" t="s">
        <v>311</v>
      </c>
      <c r="AG73" s="34">
        <f t="shared" si="10"/>
        <v>331000</v>
      </c>
      <c r="AH73" s="16" t="s">
        <v>221</v>
      </c>
      <c r="AI73" s="34">
        <f>K73</f>
        <v>158300</v>
      </c>
      <c r="AJ73" s="27" t="s">
        <v>312</v>
      </c>
      <c r="AK73" s="14"/>
      <c r="AL73" s="14"/>
      <c r="AM73" s="14"/>
      <c r="AN73" s="14"/>
      <c r="AO73" s="14"/>
      <c r="AP73" s="130">
        <v>91</v>
      </c>
      <c r="AQ73" s="131">
        <f t="shared" si="11"/>
        <v>41253</v>
      </c>
      <c r="AR73" s="132">
        <f t="shared" ca="1" si="16"/>
        <v>41264</v>
      </c>
      <c r="AS73" s="131">
        <f t="shared" ca="1" si="17"/>
        <v>41264</v>
      </c>
      <c r="AT73" s="61"/>
      <c r="AU73" s="61"/>
      <c r="AV73" s="61"/>
      <c r="AX73" s="69"/>
      <c r="AY73" s="69"/>
    </row>
    <row r="74" spans="1:51" ht="45" customHeight="1" x14ac:dyDescent="0.2">
      <c r="A74" s="14" t="s">
        <v>635</v>
      </c>
      <c r="B74" s="37" t="s">
        <v>636</v>
      </c>
      <c r="C74" s="14" t="s">
        <v>931</v>
      </c>
      <c r="D74" s="17">
        <v>41516</v>
      </c>
      <c r="E74" s="15">
        <v>6000000</v>
      </c>
      <c r="F74" s="14" t="s">
        <v>99</v>
      </c>
      <c r="G74" s="14" t="s">
        <v>442</v>
      </c>
      <c r="H74" s="22" t="s">
        <v>443</v>
      </c>
      <c r="I74" s="15">
        <v>115000</v>
      </c>
      <c r="J74" s="16">
        <v>0.5</v>
      </c>
      <c r="K74" s="15">
        <f>I74*J74</f>
        <v>57500</v>
      </c>
      <c r="L74" s="15">
        <f>I74*95%</f>
        <v>109250</v>
      </c>
      <c r="M74" s="26" t="s">
        <v>100</v>
      </c>
      <c r="N74" s="26" t="s">
        <v>314</v>
      </c>
      <c r="O74" s="26" t="s">
        <v>831</v>
      </c>
      <c r="P74" s="14" t="s">
        <v>638</v>
      </c>
      <c r="Q74" s="14" t="s">
        <v>986</v>
      </c>
      <c r="R74" s="14"/>
      <c r="S74" s="14"/>
      <c r="T74" s="14"/>
      <c r="U74" s="14"/>
      <c r="V74" s="14"/>
      <c r="W74" s="14"/>
      <c r="X74" s="14"/>
      <c r="Y74" s="14"/>
      <c r="Z74" s="14"/>
      <c r="AA74" s="14"/>
      <c r="AB74" s="14"/>
      <c r="AC74" s="14"/>
      <c r="AD74" s="27">
        <v>41162</v>
      </c>
      <c r="AE74" s="14" t="str">
        <f>LOOKUP(AP74,{0,32,92,184,366},{"раз в месяц","раз в квартал","раз в полгода","раз в год"})</f>
        <v>раз в квартал</v>
      </c>
      <c r="AF74" s="14" t="s">
        <v>311</v>
      </c>
      <c r="AG74" s="34">
        <f t="shared" si="10"/>
        <v>115000</v>
      </c>
      <c r="AH74" s="16">
        <v>0.5</v>
      </c>
      <c r="AI74" s="34">
        <f>K74</f>
        <v>57500</v>
      </c>
      <c r="AJ74" s="27" t="s">
        <v>122</v>
      </c>
      <c r="AK74" s="14"/>
      <c r="AL74" s="14"/>
      <c r="AM74" s="14"/>
      <c r="AN74" s="14"/>
      <c r="AO74" s="14"/>
      <c r="AP74" s="130">
        <v>91</v>
      </c>
      <c r="AQ74" s="131">
        <f t="shared" si="11"/>
        <v>41253</v>
      </c>
      <c r="AR74" s="132">
        <f t="shared" ca="1" si="16"/>
        <v>41264</v>
      </c>
      <c r="AS74" s="131">
        <f t="shared" ca="1" si="17"/>
        <v>41264</v>
      </c>
      <c r="AT74" s="61"/>
      <c r="AU74" s="61"/>
      <c r="AV74" s="61"/>
      <c r="AX74" s="69"/>
      <c r="AY74" s="69"/>
    </row>
    <row r="75" spans="1:51" ht="45" customHeight="1" x14ac:dyDescent="0.2">
      <c r="A75" s="14" t="s">
        <v>391</v>
      </c>
      <c r="B75" s="12" t="s">
        <v>117</v>
      </c>
      <c r="C75" s="15" t="s">
        <v>118</v>
      </c>
      <c r="D75" s="21">
        <v>42290</v>
      </c>
      <c r="E75" s="15">
        <v>5600000</v>
      </c>
      <c r="F75" s="14" t="s">
        <v>99</v>
      </c>
      <c r="G75" s="14" t="s">
        <v>988</v>
      </c>
      <c r="H75" s="22" t="s">
        <v>236</v>
      </c>
      <c r="I75" s="15">
        <v>7790000</v>
      </c>
      <c r="J75" s="16">
        <v>0.25</v>
      </c>
      <c r="K75" s="15">
        <f>I75-I75*J75</f>
        <v>5842500</v>
      </c>
      <c r="L75" s="15">
        <f t="shared" ref="L75:L106" si="18">I75*0.95</f>
        <v>7400500</v>
      </c>
      <c r="M75" s="26" t="s">
        <v>313</v>
      </c>
      <c r="N75" s="26" t="s">
        <v>316</v>
      </c>
      <c r="O75" s="26" t="s">
        <v>317</v>
      </c>
      <c r="P75" s="14" t="s">
        <v>237</v>
      </c>
      <c r="Q75" s="14" t="s">
        <v>238</v>
      </c>
      <c r="R75" s="33" t="s">
        <v>126</v>
      </c>
      <c r="S75" s="14"/>
      <c r="T75" s="14"/>
      <c r="U75" s="14"/>
      <c r="V75" s="14"/>
      <c r="W75" s="14"/>
      <c r="X75" s="14"/>
      <c r="Y75" s="14"/>
      <c r="Z75" s="14"/>
      <c r="AA75" s="14"/>
      <c r="AB75" s="14"/>
      <c r="AC75" s="14"/>
      <c r="AD75" s="27">
        <v>41178</v>
      </c>
      <c r="AE75" s="14" t="str">
        <f>LOOKUP(AP75,{0,32,92,184,366},{"раз в месяц","раз в квартал","раз в полгода","раз в год"})</f>
        <v>раз в год</v>
      </c>
      <c r="AF75" s="27" t="s">
        <v>311</v>
      </c>
      <c r="AG75" s="34">
        <f t="shared" si="10"/>
        <v>7790000</v>
      </c>
      <c r="AH75" s="16">
        <f>J75</f>
        <v>0.25</v>
      </c>
      <c r="AI75" s="34">
        <f>K75</f>
        <v>5842500</v>
      </c>
      <c r="AJ75" s="27" t="s">
        <v>122</v>
      </c>
      <c r="AK75" s="14"/>
      <c r="AL75" s="14"/>
      <c r="AM75" s="14"/>
      <c r="AN75" s="14"/>
      <c r="AO75" s="14"/>
      <c r="AP75" s="130">
        <v>365</v>
      </c>
      <c r="AQ75" s="131">
        <f t="shared" si="11"/>
        <v>41543</v>
      </c>
      <c r="AR75" s="132">
        <f t="shared" ca="1" si="16"/>
        <v>41543</v>
      </c>
      <c r="AS75" s="131">
        <f t="shared" ca="1" si="17"/>
        <v>41264</v>
      </c>
      <c r="AT75" s="61"/>
      <c r="AU75" s="61"/>
      <c r="AV75" s="61"/>
      <c r="AX75" s="120">
        <v>41165</v>
      </c>
      <c r="AY75" s="120">
        <f ca="1">IF(AS75&gt;(AX75+183),AS75,(AX75+183))</f>
        <v>41348</v>
      </c>
    </row>
    <row r="76" spans="1:51" ht="136.5" customHeight="1" x14ac:dyDescent="0.2">
      <c r="A76" s="14" t="s">
        <v>805</v>
      </c>
      <c r="B76" s="14" t="s">
        <v>806</v>
      </c>
      <c r="C76" s="20" t="s">
        <v>138</v>
      </c>
      <c r="D76" s="17">
        <v>41622</v>
      </c>
      <c r="E76" s="15">
        <v>5000000</v>
      </c>
      <c r="F76" s="14" t="s">
        <v>99</v>
      </c>
      <c r="G76" s="14" t="s">
        <v>805</v>
      </c>
      <c r="H76" s="22" t="s">
        <v>807</v>
      </c>
      <c r="I76" s="15">
        <v>10120000</v>
      </c>
      <c r="J76" s="16">
        <v>0.25</v>
      </c>
      <c r="K76" s="15">
        <f>I76*(1-J76)</f>
        <v>7590000</v>
      </c>
      <c r="L76" s="15">
        <f t="shared" si="18"/>
        <v>9614000</v>
      </c>
      <c r="M76" s="26" t="s">
        <v>313</v>
      </c>
      <c r="N76" s="14" t="s">
        <v>316</v>
      </c>
      <c r="O76" s="14" t="s">
        <v>317</v>
      </c>
      <c r="P76" s="14" t="s">
        <v>808</v>
      </c>
      <c r="Q76" s="14" t="s">
        <v>809</v>
      </c>
      <c r="R76" s="14"/>
      <c r="S76" s="14"/>
      <c r="T76" s="14"/>
      <c r="U76" s="14"/>
      <c r="V76" s="14"/>
      <c r="W76" s="14"/>
      <c r="X76" s="14"/>
      <c r="Y76" s="14"/>
      <c r="Z76" s="14"/>
      <c r="AA76" s="14"/>
      <c r="AB76" s="14"/>
      <c r="AC76" s="14"/>
      <c r="AD76" s="27">
        <v>41228</v>
      </c>
      <c r="AE76" s="14" t="str">
        <f>LOOKUP(AP76,{0,32,92,184,366},{"раз в месяц","раз в квартал","раз в полгода","раз в год"})</f>
        <v>раз в год</v>
      </c>
      <c r="AF76" s="27" t="s">
        <v>311</v>
      </c>
      <c r="AG76" s="34">
        <f t="shared" si="10"/>
        <v>10120000</v>
      </c>
      <c r="AH76" s="16">
        <v>0</v>
      </c>
      <c r="AI76" s="34">
        <v>0</v>
      </c>
      <c r="AJ76" s="27" t="s">
        <v>122</v>
      </c>
      <c r="AK76" s="14"/>
      <c r="AL76" s="14"/>
      <c r="AM76" s="14"/>
      <c r="AN76" s="14"/>
      <c r="AO76" s="14"/>
      <c r="AP76" s="130">
        <v>365</v>
      </c>
      <c r="AQ76" s="131">
        <f t="shared" si="11"/>
        <v>41593</v>
      </c>
      <c r="AR76" s="132">
        <f t="shared" ca="1" si="16"/>
        <v>41593</v>
      </c>
      <c r="AS76" s="131">
        <f t="shared" ca="1" si="17"/>
        <v>41264</v>
      </c>
      <c r="AT76" s="61"/>
      <c r="AU76" s="61"/>
      <c r="AV76" s="61"/>
      <c r="AX76" s="120">
        <v>41165</v>
      </c>
      <c r="AY76" s="120">
        <f ca="1">IF(AS76&gt;(AX76+183),AS76,(AX76+183))</f>
        <v>41348</v>
      </c>
    </row>
    <row r="77" spans="1:51" ht="45" customHeight="1" x14ac:dyDescent="0.2">
      <c r="A77" s="14" t="s">
        <v>803</v>
      </c>
      <c r="B77" s="14" t="s">
        <v>323</v>
      </c>
      <c r="C77" s="20" t="s">
        <v>1166</v>
      </c>
      <c r="D77" s="17">
        <v>42104</v>
      </c>
      <c r="E77" s="15">
        <v>5000000</v>
      </c>
      <c r="F77" s="14" t="s">
        <v>99</v>
      </c>
      <c r="G77" s="14" t="s">
        <v>803</v>
      </c>
      <c r="H77" s="22" t="s">
        <v>324</v>
      </c>
      <c r="I77" s="15">
        <v>7856500</v>
      </c>
      <c r="J77" s="16">
        <v>0.3</v>
      </c>
      <c r="K77" s="15">
        <f>I77-I77*J77</f>
        <v>5499550</v>
      </c>
      <c r="L77" s="15">
        <f t="shared" si="18"/>
        <v>7463675</v>
      </c>
      <c r="M77" s="26" t="s">
        <v>313</v>
      </c>
      <c r="N77" s="14" t="s">
        <v>316</v>
      </c>
      <c r="O77" s="14" t="s">
        <v>317</v>
      </c>
      <c r="P77" s="14" t="s">
        <v>14</v>
      </c>
      <c r="Q77" s="14" t="s">
        <v>869</v>
      </c>
      <c r="R77" s="14"/>
      <c r="S77" s="14"/>
      <c r="T77" s="14"/>
      <c r="U77" s="14"/>
      <c r="V77" s="14"/>
      <c r="W77" s="14"/>
      <c r="X77" s="14"/>
      <c r="Y77" s="14"/>
      <c r="Z77" s="14"/>
      <c r="AA77" s="14"/>
      <c r="AB77" s="14"/>
      <c r="AC77" s="14"/>
      <c r="AD77" s="27">
        <v>41157</v>
      </c>
      <c r="AE77" s="14" t="str">
        <f>LOOKUP(AP77,{0,32,92,184,366},{"раз в месяц","раз в квартал","раз в полгода","раз в год"})</f>
        <v>раз в год</v>
      </c>
      <c r="AF77" s="27" t="s">
        <v>311</v>
      </c>
      <c r="AG77" s="34">
        <f t="shared" si="10"/>
        <v>7856500</v>
      </c>
      <c r="AH77" s="16">
        <v>0.3</v>
      </c>
      <c r="AI77" s="34">
        <f>AG77-AG77*AH77</f>
        <v>5499550</v>
      </c>
      <c r="AJ77" s="14" t="s">
        <v>122</v>
      </c>
      <c r="AK77" s="14"/>
      <c r="AL77" s="14"/>
      <c r="AM77" s="20"/>
      <c r="AN77" s="17"/>
      <c r="AO77" s="15"/>
      <c r="AP77" s="130">
        <v>365</v>
      </c>
      <c r="AQ77" s="131">
        <f t="shared" si="11"/>
        <v>41522</v>
      </c>
      <c r="AR77" s="132">
        <f t="shared" ca="1" si="16"/>
        <v>41522</v>
      </c>
      <c r="AS77" s="131">
        <f t="shared" ca="1" si="17"/>
        <v>41264</v>
      </c>
      <c r="AT77" s="61"/>
      <c r="AU77" s="61"/>
      <c r="AV77" s="61"/>
      <c r="AX77" s="120">
        <v>41165</v>
      </c>
      <c r="AY77" s="120">
        <f ca="1">IF(AS77&gt;(AX77+183),AS77,(AX77+183))</f>
        <v>41348</v>
      </c>
    </row>
    <row r="78" spans="1:51" ht="45" customHeight="1" x14ac:dyDescent="0.2">
      <c r="A78" s="14" t="s">
        <v>883</v>
      </c>
      <c r="B78" s="14" t="s">
        <v>884</v>
      </c>
      <c r="C78" s="14" t="s">
        <v>885</v>
      </c>
      <c r="D78" s="17">
        <v>41313</v>
      </c>
      <c r="E78" s="15">
        <v>5000000</v>
      </c>
      <c r="F78" s="14" t="s">
        <v>932</v>
      </c>
      <c r="G78" s="14" t="s">
        <v>883</v>
      </c>
      <c r="H78" s="22" t="s">
        <v>886</v>
      </c>
      <c r="I78" s="15">
        <v>10989888</v>
      </c>
      <c r="J78" s="16">
        <v>0.5</v>
      </c>
      <c r="K78" s="15">
        <f>I78*J78</f>
        <v>5494944</v>
      </c>
      <c r="L78" s="15">
        <f t="shared" si="18"/>
        <v>10440393.6</v>
      </c>
      <c r="M78" s="26" t="s">
        <v>313</v>
      </c>
      <c r="N78" s="26" t="s">
        <v>830</v>
      </c>
      <c r="O78" s="26" t="s">
        <v>831</v>
      </c>
      <c r="P78" s="14" t="s">
        <v>940</v>
      </c>
      <c r="Q78" s="14" t="s">
        <v>881</v>
      </c>
      <c r="R78" s="14"/>
      <c r="S78" s="14"/>
      <c r="T78" s="14"/>
      <c r="U78" s="14"/>
      <c r="V78" s="14"/>
      <c r="W78" s="14"/>
      <c r="X78" s="14"/>
      <c r="Y78" s="14"/>
      <c r="Z78" s="14"/>
      <c r="AA78" s="14"/>
      <c r="AB78" s="14"/>
      <c r="AC78" s="14"/>
      <c r="AD78" s="111">
        <v>41226</v>
      </c>
      <c r="AE78" s="14" t="str">
        <f>LOOKUP(AP78,{0,32,92,184,366},{"раз в месяц","раз в квартал","раз в полгода","раз в год"})</f>
        <v>раз в месяц</v>
      </c>
      <c r="AF78" s="27" t="s">
        <v>311</v>
      </c>
      <c r="AG78" s="34">
        <f t="shared" si="10"/>
        <v>10989888</v>
      </c>
      <c r="AH78" s="16">
        <v>0.5</v>
      </c>
      <c r="AI78" s="34">
        <f>AG78*AH78</f>
        <v>5494944</v>
      </c>
      <c r="AJ78" s="27" t="s">
        <v>941</v>
      </c>
      <c r="AK78" s="14"/>
      <c r="AL78" s="14"/>
      <c r="AM78" s="14"/>
      <c r="AN78" s="14"/>
      <c r="AO78" s="14"/>
      <c r="AP78" s="130">
        <v>30</v>
      </c>
      <c r="AQ78" s="131">
        <f t="shared" si="11"/>
        <v>41256</v>
      </c>
      <c r="AR78" s="132">
        <f t="shared" ca="1" si="16"/>
        <v>41264</v>
      </c>
      <c r="AS78" s="131">
        <f t="shared" ca="1" si="17"/>
        <v>41264</v>
      </c>
      <c r="AT78" s="134"/>
      <c r="AU78" s="134"/>
      <c r="AV78" s="134"/>
      <c r="AX78" s="69"/>
      <c r="AY78" s="69"/>
    </row>
    <row r="79" spans="1:51" ht="45" customHeight="1" x14ac:dyDescent="0.2">
      <c r="A79" s="22" t="s">
        <v>666</v>
      </c>
      <c r="B79" s="14" t="s">
        <v>669</v>
      </c>
      <c r="C79" s="20" t="s">
        <v>1166</v>
      </c>
      <c r="D79" s="17">
        <v>42773</v>
      </c>
      <c r="E79" s="15">
        <v>5000000</v>
      </c>
      <c r="F79" s="14" t="s">
        <v>99</v>
      </c>
      <c r="G79" s="22" t="s">
        <v>667</v>
      </c>
      <c r="H79" s="22" t="s">
        <v>668</v>
      </c>
      <c r="I79" s="15">
        <v>7178000</v>
      </c>
      <c r="J79" s="16">
        <v>0.25</v>
      </c>
      <c r="K79" s="15">
        <f t="shared" ref="K79:K86" si="19">I79-I79*J79</f>
        <v>5383500</v>
      </c>
      <c r="L79" s="15">
        <f t="shared" si="18"/>
        <v>6819100</v>
      </c>
      <c r="M79" s="26" t="s">
        <v>313</v>
      </c>
      <c r="N79" s="26" t="s">
        <v>316</v>
      </c>
      <c r="O79" s="26" t="s">
        <v>317</v>
      </c>
      <c r="P79" s="14" t="s">
        <v>670</v>
      </c>
      <c r="Q79" s="14" t="s">
        <v>515</v>
      </c>
      <c r="R79" s="14"/>
      <c r="S79" s="14"/>
      <c r="T79" s="14"/>
      <c r="U79" s="14"/>
      <c r="V79" s="14"/>
      <c r="W79" s="14"/>
      <c r="X79" s="14"/>
      <c r="Y79" s="14"/>
      <c r="Z79" s="14"/>
      <c r="AA79" s="14"/>
      <c r="AB79" s="14"/>
      <c r="AC79" s="14"/>
      <c r="AD79" s="27">
        <v>40941</v>
      </c>
      <c r="AE79" s="14" t="str">
        <f>LOOKUP(AP79,{0,32,92,184,366},{"раз в месяц","раз в квартал","раз в полгода","раз в год"})</f>
        <v>раз в год</v>
      </c>
      <c r="AF79" s="27" t="s">
        <v>311</v>
      </c>
      <c r="AG79" s="34">
        <f t="shared" si="10"/>
        <v>7178000</v>
      </c>
      <c r="AH79" s="16">
        <v>0.25</v>
      </c>
      <c r="AI79" s="34">
        <f t="shared" ref="AI79:AI86" si="20">AG79-AG79*AH79</f>
        <v>5383500</v>
      </c>
      <c r="AJ79" s="27" t="s">
        <v>122</v>
      </c>
      <c r="AK79" s="14"/>
      <c r="AL79" s="14"/>
      <c r="AM79" s="14"/>
      <c r="AN79" s="14"/>
      <c r="AO79" s="14"/>
      <c r="AP79" s="130">
        <v>365</v>
      </c>
      <c r="AQ79" s="131">
        <f t="shared" si="11"/>
        <v>41306</v>
      </c>
      <c r="AR79" s="132">
        <f t="shared" ca="1" si="16"/>
        <v>41306</v>
      </c>
      <c r="AS79" s="131">
        <f t="shared" ca="1" si="17"/>
        <v>41264</v>
      </c>
      <c r="AT79" s="61"/>
      <c r="AU79" s="61"/>
      <c r="AV79" s="61"/>
      <c r="AX79" s="120">
        <v>41165</v>
      </c>
      <c r="AY79" s="120">
        <f ca="1">IF(AS79&gt;(AX79+183),AS79,(AX79+183))</f>
        <v>41348</v>
      </c>
    </row>
    <row r="80" spans="1:51" ht="67.5" customHeight="1" x14ac:dyDescent="0.2">
      <c r="A80" s="14" t="s">
        <v>1424</v>
      </c>
      <c r="B80" s="14" t="s">
        <v>1425</v>
      </c>
      <c r="C80" s="14" t="s">
        <v>138</v>
      </c>
      <c r="D80" s="17">
        <v>41488</v>
      </c>
      <c r="E80" s="15">
        <v>5000000</v>
      </c>
      <c r="F80" s="14" t="s">
        <v>99</v>
      </c>
      <c r="G80" s="14" t="s">
        <v>1426</v>
      </c>
      <c r="H80" s="22" t="s">
        <v>1427</v>
      </c>
      <c r="I80" s="15">
        <v>10338399.869999999</v>
      </c>
      <c r="J80" s="16">
        <v>0.5</v>
      </c>
      <c r="K80" s="15">
        <f t="shared" si="19"/>
        <v>5169199.9349999996</v>
      </c>
      <c r="L80" s="15">
        <f t="shared" si="18"/>
        <v>9821479.8764999993</v>
      </c>
      <c r="M80" s="26" t="s">
        <v>313</v>
      </c>
      <c r="N80" s="26" t="s">
        <v>830</v>
      </c>
      <c r="O80" s="26" t="s">
        <v>831</v>
      </c>
      <c r="P80" s="14" t="s">
        <v>1428</v>
      </c>
      <c r="Q80" s="14" t="s">
        <v>1414</v>
      </c>
      <c r="R80" s="14"/>
      <c r="S80" s="14"/>
      <c r="T80" s="14"/>
      <c r="U80" s="14"/>
      <c r="V80" s="14"/>
      <c r="W80" s="14"/>
      <c r="X80" s="14"/>
      <c r="Y80" s="14"/>
      <c r="Z80" s="14"/>
      <c r="AA80" s="14"/>
      <c r="AB80" s="14"/>
      <c r="AC80" s="14"/>
      <c r="AD80" s="27">
        <v>41193</v>
      </c>
      <c r="AE80" s="14" t="str">
        <f>LOOKUP(AP80,{0,32,92,184,366},{"раз в месяц","раз в квартал","раз в полгода","раз в год"})</f>
        <v>раз в месяц</v>
      </c>
      <c r="AF80" s="27" t="s">
        <v>311</v>
      </c>
      <c r="AG80" s="34">
        <f t="shared" si="10"/>
        <v>10338399.869999999</v>
      </c>
      <c r="AH80" s="16">
        <v>0.5</v>
      </c>
      <c r="AI80" s="34">
        <f t="shared" si="20"/>
        <v>5169199.9349999996</v>
      </c>
      <c r="AJ80" s="27" t="s">
        <v>122</v>
      </c>
      <c r="AK80" s="14"/>
      <c r="AL80" s="14"/>
      <c r="AM80" s="14"/>
      <c r="AN80" s="14"/>
      <c r="AO80" s="14"/>
      <c r="AP80" s="130">
        <v>30</v>
      </c>
      <c r="AQ80" s="131">
        <f t="shared" si="11"/>
        <v>41223</v>
      </c>
      <c r="AR80" s="132">
        <f t="shared" ca="1" si="16"/>
        <v>41264</v>
      </c>
      <c r="AS80" s="131">
        <f t="shared" ca="1" si="17"/>
        <v>41264</v>
      </c>
      <c r="AT80" s="61"/>
      <c r="AU80" s="61"/>
      <c r="AV80" s="61"/>
      <c r="AX80" s="69"/>
      <c r="AY80" s="69"/>
    </row>
    <row r="81" spans="1:51" ht="45" customHeight="1" x14ac:dyDescent="0.2">
      <c r="A81" s="14" t="s">
        <v>535</v>
      </c>
      <c r="B81" s="14" t="s">
        <v>536</v>
      </c>
      <c r="C81" s="20" t="s">
        <v>1166</v>
      </c>
      <c r="D81" s="17">
        <v>41770</v>
      </c>
      <c r="E81" s="15">
        <v>5000000</v>
      </c>
      <c r="F81" s="14" t="s">
        <v>99</v>
      </c>
      <c r="G81" s="14" t="s">
        <v>535</v>
      </c>
      <c r="H81" s="22" t="s">
        <v>537</v>
      </c>
      <c r="I81" s="15">
        <v>10216071.26</v>
      </c>
      <c r="J81" s="16">
        <v>0.5</v>
      </c>
      <c r="K81" s="15">
        <f t="shared" si="19"/>
        <v>5108035.63</v>
      </c>
      <c r="L81" s="15">
        <f t="shared" si="18"/>
        <v>9705267.6969999988</v>
      </c>
      <c r="M81" s="26" t="s">
        <v>313</v>
      </c>
      <c r="N81" s="14" t="s">
        <v>830</v>
      </c>
      <c r="O81" s="14" t="s">
        <v>831</v>
      </c>
      <c r="P81" s="14" t="s">
        <v>538</v>
      </c>
      <c r="Q81" s="14" t="s">
        <v>801</v>
      </c>
      <c r="R81" s="14"/>
      <c r="S81" s="14"/>
      <c r="T81" s="14"/>
      <c r="U81" s="14"/>
      <c r="V81" s="14"/>
      <c r="W81" s="14"/>
      <c r="X81" s="14"/>
      <c r="Y81" s="14"/>
      <c r="Z81" s="14"/>
      <c r="AA81" s="14"/>
      <c r="AB81" s="14"/>
      <c r="AC81" s="14"/>
      <c r="AD81" s="27">
        <v>41256</v>
      </c>
      <c r="AE81" s="14" t="str">
        <f>LOOKUP(AP81,{0,32,92,184,366},{"раз в месяц","раз в квартал","раз в полгода","раз в год"})</f>
        <v>раз в месяц</v>
      </c>
      <c r="AF81" s="27" t="s">
        <v>311</v>
      </c>
      <c r="AG81" s="34">
        <f t="shared" si="10"/>
        <v>10216071.26</v>
      </c>
      <c r="AH81" s="16">
        <v>0.5</v>
      </c>
      <c r="AI81" s="34">
        <f t="shared" si="20"/>
        <v>5108035.63</v>
      </c>
      <c r="AJ81" s="14" t="s">
        <v>941</v>
      </c>
      <c r="AK81" s="14"/>
      <c r="AL81" s="14"/>
      <c r="AM81" s="20"/>
      <c r="AN81" s="17"/>
      <c r="AO81" s="15"/>
      <c r="AP81" s="130">
        <v>30</v>
      </c>
      <c r="AQ81" s="131">
        <f t="shared" si="11"/>
        <v>41286</v>
      </c>
      <c r="AR81" s="132">
        <f t="shared" ca="1" si="16"/>
        <v>41286</v>
      </c>
      <c r="AS81" s="131">
        <f t="shared" ca="1" si="17"/>
        <v>41264</v>
      </c>
      <c r="AT81" s="61"/>
      <c r="AU81" s="61"/>
      <c r="AV81" s="61"/>
      <c r="AX81" s="69"/>
      <c r="AY81" s="69"/>
    </row>
    <row r="82" spans="1:51" ht="45" customHeight="1" x14ac:dyDescent="0.2">
      <c r="A82" s="14" t="s">
        <v>818</v>
      </c>
      <c r="B82" s="14" t="s">
        <v>819</v>
      </c>
      <c r="C82" s="20" t="s">
        <v>198</v>
      </c>
      <c r="D82" s="17">
        <v>41386</v>
      </c>
      <c r="E82" s="15">
        <v>5000000</v>
      </c>
      <c r="F82" s="14" t="s">
        <v>932</v>
      </c>
      <c r="G82" s="14" t="s">
        <v>818</v>
      </c>
      <c r="H82" s="22" t="s">
        <v>378</v>
      </c>
      <c r="I82" s="15">
        <v>8700000</v>
      </c>
      <c r="J82" s="16">
        <v>0.41799999999999998</v>
      </c>
      <c r="K82" s="15">
        <f t="shared" si="19"/>
        <v>5063400</v>
      </c>
      <c r="L82" s="15">
        <f t="shared" si="18"/>
        <v>8265000</v>
      </c>
      <c r="M82" s="26" t="s">
        <v>313</v>
      </c>
      <c r="N82" s="14" t="s">
        <v>314</v>
      </c>
      <c r="O82" s="14" t="s">
        <v>831</v>
      </c>
      <c r="P82" s="14" t="s">
        <v>61</v>
      </c>
      <c r="Q82" s="14" t="s">
        <v>379</v>
      </c>
      <c r="R82" s="14"/>
      <c r="S82" s="14"/>
      <c r="T82" s="14"/>
      <c r="U82" s="14"/>
      <c r="V82" s="14"/>
      <c r="W82" s="14"/>
      <c r="X82" s="14"/>
      <c r="Y82" s="14"/>
      <c r="Z82" s="14"/>
      <c r="AA82" s="14"/>
      <c r="AB82" s="14"/>
      <c r="AC82" s="14"/>
      <c r="AD82" s="111">
        <v>41240</v>
      </c>
      <c r="AE82" s="14" t="str">
        <f>LOOKUP(AP82,{0,32,92,184,366},{"раз в месяц","раз в квартал","раз в полгода","раз в год"})</f>
        <v>раз в квартал</v>
      </c>
      <c r="AF82" s="27" t="s">
        <v>311</v>
      </c>
      <c r="AG82" s="34">
        <f t="shared" si="10"/>
        <v>8700000</v>
      </c>
      <c r="AH82" s="16">
        <v>0.41799999999999998</v>
      </c>
      <c r="AI82" s="34">
        <f t="shared" si="20"/>
        <v>5063400</v>
      </c>
      <c r="AJ82" s="27" t="s">
        <v>312</v>
      </c>
      <c r="AK82" s="14"/>
      <c r="AL82" s="14"/>
      <c r="AM82" s="14"/>
      <c r="AN82" s="14"/>
      <c r="AO82" s="14"/>
      <c r="AP82" s="130">
        <v>91</v>
      </c>
      <c r="AQ82" s="131">
        <f t="shared" si="11"/>
        <v>41331</v>
      </c>
      <c r="AR82" s="132">
        <f t="shared" ca="1" si="16"/>
        <v>41331</v>
      </c>
      <c r="AS82" s="131">
        <f t="shared" ca="1" si="17"/>
        <v>41264</v>
      </c>
      <c r="AT82" s="61"/>
      <c r="AU82" s="61"/>
      <c r="AV82" s="61"/>
      <c r="AX82" s="69"/>
      <c r="AY82" s="69"/>
    </row>
    <row r="83" spans="1:51" ht="45" customHeight="1" x14ac:dyDescent="0.2">
      <c r="A83" s="14" t="s">
        <v>803</v>
      </c>
      <c r="B83" s="14" t="s">
        <v>804</v>
      </c>
      <c r="C83" s="20" t="s">
        <v>125</v>
      </c>
      <c r="D83" s="17">
        <v>42435</v>
      </c>
      <c r="E83" s="15">
        <v>5000000</v>
      </c>
      <c r="F83" s="14" t="s">
        <v>99</v>
      </c>
      <c r="G83" s="14" t="s">
        <v>803</v>
      </c>
      <c r="H83" s="22" t="s">
        <v>600</v>
      </c>
      <c r="I83" s="15">
        <v>6224200</v>
      </c>
      <c r="J83" s="16">
        <v>0.3</v>
      </c>
      <c r="K83" s="15">
        <f t="shared" si="19"/>
        <v>4356940</v>
      </c>
      <c r="L83" s="15">
        <f t="shared" si="18"/>
        <v>5912990</v>
      </c>
      <c r="M83" s="26" t="s">
        <v>313</v>
      </c>
      <c r="N83" s="14" t="s">
        <v>316</v>
      </c>
      <c r="O83" s="14" t="s">
        <v>317</v>
      </c>
      <c r="P83" s="14" t="s">
        <v>601</v>
      </c>
      <c r="Q83" s="14" t="s">
        <v>748</v>
      </c>
      <c r="R83" s="14"/>
      <c r="S83" s="14"/>
      <c r="T83" s="14"/>
      <c r="U83" s="14"/>
      <c r="V83" s="14"/>
      <c r="W83" s="14"/>
      <c r="X83" s="14"/>
      <c r="Y83" s="14"/>
      <c r="Z83" s="14"/>
      <c r="AA83" s="14"/>
      <c r="AB83" s="14"/>
      <c r="AC83" s="14"/>
      <c r="AD83" s="27">
        <v>41157</v>
      </c>
      <c r="AE83" s="14" t="str">
        <f>LOOKUP(AP83,{0,32,92,184,366},{"раз в месяц","раз в квартал","раз в полгода","раз в год"})</f>
        <v>раз в год</v>
      </c>
      <c r="AF83" s="27" t="s">
        <v>311</v>
      </c>
      <c r="AG83" s="34">
        <f t="shared" si="10"/>
        <v>6224200</v>
      </c>
      <c r="AH83" s="16">
        <v>0.3</v>
      </c>
      <c r="AI83" s="34">
        <f t="shared" si="20"/>
        <v>4356940</v>
      </c>
      <c r="AJ83" s="27" t="s">
        <v>122</v>
      </c>
      <c r="AK83" s="14"/>
      <c r="AL83" s="14"/>
      <c r="AM83" s="14"/>
      <c r="AN83" s="14"/>
      <c r="AO83" s="14"/>
      <c r="AP83" s="130">
        <v>365</v>
      </c>
      <c r="AQ83" s="131">
        <f t="shared" si="11"/>
        <v>41522</v>
      </c>
      <c r="AR83" s="132">
        <f t="shared" ca="1" si="16"/>
        <v>41522</v>
      </c>
      <c r="AS83" s="131">
        <f t="shared" ca="1" si="17"/>
        <v>41264</v>
      </c>
      <c r="AT83" s="61"/>
      <c r="AU83" s="61"/>
      <c r="AV83" s="61"/>
      <c r="AX83" s="120">
        <v>41165</v>
      </c>
      <c r="AY83" s="120">
        <f ca="1">IF(AS83&gt;(AX83+183),AS83,(AX83+183))</f>
        <v>41348</v>
      </c>
    </row>
    <row r="84" spans="1:51" ht="45" customHeight="1" x14ac:dyDescent="0.2">
      <c r="A84" s="14" t="s">
        <v>567</v>
      </c>
      <c r="B84" s="14" t="s">
        <v>569</v>
      </c>
      <c r="C84" s="20" t="s">
        <v>885</v>
      </c>
      <c r="D84" s="17">
        <v>41476</v>
      </c>
      <c r="E84" s="15">
        <v>5000000</v>
      </c>
      <c r="F84" s="14" t="s">
        <v>932</v>
      </c>
      <c r="G84" s="14" t="s">
        <v>568</v>
      </c>
      <c r="H84" s="22" t="s">
        <v>570</v>
      </c>
      <c r="I84" s="15">
        <v>8715000</v>
      </c>
      <c r="J84" s="16">
        <v>0.50900000000000001</v>
      </c>
      <c r="K84" s="15">
        <f t="shared" si="19"/>
        <v>4279065</v>
      </c>
      <c r="L84" s="15">
        <f t="shared" si="18"/>
        <v>8279250</v>
      </c>
      <c r="M84" s="26" t="s">
        <v>313</v>
      </c>
      <c r="N84" s="14" t="s">
        <v>314</v>
      </c>
      <c r="O84" s="14" t="s">
        <v>831</v>
      </c>
      <c r="P84" s="14" t="s">
        <v>571</v>
      </c>
      <c r="Q84" s="14" t="s">
        <v>572</v>
      </c>
      <c r="R84" s="14"/>
      <c r="S84" s="14"/>
      <c r="T84" s="14"/>
      <c r="U84" s="14"/>
      <c r="V84" s="14"/>
      <c r="W84" s="14"/>
      <c r="X84" s="14"/>
      <c r="Y84" s="14"/>
      <c r="Z84" s="14"/>
      <c r="AA84" s="14"/>
      <c r="AB84" s="14"/>
      <c r="AC84" s="14"/>
      <c r="AD84" s="27">
        <v>41150</v>
      </c>
      <c r="AE84" s="14" t="str">
        <f>LOOKUP(AP84,{0,32,92,184,366},{"раз в месяц","раз в квартал","раз в полгода","раз в год"})</f>
        <v>раз в квартал</v>
      </c>
      <c r="AF84" s="27" t="s">
        <v>127</v>
      </c>
      <c r="AG84" s="34">
        <f t="shared" si="10"/>
        <v>8715000</v>
      </c>
      <c r="AH84" s="16">
        <v>0.50900000000000001</v>
      </c>
      <c r="AI84" s="34">
        <f t="shared" si="20"/>
        <v>4279065</v>
      </c>
      <c r="AJ84" s="27" t="s">
        <v>312</v>
      </c>
      <c r="AK84" s="14"/>
      <c r="AL84" s="14"/>
      <c r="AM84" s="14"/>
      <c r="AN84" s="14"/>
      <c r="AO84" s="14"/>
      <c r="AP84" s="130">
        <v>91</v>
      </c>
      <c r="AQ84" s="131">
        <f t="shared" si="11"/>
        <v>41241</v>
      </c>
      <c r="AR84" s="132">
        <f t="shared" ca="1" si="16"/>
        <v>41264</v>
      </c>
      <c r="AS84" s="131">
        <f t="shared" ca="1" si="17"/>
        <v>41264</v>
      </c>
      <c r="AT84" s="61"/>
      <c r="AU84" s="61"/>
      <c r="AV84" s="61"/>
      <c r="AX84" s="69"/>
      <c r="AY84" s="69"/>
    </row>
    <row r="85" spans="1:51" ht="45" customHeight="1" x14ac:dyDescent="0.2">
      <c r="A85" s="14" t="s">
        <v>115</v>
      </c>
      <c r="B85" s="14" t="s">
        <v>114</v>
      </c>
      <c r="C85" s="20" t="s">
        <v>138</v>
      </c>
      <c r="D85" s="17">
        <v>41440</v>
      </c>
      <c r="E85" s="15">
        <v>5000000</v>
      </c>
      <c r="F85" s="14" t="s">
        <v>932</v>
      </c>
      <c r="G85" s="14" t="s">
        <v>115</v>
      </c>
      <c r="H85" s="22" t="s">
        <v>116</v>
      </c>
      <c r="I85" s="15">
        <v>5197205.1500000004</v>
      </c>
      <c r="J85" s="16">
        <v>0.49</v>
      </c>
      <c r="K85" s="15">
        <f t="shared" si="19"/>
        <v>2650574.6265000002</v>
      </c>
      <c r="L85" s="15">
        <f t="shared" si="18"/>
        <v>4937344.8925000001</v>
      </c>
      <c r="M85" s="26" t="s">
        <v>313</v>
      </c>
      <c r="N85" s="14" t="s">
        <v>830</v>
      </c>
      <c r="O85" s="14" t="s">
        <v>831</v>
      </c>
      <c r="P85" s="14" t="s">
        <v>73</v>
      </c>
      <c r="Q85" s="14" t="s">
        <v>74</v>
      </c>
      <c r="R85" s="14"/>
      <c r="S85" s="14"/>
      <c r="T85" s="14"/>
      <c r="U85" s="14"/>
      <c r="V85" s="14"/>
      <c r="W85" s="14"/>
      <c r="X85" s="14"/>
      <c r="Y85" s="14"/>
      <c r="Z85" s="14"/>
      <c r="AA85" s="14"/>
      <c r="AB85" s="14"/>
      <c r="AC85" s="14"/>
      <c r="AD85" s="111">
        <v>41186</v>
      </c>
      <c r="AE85" s="14" t="str">
        <f>LOOKUP(AP85,{0,32,92,184,366},{"раз в месяц","раз в квартал","раз в полгода","раз в год"})</f>
        <v>раз в месяц</v>
      </c>
      <c r="AF85" s="27" t="s">
        <v>311</v>
      </c>
      <c r="AG85" s="34">
        <f t="shared" si="10"/>
        <v>5197205.1500000004</v>
      </c>
      <c r="AH85" s="16">
        <v>0.49</v>
      </c>
      <c r="AI85" s="34">
        <f t="shared" si="20"/>
        <v>2650574.6265000002</v>
      </c>
      <c r="AJ85" s="27" t="s">
        <v>312</v>
      </c>
      <c r="AK85" s="14"/>
      <c r="AL85" s="14"/>
      <c r="AM85" s="14"/>
      <c r="AN85" s="14"/>
      <c r="AO85" s="14"/>
      <c r="AP85" s="130">
        <v>30</v>
      </c>
      <c r="AQ85" s="131">
        <f t="shared" si="11"/>
        <v>41216</v>
      </c>
      <c r="AR85" s="132">
        <f t="shared" ca="1" si="16"/>
        <v>41264</v>
      </c>
      <c r="AS85" s="131">
        <f t="shared" ca="1" si="17"/>
        <v>41264</v>
      </c>
      <c r="AT85" s="61"/>
      <c r="AU85" s="61"/>
      <c r="AV85" s="61"/>
      <c r="AX85" s="69"/>
      <c r="AY85" s="69"/>
    </row>
    <row r="86" spans="1:51" ht="112.5" customHeight="1" x14ac:dyDescent="0.2">
      <c r="A86" s="14" t="s">
        <v>1274</v>
      </c>
      <c r="B86" s="14" t="s">
        <v>1275</v>
      </c>
      <c r="C86" s="14" t="s">
        <v>138</v>
      </c>
      <c r="D86" s="17">
        <v>41808</v>
      </c>
      <c r="E86" s="15">
        <v>5000000</v>
      </c>
      <c r="F86" s="14" t="s">
        <v>99</v>
      </c>
      <c r="G86" s="14" t="s">
        <v>1281</v>
      </c>
      <c r="H86" s="22" t="s">
        <v>1280</v>
      </c>
      <c r="I86" s="15">
        <v>3385000</v>
      </c>
      <c r="J86" s="16">
        <v>0.25</v>
      </c>
      <c r="K86" s="15">
        <f t="shared" si="19"/>
        <v>2538750</v>
      </c>
      <c r="L86" s="15">
        <f t="shared" si="18"/>
        <v>3215750</v>
      </c>
      <c r="M86" s="26" t="s">
        <v>313</v>
      </c>
      <c r="N86" s="22" t="s">
        <v>316</v>
      </c>
      <c r="O86" s="22" t="s">
        <v>317</v>
      </c>
      <c r="P86" s="14" t="s">
        <v>1282</v>
      </c>
      <c r="Q86" s="14" t="s">
        <v>1283</v>
      </c>
      <c r="R86" s="14"/>
      <c r="S86" s="14"/>
      <c r="T86" s="14"/>
      <c r="U86" s="14"/>
      <c r="V86" s="14"/>
      <c r="W86" s="14"/>
      <c r="X86" s="14"/>
      <c r="Y86" s="14"/>
      <c r="Z86" s="14"/>
      <c r="AA86" s="14"/>
      <c r="AB86" s="14"/>
      <c r="AC86" s="14"/>
      <c r="AD86" s="27">
        <v>41078</v>
      </c>
      <c r="AE86" s="14" t="str">
        <f>LOOKUP(AP86,{0,32,92,184,366},{"раз в месяц","раз в квартал","раз в полгода","раз в год"})</f>
        <v>раз в год</v>
      </c>
      <c r="AF86" s="27" t="s">
        <v>127</v>
      </c>
      <c r="AG86" s="34">
        <f t="shared" si="10"/>
        <v>3385000</v>
      </c>
      <c r="AH86" s="16">
        <v>0.25</v>
      </c>
      <c r="AI86" s="34">
        <f t="shared" si="20"/>
        <v>2538750</v>
      </c>
      <c r="AJ86" s="27" t="s">
        <v>122</v>
      </c>
      <c r="AK86" s="14"/>
      <c r="AL86" s="14"/>
      <c r="AM86" s="14"/>
      <c r="AN86" s="14"/>
      <c r="AO86" s="14"/>
      <c r="AP86" s="130">
        <v>365</v>
      </c>
      <c r="AQ86" s="131">
        <f t="shared" si="11"/>
        <v>41443</v>
      </c>
      <c r="AR86" s="132">
        <f t="shared" ca="1" si="16"/>
        <v>41443</v>
      </c>
      <c r="AS86" s="131">
        <f t="shared" ca="1" si="17"/>
        <v>41264</v>
      </c>
      <c r="AT86" s="61"/>
      <c r="AU86" s="61"/>
      <c r="AV86" s="61"/>
      <c r="AX86" s="120">
        <v>41078</v>
      </c>
      <c r="AY86" s="120">
        <f ca="1">IF(AS86&gt;(AX86+183),AS86,(AX86+183))</f>
        <v>41264</v>
      </c>
    </row>
    <row r="87" spans="1:51" ht="45" customHeight="1" x14ac:dyDescent="0.2">
      <c r="A87" s="14" t="s">
        <v>1274</v>
      </c>
      <c r="B87" s="14" t="s">
        <v>1275</v>
      </c>
      <c r="C87" s="14" t="s">
        <v>138</v>
      </c>
      <c r="D87" s="17">
        <v>41808</v>
      </c>
      <c r="E87" s="15">
        <v>5000000</v>
      </c>
      <c r="F87" s="14" t="s">
        <v>99</v>
      </c>
      <c r="G87" s="14" t="s">
        <v>1276</v>
      </c>
      <c r="H87" s="22" t="s">
        <v>1277</v>
      </c>
      <c r="I87" s="15">
        <v>5200000</v>
      </c>
      <c r="J87" s="16" t="s">
        <v>998</v>
      </c>
      <c r="K87" s="15">
        <v>2360000</v>
      </c>
      <c r="L87" s="15">
        <f t="shared" si="18"/>
        <v>4940000</v>
      </c>
      <c r="M87" s="26" t="s">
        <v>34</v>
      </c>
      <c r="N87" s="14" t="s">
        <v>314</v>
      </c>
      <c r="O87" s="14" t="s">
        <v>831</v>
      </c>
      <c r="P87" s="14" t="s">
        <v>1278</v>
      </c>
      <c r="Q87" s="14" t="s">
        <v>1279</v>
      </c>
      <c r="R87" s="14"/>
      <c r="S87" s="14"/>
      <c r="T87" s="14"/>
      <c r="U87" s="14"/>
      <c r="V87" s="14"/>
      <c r="W87" s="14"/>
      <c r="X87" s="14"/>
      <c r="Y87" s="14"/>
      <c r="Z87" s="14"/>
      <c r="AA87" s="14"/>
      <c r="AB87" s="14"/>
      <c r="AC87" s="14"/>
      <c r="AD87" s="27">
        <v>41078</v>
      </c>
      <c r="AE87" s="14" t="str">
        <f>LOOKUP(AP87,{0,32,92,184,366},{"раз в месяц","раз в квартал","раз в полгода","раз в год"})</f>
        <v>раз в полгода</v>
      </c>
      <c r="AF87" s="27" t="s">
        <v>127</v>
      </c>
      <c r="AG87" s="34">
        <f t="shared" si="10"/>
        <v>5200000</v>
      </c>
      <c r="AH87" s="16" t="s">
        <v>998</v>
      </c>
      <c r="AI87" s="34">
        <f>K87</f>
        <v>2360000</v>
      </c>
      <c r="AJ87" s="27" t="s">
        <v>122</v>
      </c>
      <c r="AK87" s="14"/>
      <c r="AL87" s="14"/>
      <c r="AM87" s="14"/>
      <c r="AN87" s="14"/>
      <c r="AO87" s="14"/>
      <c r="AP87" s="130">
        <v>183</v>
      </c>
      <c r="AQ87" s="131">
        <f t="shared" si="11"/>
        <v>41261</v>
      </c>
      <c r="AR87" s="132">
        <f t="shared" ca="1" si="16"/>
        <v>41264</v>
      </c>
      <c r="AS87" s="131">
        <f t="shared" ca="1" si="17"/>
        <v>41264</v>
      </c>
      <c r="AT87" s="61"/>
      <c r="AU87" s="61"/>
      <c r="AV87" s="61"/>
      <c r="AX87" s="69"/>
      <c r="AY87" s="69"/>
    </row>
    <row r="88" spans="1:51" ht="45" customHeight="1" x14ac:dyDescent="0.2">
      <c r="A88" s="14" t="s">
        <v>883</v>
      </c>
      <c r="B88" s="14" t="s">
        <v>884</v>
      </c>
      <c r="C88" s="14" t="s">
        <v>885</v>
      </c>
      <c r="D88" s="17">
        <v>41313</v>
      </c>
      <c r="E88" s="15">
        <v>5000000</v>
      </c>
      <c r="F88" s="14" t="s">
        <v>932</v>
      </c>
      <c r="G88" s="14" t="s">
        <v>1383</v>
      </c>
      <c r="H88" s="22" t="s">
        <v>1384</v>
      </c>
      <c r="I88" s="15">
        <v>4441672.45</v>
      </c>
      <c r="J88" s="16">
        <v>0.505</v>
      </c>
      <c r="K88" s="15">
        <v>2221281.04</v>
      </c>
      <c r="L88" s="15">
        <f t="shared" si="18"/>
        <v>4219588.8274999997</v>
      </c>
      <c r="M88" s="26" t="s">
        <v>313</v>
      </c>
      <c r="N88" s="26" t="s">
        <v>830</v>
      </c>
      <c r="O88" s="26" t="s">
        <v>831</v>
      </c>
      <c r="P88" s="14" t="s">
        <v>1385</v>
      </c>
      <c r="Q88" s="14" t="s">
        <v>881</v>
      </c>
      <c r="R88" s="14"/>
      <c r="S88" s="14"/>
      <c r="T88" s="14"/>
      <c r="U88" s="14"/>
      <c r="V88" s="14"/>
      <c r="W88" s="14"/>
      <c r="X88" s="14"/>
      <c r="Y88" s="14"/>
      <c r="Z88" s="14"/>
      <c r="AA88" s="14"/>
      <c r="AB88" s="14"/>
      <c r="AC88" s="14"/>
      <c r="AD88" s="111">
        <v>41226</v>
      </c>
      <c r="AE88" s="14" t="str">
        <f>LOOKUP(AP88,{0,32,92,184,366},{"раз в месяц","раз в квартал","раз в полгода","раз в год"})</f>
        <v>раз в месяц</v>
      </c>
      <c r="AF88" s="27" t="s">
        <v>311</v>
      </c>
      <c r="AG88" s="34">
        <f t="shared" si="10"/>
        <v>4441672.45</v>
      </c>
      <c r="AH88" s="16">
        <v>0.505</v>
      </c>
      <c r="AI88" s="34">
        <f>K88</f>
        <v>2221281.04</v>
      </c>
      <c r="AJ88" s="27" t="s">
        <v>122</v>
      </c>
      <c r="AK88" s="14"/>
      <c r="AL88" s="14"/>
      <c r="AM88" s="14"/>
      <c r="AN88" s="14"/>
      <c r="AO88" s="14"/>
      <c r="AP88" s="130">
        <v>30</v>
      </c>
      <c r="AQ88" s="131">
        <f t="shared" si="11"/>
        <v>41256</v>
      </c>
      <c r="AR88" s="132">
        <f t="shared" ca="1" si="16"/>
        <v>41264</v>
      </c>
      <c r="AS88" s="131">
        <f t="shared" ca="1" si="17"/>
        <v>41264</v>
      </c>
      <c r="AT88" s="134"/>
      <c r="AU88" s="134"/>
      <c r="AV88" s="134"/>
      <c r="AX88" s="69"/>
      <c r="AY88" s="69"/>
    </row>
    <row r="89" spans="1:51" ht="45" customHeight="1" x14ac:dyDescent="0.2">
      <c r="A89" s="20" t="s">
        <v>331</v>
      </c>
      <c r="B89" s="20" t="s">
        <v>332</v>
      </c>
      <c r="C89" s="20" t="s">
        <v>198</v>
      </c>
      <c r="D89" s="17">
        <v>41321</v>
      </c>
      <c r="E89" s="20">
        <v>5000000</v>
      </c>
      <c r="F89" s="14" t="s">
        <v>99</v>
      </c>
      <c r="G89" s="20" t="s">
        <v>331</v>
      </c>
      <c r="H89" s="20" t="s">
        <v>333</v>
      </c>
      <c r="I89" s="15">
        <v>2963866</v>
      </c>
      <c r="J89" s="16">
        <v>0.3</v>
      </c>
      <c r="K89" s="15">
        <v>2074706</v>
      </c>
      <c r="L89" s="15">
        <f t="shared" si="18"/>
        <v>2815672.6999999997</v>
      </c>
      <c r="M89" s="14" t="s">
        <v>313</v>
      </c>
      <c r="N89" s="14" t="s">
        <v>830</v>
      </c>
      <c r="O89" s="14" t="s">
        <v>831</v>
      </c>
      <c r="P89" s="14" t="s">
        <v>334</v>
      </c>
      <c r="Q89" s="14" t="s">
        <v>335</v>
      </c>
      <c r="R89" s="14"/>
      <c r="S89" s="14"/>
      <c r="T89" s="14"/>
      <c r="U89" s="14"/>
      <c r="V89" s="14"/>
      <c r="W89" s="14"/>
      <c r="X89" s="14"/>
      <c r="Y89" s="14"/>
      <c r="Z89" s="14"/>
      <c r="AA89" s="14"/>
      <c r="AB89" s="14"/>
      <c r="AC89" s="14"/>
      <c r="AD89" s="27">
        <v>41191</v>
      </c>
      <c r="AE89" s="14" t="str">
        <f>LOOKUP(AP89,{0,32,92,184,366},{"раз в месяц","раз в квартал","раз в полгода","раз в год"})</f>
        <v>раз в месяц</v>
      </c>
      <c r="AF89" s="27" t="s">
        <v>127</v>
      </c>
      <c r="AG89" s="18">
        <v>2450823</v>
      </c>
      <c r="AH89" s="16">
        <f>J89</f>
        <v>0.3</v>
      </c>
      <c r="AI89" s="18">
        <f>AG89-AG89*AH89</f>
        <v>1715576.1</v>
      </c>
      <c r="AJ89" s="19" t="s">
        <v>312</v>
      </c>
      <c r="AK89" s="14"/>
      <c r="AL89" s="14"/>
      <c r="AM89" s="14"/>
      <c r="AN89" s="14"/>
      <c r="AO89" s="14"/>
      <c r="AP89" s="130">
        <v>30</v>
      </c>
      <c r="AQ89" s="131">
        <f t="shared" si="11"/>
        <v>41221</v>
      </c>
      <c r="AR89" s="132">
        <f t="shared" ca="1" si="16"/>
        <v>41264</v>
      </c>
      <c r="AS89" s="131">
        <f t="shared" ca="1" si="17"/>
        <v>41264</v>
      </c>
      <c r="AT89" s="61"/>
      <c r="AU89" s="61"/>
      <c r="AV89" s="61"/>
      <c r="AX89" s="69"/>
      <c r="AY89" s="69"/>
    </row>
    <row r="90" spans="1:51" ht="45" x14ac:dyDescent="0.2">
      <c r="A90" s="14" t="s">
        <v>535</v>
      </c>
      <c r="B90" s="14" t="s">
        <v>536</v>
      </c>
      <c r="C90" s="20" t="s">
        <v>1166</v>
      </c>
      <c r="D90" s="17">
        <v>41770</v>
      </c>
      <c r="E90" s="15">
        <v>5000000</v>
      </c>
      <c r="F90" s="14" t="s">
        <v>99</v>
      </c>
      <c r="G90" s="14" t="s">
        <v>421</v>
      </c>
      <c r="H90" s="22" t="s">
        <v>921</v>
      </c>
      <c r="I90" s="15">
        <v>3050000</v>
      </c>
      <c r="J90" s="16" t="s">
        <v>922</v>
      </c>
      <c r="K90" s="15">
        <v>1630000</v>
      </c>
      <c r="L90" s="15">
        <f t="shared" si="18"/>
        <v>2897500</v>
      </c>
      <c r="M90" s="26" t="s">
        <v>313</v>
      </c>
      <c r="N90" s="14" t="s">
        <v>314</v>
      </c>
      <c r="O90" s="14" t="s">
        <v>831</v>
      </c>
      <c r="P90" s="14" t="s">
        <v>419</v>
      </c>
      <c r="Q90" s="14" t="s">
        <v>705</v>
      </c>
      <c r="R90" s="14"/>
      <c r="S90" s="14"/>
      <c r="T90" s="14"/>
      <c r="U90" s="14"/>
      <c r="V90" s="14"/>
      <c r="W90" s="14"/>
      <c r="X90" s="14"/>
      <c r="Y90" s="14"/>
      <c r="Z90" s="14"/>
      <c r="AA90" s="14"/>
      <c r="AB90" s="14"/>
      <c r="AC90" s="14"/>
      <c r="AD90" s="27">
        <v>41256</v>
      </c>
      <c r="AE90" s="14" t="str">
        <f>LOOKUP(AP90,{0,32,92,184,366},{"раз в месяц","раз в квартал","раз в полгода","раз в год"})</f>
        <v>раз в квартал</v>
      </c>
      <c r="AF90" s="27" t="s">
        <v>311</v>
      </c>
      <c r="AG90" s="34">
        <f t="shared" ref="AG90:AG100" si="21">I90</f>
        <v>3050000</v>
      </c>
      <c r="AH90" s="16" t="s">
        <v>706</v>
      </c>
      <c r="AI90" s="34">
        <v>1630000</v>
      </c>
      <c r="AJ90" s="14" t="s">
        <v>941</v>
      </c>
      <c r="AK90" s="14"/>
      <c r="AL90" s="14"/>
      <c r="AM90" s="20"/>
      <c r="AN90" s="17"/>
      <c r="AO90" s="15"/>
      <c r="AP90" s="130">
        <v>91</v>
      </c>
      <c r="AQ90" s="131">
        <f t="shared" si="11"/>
        <v>41347</v>
      </c>
      <c r="AR90" s="132">
        <f t="shared" ca="1" si="16"/>
        <v>41347</v>
      </c>
      <c r="AS90" s="131">
        <f t="shared" ca="1" si="17"/>
        <v>41264</v>
      </c>
      <c r="AT90" s="61"/>
      <c r="AU90" s="61"/>
      <c r="AV90" s="61"/>
      <c r="AX90" s="69"/>
      <c r="AY90" s="69"/>
    </row>
    <row r="91" spans="1:51" ht="45" customHeight="1" x14ac:dyDescent="0.2">
      <c r="A91" s="20" t="s">
        <v>331</v>
      </c>
      <c r="B91" s="20" t="s">
        <v>332</v>
      </c>
      <c r="C91" s="20" t="s">
        <v>198</v>
      </c>
      <c r="D91" s="17">
        <v>41321</v>
      </c>
      <c r="E91" s="20">
        <v>5000000</v>
      </c>
      <c r="F91" s="14" t="s">
        <v>99</v>
      </c>
      <c r="G91" s="14" t="s">
        <v>340</v>
      </c>
      <c r="H91" s="20" t="s">
        <v>341</v>
      </c>
      <c r="I91" s="15">
        <v>2111000</v>
      </c>
      <c r="J91" s="16">
        <v>0.25</v>
      </c>
      <c r="K91" s="15">
        <f>I91*(1-J91)</f>
        <v>1583250</v>
      </c>
      <c r="L91" s="15">
        <f t="shared" si="18"/>
        <v>2005450</v>
      </c>
      <c r="M91" s="14" t="s">
        <v>313</v>
      </c>
      <c r="N91" s="14" t="s">
        <v>316</v>
      </c>
      <c r="O91" s="14" t="s">
        <v>317</v>
      </c>
      <c r="P91" s="14" t="s">
        <v>396</v>
      </c>
      <c r="Q91" s="14" t="s">
        <v>397</v>
      </c>
      <c r="R91" s="14"/>
      <c r="S91" s="14"/>
      <c r="T91" s="14"/>
      <c r="U91" s="14"/>
      <c r="V91" s="14"/>
      <c r="W91" s="14"/>
      <c r="X91" s="14"/>
      <c r="Y91" s="14"/>
      <c r="Z91" s="14"/>
      <c r="AA91" s="14"/>
      <c r="AB91" s="14"/>
      <c r="AC91" s="14"/>
      <c r="AD91" s="27">
        <v>41003</v>
      </c>
      <c r="AE91" s="14" t="str">
        <f>LOOKUP(AP91,{0,32,92,184,366},{"раз в месяц","раз в квартал","раз в полгода","раз в год"})</f>
        <v>раз в год</v>
      </c>
      <c r="AF91" s="27" t="s">
        <v>127</v>
      </c>
      <c r="AG91" s="18">
        <f t="shared" si="21"/>
        <v>2111000</v>
      </c>
      <c r="AH91" s="16">
        <f>J91</f>
        <v>0.25</v>
      </c>
      <c r="AI91" s="18">
        <f>K91</f>
        <v>1583250</v>
      </c>
      <c r="AJ91" s="19" t="s">
        <v>122</v>
      </c>
      <c r="AK91" s="14"/>
      <c r="AL91" s="14"/>
      <c r="AM91" s="14"/>
      <c r="AN91" s="14"/>
      <c r="AO91" s="14"/>
      <c r="AP91" s="130">
        <v>365</v>
      </c>
      <c r="AQ91" s="131">
        <f t="shared" si="11"/>
        <v>41368</v>
      </c>
      <c r="AR91" s="132">
        <f t="shared" ca="1" si="16"/>
        <v>41368</v>
      </c>
      <c r="AS91" s="131">
        <f t="shared" ca="1" si="17"/>
        <v>41264</v>
      </c>
      <c r="AT91" s="61"/>
      <c r="AU91" s="61"/>
      <c r="AV91" s="61"/>
      <c r="AX91" s="120">
        <v>41165</v>
      </c>
      <c r="AY91" s="120">
        <f ca="1">IF(AS91&gt;(AX91+183),AS91,(AX91+183))</f>
        <v>41348</v>
      </c>
    </row>
    <row r="92" spans="1:51" ht="45" customHeight="1" x14ac:dyDescent="0.2">
      <c r="A92" s="14" t="s">
        <v>1407</v>
      </c>
      <c r="B92" s="14" t="s">
        <v>1408</v>
      </c>
      <c r="C92" s="14" t="s">
        <v>138</v>
      </c>
      <c r="D92" s="17">
        <v>41510</v>
      </c>
      <c r="E92" s="15">
        <v>5000000</v>
      </c>
      <c r="F92" s="14" t="s">
        <v>99</v>
      </c>
      <c r="G92" s="14" t="s">
        <v>1407</v>
      </c>
      <c r="H92" s="22" t="s">
        <v>1413</v>
      </c>
      <c r="I92" s="15">
        <v>3051982.2</v>
      </c>
      <c r="J92" s="16">
        <v>0.5</v>
      </c>
      <c r="K92" s="15">
        <f>I92-I92*J92</f>
        <v>1525991.1</v>
      </c>
      <c r="L92" s="15">
        <f t="shared" si="18"/>
        <v>2899383.09</v>
      </c>
      <c r="M92" s="26" t="s">
        <v>313</v>
      </c>
      <c r="N92" s="26" t="s">
        <v>830</v>
      </c>
      <c r="O92" s="26" t="s">
        <v>831</v>
      </c>
      <c r="P92" s="14" t="s">
        <v>1411</v>
      </c>
      <c r="Q92" s="14" t="s">
        <v>1414</v>
      </c>
      <c r="R92" s="14"/>
      <c r="S92" s="14"/>
      <c r="T92" s="14"/>
      <c r="U92" s="14"/>
      <c r="V92" s="14"/>
      <c r="W92" s="14"/>
      <c r="X92" s="14"/>
      <c r="Y92" s="14"/>
      <c r="Z92" s="14"/>
      <c r="AA92" s="14"/>
      <c r="AB92" s="14"/>
      <c r="AC92" s="14"/>
      <c r="AD92" s="27">
        <v>41145</v>
      </c>
      <c r="AE92" s="14" t="str">
        <f>LOOKUP(AP92,{0,32,92,184,366},{"раз в месяц","раз в квартал","раз в полгода","раз в год"})</f>
        <v>раз в полгода</v>
      </c>
      <c r="AF92" s="27" t="s">
        <v>127</v>
      </c>
      <c r="AG92" s="34">
        <f t="shared" si="21"/>
        <v>3051982.2</v>
      </c>
      <c r="AH92" s="16">
        <v>0.5</v>
      </c>
      <c r="AI92" s="34">
        <f>AG92-AG92*AH92</f>
        <v>1525991.1</v>
      </c>
      <c r="AJ92" s="27" t="s">
        <v>122</v>
      </c>
      <c r="AK92" s="14"/>
      <c r="AL92" s="14"/>
      <c r="AM92" s="14"/>
      <c r="AN92" s="14"/>
      <c r="AO92" s="14"/>
      <c r="AP92" s="130">
        <v>183</v>
      </c>
      <c r="AQ92" s="131">
        <f t="shared" si="11"/>
        <v>41328</v>
      </c>
      <c r="AR92" s="132">
        <f t="shared" ca="1" si="16"/>
        <v>41328</v>
      </c>
      <c r="AS92" s="131">
        <f t="shared" ca="1" si="17"/>
        <v>41264</v>
      </c>
      <c r="AT92" s="61"/>
      <c r="AU92" s="61"/>
      <c r="AV92" s="61"/>
      <c r="AX92" s="69"/>
      <c r="AY92" s="69"/>
    </row>
    <row r="93" spans="1:51" ht="45" customHeight="1" x14ac:dyDescent="0.2">
      <c r="A93" s="20" t="s">
        <v>331</v>
      </c>
      <c r="B93" s="20" t="s">
        <v>332</v>
      </c>
      <c r="C93" s="20" t="s">
        <v>198</v>
      </c>
      <c r="D93" s="17">
        <v>41321</v>
      </c>
      <c r="E93" s="20">
        <v>5000000</v>
      </c>
      <c r="F93" s="14" t="s">
        <v>99</v>
      </c>
      <c r="G93" s="14" t="s">
        <v>1434</v>
      </c>
      <c r="H93" s="20" t="s">
        <v>337</v>
      </c>
      <c r="I93" s="15">
        <v>1918000</v>
      </c>
      <c r="J93" s="16">
        <v>0.25</v>
      </c>
      <c r="K93" s="15">
        <f>I93*(1-J93)</f>
        <v>1438500</v>
      </c>
      <c r="L93" s="15">
        <f t="shared" si="18"/>
        <v>1822100</v>
      </c>
      <c r="M93" s="14" t="s">
        <v>313</v>
      </c>
      <c r="N93" s="14" t="s">
        <v>316</v>
      </c>
      <c r="O93" s="14" t="s">
        <v>317</v>
      </c>
      <c r="P93" s="14" t="s">
        <v>338</v>
      </c>
      <c r="Q93" s="14" t="s">
        <v>339</v>
      </c>
      <c r="R93" s="14"/>
      <c r="S93" s="14"/>
      <c r="T93" s="14"/>
      <c r="U93" s="14"/>
      <c r="V93" s="14"/>
      <c r="W93" s="14"/>
      <c r="X93" s="14"/>
      <c r="Y93" s="14"/>
      <c r="Z93" s="14"/>
      <c r="AA93" s="14"/>
      <c r="AB93" s="14"/>
      <c r="AC93" s="14"/>
      <c r="AD93" s="27">
        <v>41166</v>
      </c>
      <c r="AE93" s="14" t="str">
        <f>LOOKUP(AP93,{0,32,92,184,366},{"раз в месяц","раз в квартал","раз в полгода","раз в год"})</f>
        <v>раз в год</v>
      </c>
      <c r="AF93" s="27" t="s">
        <v>127</v>
      </c>
      <c r="AG93" s="18">
        <f t="shared" si="21"/>
        <v>1918000</v>
      </c>
      <c r="AH93" s="16">
        <f>J93</f>
        <v>0.25</v>
      </c>
      <c r="AI93" s="18">
        <f>K93</f>
        <v>1438500</v>
      </c>
      <c r="AJ93" s="19" t="s">
        <v>122</v>
      </c>
      <c r="AK93" s="14"/>
      <c r="AL93" s="14"/>
      <c r="AM93" s="14"/>
      <c r="AN93" s="14"/>
      <c r="AO93" s="14"/>
      <c r="AP93" s="130">
        <v>365</v>
      </c>
      <c r="AQ93" s="131">
        <f t="shared" si="11"/>
        <v>41531</v>
      </c>
      <c r="AR93" s="132">
        <f t="shared" ca="1" si="16"/>
        <v>41531</v>
      </c>
      <c r="AS93" s="131">
        <f t="shared" ca="1" si="17"/>
        <v>41264</v>
      </c>
      <c r="AT93" s="61"/>
      <c r="AU93" s="61"/>
      <c r="AV93" s="61"/>
      <c r="AX93" s="120">
        <v>41165</v>
      </c>
      <c r="AY93" s="120">
        <f ca="1">IF(AS93&gt;(AX93+183),AS93,(AX93+183))</f>
        <v>41348</v>
      </c>
    </row>
    <row r="94" spans="1:51" ht="45" customHeight="1" x14ac:dyDescent="0.2">
      <c r="A94" s="14" t="s">
        <v>803</v>
      </c>
      <c r="B94" s="14" t="s">
        <v>804</v>
      </c>
      <c r="C94" s="20" t="s">
        <v>125</v>
      </c>
      <c r="D94" s="17">
        <v>42435</v>
      </c>
      <c r="E94" s="15">
        <v>5000000</v>
      </c>
      <c r="F94" s="14" t="s">
        <v>99</v>
      </c>
      <c r="G94" s="14" t="s">
        <v>803</v>
      </c>
      <c r="H94" s="22" t="s">
        <v>382</v>
      </c>
      <c r="I94" s="15">
        <v>938000</v>
      </c>
      <c r="J94" s="16">
        <v>0.3</v>
      </c>
      <c r="K94" s="15">
        <f t="shared" ref="K94:K99" si="22">I94-I94*J94</f>
        <v>656600</v>
      </c>
      <c r="L94" s="15">
        <f t="shared" si="18"/>
        <v>891100</v>
      </c>
      <c r="M94" s="26" t="s">
        <v>313</v>
      </c>
      <c r="N94" s="14" t="s">
        <v>316</v>
      </c>
      <c r="O94" s="14" t="s">
        <v>317</v>
      </c>
      <c r="P94" s="14" t="s">
        <v>601</v>
      </c>
      <c r="Q94" s="14" t="s">
        <v>939</v>
      </c>
      <c r="R94" s="14" t="s">
        <v>688</v>
      </c>
      <c r="S94" s="14"/>
      <c r="T94" s="14"/>
      <c r="U94" s="14"/>
      <c r="V94" s="14"/>
      <c r="W94" s="14"/>
      <c r="X94" s="14"/>
      <c r="Y94" s="14"/>
      <c r="Z94" s="14"/>
      <c r="AA94" s="14"/>
      <c r="AB94" s="14"/>
      <c r="AC94" s="14"/>
      <c r="AD94" s="27">
        <v>41157</v>
      </c>
      <c r="AE94" s="14" t="str">
        <f>LOOKUP(AP94,{0,32,92,184,366},{"раз в месяц","раз в квартал","раз в полгода","раз в год"})</f>
        <v>раз в год</v>
      </c>
      <c r="AF94" s="27" t="s">
        <v>311</v>
      </c>
      <c r="AG94" s="34">
        <f t="shared" si="21"/>
        <v>938000</v>
      </c>
      <c r="AH94" s="16">
        <v>0.3</v>
      </c>
      <c r="AI94" s="34">
        <f t="shared" ref="AI94:AI99" si="23">AG94-AG94*AH94</f>
        <v>656600</v>
      </c>
      <c r="AJ94" s="27" t="s">
        <v>122</v>
      </c>
      <c r="AK94" s="14"/>
      <c r="AL94" s="14"/>
      <c r="AM94" s="14"/>
      <c r="AN94" s="14"/>
      <c r="AO94" s="14"/>
      <c r="AP94" s="130">
        <v>365</v>
      </c>
      <c r="AQ94" s="131">
        <f t="shared" si="11"/>
        <v>41522</v>
      </c>
      <c r="AR94" s="132">
        <f t="shared" ca="1" si="16"/>
        <v>41522</v>
      </c>
      <c r="AS94" s="131">
        <f t="shared" ca="1" si="17"/>
        <v>41264</v>
      </c>
      <c r="AT94" s="61"/>
      <c r="AU94" s="61"/>
      <c r="AV94" s="61"/>
      <c r="AX94" s="120">
        <v>41165</v>
      </c>
      <c r="AY94" s="120">
        <f ca="1">IF(AS94&gt;(AX94+183),AS94,(AX94+183))</f>
        <v>41348</v>
      </c>
    </row>
    <row r="95" spans="1:51" ht="45" customHeight="1" x14ac:dyDescent="0.2">
      <c r="A95" s="14" t="s">
        <v>1407</v>
      </c>
      <c r="B95" s="14" t="s">
        <v>1408</v>
      </c>
      <c r="C95" s="14" t="s">
        <v>138</v>
      </c>
      <c r="D95" s="17">
        <v>41510</v>
      </c>
      <c r="E95" s="15">
        <v>5000000</v>
      </c>
      <c r="F95" s="14" t="s">
        <v>99</v>
      </c>
      <c r="G95" s="14" t="s">
        <v>1415</v>
      </c>
      <c r="H95" s="22" t="s">
        <v>1416</v>
      </c>
      <c r="I95" s="15">
        <v>1264893.93</v>
      </c>
      <c r="J95" s="16">
        <v>0.5</v>
      </c>
      <c r="K95" s="15">
        <f t="shared" si="22"/>
        <v>632446.96499999997</v>
      </c>
      <c r="L95" s="15">
        <f t="shared" si="18"/>
        <v>1201649.2334999999</v>
      </c>
      <c r="M95" s="26" t="s">
        <v>313</v>
      </c>
      <c r="N95" s="26" t="s">
        <v>830</v>
      </c>
      <c r="O95" s="26" t="s">
        <v>831</v>
      </c>
      <c r="P95" s="14" t="s">
        <v>1417</v>
      </c>
      <c r="Q95" s="14" t="s">
        <v>1414</v>
      </c>
      <c r="R95" s="14"/>
      <c r="S95" s="14"/>
      <c r="T95" s="14"/>
      <c r="U95" s="14"/>
      <c r="V95" s="14"/>
      <c r="W95" s="14"/>
      <c r="X95" s="14"/>
      <c r="Y95" s="14"/>
      <c r="Z95" s="14"/>
      <c r="AA95" s="14"/>
      <c r="AB95" s="14"/>
      <c r="AC95" s="14"/>
      <c r="AD95" s="27">
        <v>41145</v>
      </c>
      <c r="AE95" s="14" t="str">
        <f>LOOKUP(AP95,{0,32,92,184,366},{"раз в месяц","раз в квартал","раз в полгода","раз в год"})</f>
        <v>раз в полгода</v>
      </c>
      <c r="AF95" s="27" t="s">
        <v>127</v>
      </c>
      <c r="AG95" s="34">
        <f t="shared" si="21"/>
        <v>1264893.93</v>
      </c>
      <c r="AH95" s="16">
        <v>0.5</v>
      </c>
      <c r="AI95" s="34">
        <f t="shared" si="23"/>
        <v>632446.96499999997</v>
      </c>
      <c r="AJ95" s="27" t="s">
        <v>122</v>
      </c>
      <c r="AK95" s="14"/>
      <c r="AL95" s="14"/>
      <c r="AM95" s="14"/>
      <c r="AN95" s="14"/>
      <c r="AO95" s="14"/>
      <c r="AP95" s="130">
        <v>183</v>
      </c>
      <c r="AQ95" s="131">
        <f t="shared" si="11"/>
        <v>41328</v>
      </c>
      <c r="AR95" s="132">
        <f t="shared" ca="1" si="16"/>
        <v>41328</v>
      </c>
      <c r="AS95" s="131">
        <f t="shared" ca="1" si="17"/>
        <v>41264</v>
      </c>
      <c r="AT95" s="61"/>
      <c r="AU95" s="61"/>
      <c r="AV95" s="61"/>
      <c r="AX95" s="69"/>
      <c r="AY95" s="69"/>
    </row>
    <row r="96" spans="1:51" ht="50.25" customHeight="1" x14ac:dyDescent="0.2">
      <c r="A96" s="14" t="s">
        <v>535</v>
      </c>
      <c r="B96" s="14" t="s">
        <v>536</v>
      </c>
      <c r="C96" s="20" t="s">
        <v>1166</v>
      </c>
      <c r="D96" s="17">
        <v>41770</v>
      </c>
      <c r="E96" s="15">
        <v>5000000</v>
      </c>
      <c r="F96" s="14" t="s">
        <v>99</v>
      </c>
      <c r="G96" s="14" t="s">
        <v>540</v>
      </c>
      <c r="H96" s="22" t="s">
        <v>539</v>
      </c>
      <c r="I96" s="15">
        <v>1030000</v>
      </c>
      <c r="J96" s="16">
        <v>0.5</v>
      </c>
      <c r="K96" s="15">
        <f t="shared" si="22"/>
        <v>515000</v>
      </c>
      <c r="L96" s="15">
        <f t="shared" si="18"/>
        <v>978500</v>
      </c>
      <c r="M96" s="26" t="s">
        <v>313</v>
      </c>
      <c r="N96" s="14" t="s">
        <v>493</v>
      </c>
      <c r="O96" s="14" t="s">
        <v>831</v>
      </c>
      <c r="P96" s="14" t="s">
        <v>541</v>
      </c>
      <c r="Q96" s="14" t="s">
        <v>416</v>
      </c>
      <c r="R96" s="14"/>
      <c r="S96" s="14"/>
      <c r="T96" s="14"/>
      <c r="U96" s="14"/>
      <c r="V96" s="14"/>
      <c r="W96" s="14"/>
      <c r="X96" s="14"/>
      <c r="Y96" s="14"/>
      <c r="Z96" s="14"/>
      <c r="AA96" s="14"/>
      <c r="AB96" s="14"/>
      <c r="AC96" s="14"/>
      <c r="AD96" s="27">
        <v>41256</v>
      </c>
      <c r="AE96" s="14" t="str">
        <f>LOOKUP(AP96,{0,32,92,184,366},{"раз в месяц","раз в квартал","раз в полгода","раз в год"})</f>
        <v>раз в квартал</v>
      </c>
      <c r="AF96" s="27" t="s">
        <v>311</v>
      </c>
      <c r="AG96" s="34">
        <f t="shared" si="21"/>
        <v>1030000</v>
      </c>
      <c r="AH96" s="16">
        <v>0.5</v>
      </c>
      <c r="AI96" s="34">
        <f t="shared" si="23"/>
        <v>515000</v>
      </c>
      <c r="AJ96" s="14" t="s">
        <v>941</v>
      </c>
      <c r="AK96" s="14"/>
      <c r="AL96" s="14"/>
      <c r="AM96" s="20"/>
      <c r="AN96" s="17"/>
      <c r="AO96" s="15"/>
      <c r="AP96" s="130">
        <v>91</v>
      </c>
      <c r="AQ96" s="131">
        <f t="shared" si="11"/>
        <v>41347</v>
      </c>
      <c r="AR96" s="132">
        <f t="shared" ca="1" si="16"/>
        <v>41347</v>
      </c>
      <c r="AS96" s="131">
        <f t="shared" ca="1" si="17"/>
        <v>41264</v>
      </c>
      <c r="AT96" s="61"/>
      <c r="AU96" s="61"/>
      <c r="AV96" s="61"/>
      <c r="AX96" s="69"/>
      <c r="AY96" s="69"/>
    </row>
    <row r="97" spans="1:51" ht="45" customHeight="1" x14ac:dyDescent="0.2">
      <c r="A97" s="14" t="s">
        <v>1407</v>
      </c>
      <c r="B97" s="14" t="s">
        <v>1408</v>
      </c>
      <c r="C97" s="14" t="s">
        <v>138</v>
      </c>
      <c r="D97" s="17">
        <v>41510</v>
      </c>
      <c r="E97" s="15">
        <v>5000000</v>
      </c>
      <c r="F97" s="14" t="s">
        <v>99</v>
      </c>
      <c r="G97" s="14" t="s">
        <v>1410</v>
      </c>
      <c r="H97" s="22" t="s">
        <v>1409</v>
      </c>
      <c r="I97" s="15">
        <v>800000</v>
      </c>
      <c r="J97" s="16">
        <v>0.4</v>
      </c>
      <c r="K97" s="15">
        <f t="shared" si="22"/>
        <v>480000</v>
      </c>
      <c r="L97" s="15">
        <f t="shared" si="18"/>
        <v>760000</v>
      </c>
      <c r="M97" s="26" t="s">
        <v>313</v>
      </c>
      <c r="N97" s="26" t="s">
        <v>314</v>
      </c>
      <c r="O97" s="26" t="s">
        <v>831</v>
      </c>
      <c r="P97" s="14" t="s">
        <v>1411</v>
      </c>
      <c r="Q97" s="14" t="s">
        <v>1412</v>
      </c>
      <c r="R97" s="14"/>
      <c r="S97" s="14"/>
      <c r="T97" s="14"/>
      <c r="U97" s="14"/>
      <c r="V97" s="14"/>
      <c r="W97" s="14"/>
      <c r="X97" s="14"/>
      <c r="Y97" s="14"/>
      <c r="Z97" s="14"/>
      <c r="AA97" s="14"/>
      <c r="AB97" s="14"/>
      <c r="AC97" s="14"/>
      <c r="AD97" s="27">
        <v>41145</v>
      </c>
      <c r="AE97" s="14" t="str">
        <f>LOOKUP(AP97,{0,32,92,184,366},{"раз в месяц","раз в квартал","раз в полгода","раз в год"})</f>
        <v>раз в полгода</v>
      </c>
      <c r="AF97" s="27" t="s">
        <v>127</v>
      </c>
      <c r="AG97" s="34">
        <f t="shared" si="21"/>
        <v>800000</v>
      </c>
      <c r="AH97" s="16">
        <v>0.4</v>
      </c>
      <c r="AI97" s="34">
        <f t="shared" si="23"/>
        <v>480000</v>
      </c>
      <c r="AJ97" s="27" t="s">
        <v>122</v>
      </c>
      <c r="AK97" s="14"/>
      <c r="AL97" s="14"/>
      <c r="AM97" s="14"/>
      <c r="AN97" s="14"/>
      <c r="AO97" s="14"/>
      <c r="AP97" s="130">
        <v>183</v>
      </c>
      <c r="AQ97" s="131">
        <f t="shared" si="11"/>
        <v>41328</v>
      </c>
      <c r="AR97" s="132">
        <f t="shared" ca="1" si="16"/>
        <v>41328</v>
      </c>
      <c r="AS97" s="131">
        <f t="shared" ca="1" si="17"/>
        <v>41264</v>
      </c>
      <c r="AT97" s="61"/>
      <c r="AU97" s="61"/>
      <c r="AV97" s="61"/>
      <c r="AX97" s="69"/>
      <c r="AY97" s="69"/>
    </row>
    <row r="98" spans="1:51" ht="90" customHeight="1" x14ac:dyDescent="0.2">
      <c r="A98" s="14" t="s">
        <v>535</v>
      </c>
      <c r="B98" s="14" t="s">
        <v>536</v>
      </c>
      <c r="C98" s="20" t="s">
        <v>1166</v>
      </c>
      <c r="D98" s="17">
        <v>41770</v>
      </c>
      <c r="E98" s="15">
        <v>5000000</v>
      </c>
      <c r="F98" s="14" t="s">
        <v>99</v>
      </c>
      <c r="G98" s="14" t="s">
        <v>417</v>
      </c>
      <c r="H98" s="22" t="s">
        <v>418</v>
      </c>
      <c r="I98" s="15">
        <v>700000</v>
      </c>
      <c r="J98" s="16">
        <v>0.45</v>
      </c>
      <c r="K98" s="15">
        <f t="shared" si="22"/>
        <v>385000</v>
      </c>
      <c r="L98" s="15">
        <f t="shared" si="18"/>
        <v>665000</v>
      </c>
      <c r="M98" s="26" t="s">
        <v>313</v>
      </c>
      <c r="N98" s="14" t="s">
        <v>314</v>
      </c>
      <c r="O98" s="14" t="s">
        <v>831</v>
      </c>
      <c r="P98" s="14" t="s">
        <v>419</v>
      </c>
      <c r="Q98" s="14" t="s">
        <v>420</v>
      </c>
      <c r="R98" s="14"/>
      <c r="S98" s="14"/>
      <c r="T98" s="14"/>
      <c r="U98" s="14"/>
      <c r="V98" s="14"/>
      <c r="W98" s="14"/>
      <c r="X98" s="14"/>
      <c r="Y98" s="14"/>
      <c r="Z98" s="14"/>
      <c r="AA98" s="14"/>
      <c r="AB98" s="14"/>
      <c r="AC98" s="14"/>
      <c r="AD98" s="27">
        <v>41256</v>
      </c>
      <c r="AE98" s="14" t="str">
        <f>LOOKUP(AP98,{0,32,92,184,366},{"раз в месяц","раз в квартал","раз в полгода","раз в год"})</f>
        <v>раз в квартал</v>
      </c>
      <c r="AF98" s="27" t="s">
        <v>311</v>
      </c>
      <c r="AG98" s="34">
        <f t="shared" si="21"/>
        <v>700000</v>
      </c>
      <c r="AH98" s="16">
        <v>0.45</v>
      </c>
      <c r="AI98" s="34">
        <f t="shared" si="23"/>
        <v>385000</v>
      </c>
      <c r="AJ98" s="14" t="s">
        <v>941</v>
      </c>
      <c r="AK98" s="14"/>
      <c r="AL98" s="14"/>
      <c r="AM98" s="20"/>
      <c r="AN98" s="17"/>
      <c r="AO98" s="15"/>
      <c r="AP98" s="130">
        <v>91</v>
      </c>
      <c r="AQ98" s="131">
        <f t="shared" si="11"/>
        <v>41347</v>
      </c>
      <c r="AR98" s="132">
        <f t="shared" ca="1" si="16"/>
        <v>41347</v>
      </c>
      <c r="AS98" s="131">
        <f t="shared" ca="1" si="17"/>
        <v>41264</v>
      </c>
      <c r="AT98" s="61"/>
      <c r="AU98" s="61"/>
      <c r="AV98" s="61"/>
      <c r="AX98" s="69"/>
      <c r="AY98" s="69"/>
    </row>
    <row r="99" spans="1:51" ht="45" customHeight="1" x14ac:dyDescent="0.2">
      <c r="A99" s="14" t="s">
        <v>1407</v>
      </c>
      <c r="B99" s="14" t="s">
        <v>1408</v>
      </c>
      <c r="C99" s="14" t="s">
        <v>138</v>
      </c>
      <c r="D99" s="17">
        <v>41510</v>
      </c>
      <c r="E99" s="15">
        <v>5000000</v>
      </c>
      <c r="F99" s="14" t="s">
        <v>99</v>
      </c>
      <c r="G99" s="14" t="s">
        <v>1407</v>
      </c>
      <c r="H99" s="22" t="s">
        <v>1418</v>
      </c>
      <c r="I99" s="15">
        <v>700000</v>
      </c>
      <c r="J99" s="16">
        <v>0.45</v>
      </c>
      <c r="K99" s="15">
        <f t="shared" si="22"/>
        <v>385000</v>
      </c>
      <c r="L99" s="15">
        <f t="shared" si="18"/>
        <v>665000</v>
      </c>
      <c r="M99" s="26" t="s">
        <v>313</v>
      </c>
      <c r="N99" s="26" t="s">
        <v>314</v>
      </c>
      <c r="O99" s="26" t="s">
        <v>831</v>
      </c>
      <c r="P99" s="14" t="s">
        <v>1411</v>
      </c>
      <c r="Q99" s="14" t="s">
        <v>1419</v>
      </c>
      <c r="R99" s="14"/>
      <c r="S99" s="14"/>
      <c r="T99" s="14"/>
      <c r="U99" s="14"/>
      <c r="V99" s="14"/>
      <c r="W99" s="14"/>
      <c r="X99" s="14"/>
      <c r="Y99" s="14"/>
      <c r="Z99" s="14"/>
      <c r="AA99" s="14"/>
      <c r="AB99" s="14"/>
      <c r="AC99" s="14"/>
      <c r="AD99" s="27">
        <v>41145</v>
      </c>
      <c r="AE99" s="14" t="str">
        <f>LOOKUP(AP99,{0,32,92,184,366},{"раз в месяц","раз в квартал","раз в полгода","раз в год"})</f>
        <v>раз в полгода</v>
      </c>
      <c r="AF99" s="27" t="s">
        <v>127</v>
      </c>
      <c r="AG99" s="34">
        <f t="shared" si="21"/>
        <v>700000</v>
      </c>
      <c r="AH99" s="16">
        <v>0.45</v>
      </c>
      <c r="AI99" s="34">
        <f t="shared" si="23"/>
        <v>385000</v>
      </c>
      <c r="AJ99" s="27" t="s">
        <v>122</v>
      </c>
      <c r="AK99" s="14"/>
      <c r="AL99" s="14"/>
      <c r="AM99" s="14"/>
      <c r="AN99" s="14"/>
      <c r="AO99" s="14"/>
      <c r="AP99" s="130">
        <v>183</v>
      </c>
      <c r="AQ99" s="131">
        <f t="shared" si="11"/>
        <v>41328</v>
      </c>
      <c r="AR99" s="132">
        <f t="shared" ca="1" si="16"/>
        <v>41328</v>
      </c>
      <c r="AS99" s="131">
        <f t="shared" ca="1" si="17"/>
        <v>41264</v>
      </c>
      <c r="AT99" s="61"/>
      <c r="AU99" s="61"/>
      <c r="AV99" s="61"/>
      <c r="AX99" s="69"/>
      <c r="AY99" s="69"/>
    </row>
    <row r="100" spans="1:51" ht="73.5" customHeight="1" x14ac:dyDescent="0.2">
      <c r="A100" s="14" t="s">
        <v>1435</v>
      </c>
      <c r="B100" s="14" t="s">
        <v>1436</v>
      </c>
      <c r="C100" s="20" t="s">
        <v>138</v>
      </c>
      <c r="D100" s="17">
        <v>41016</v>
      </c>
      <c r="E100" s="15">
        <v>5000000</v>
      </c>
      <c r="F100" s="14" t="s">
        <v>99</v>
      </c>
      <c r="G100" s="97" t="s">
        <v>907</v>
      </c>
      <c r="H100" s="22" t="s">
        <v>906</v>
      </c>
      <c r="I100" s="15">
        <v>0</v>
      </c>
      <c r="J100" s="16">
        <v>0</v>
      </c>
      <c r="K100" s="15">
        <v>0</v>
      </c>
      <c r="L100" s="15">
        <f t="shared" si="18"/>
        <v>0</v>
      </c>
      <c r="M100" s="26" t="s">
        <v>313</v>
      </c>
      <c r="N100" s="14" t="s">
        <v>316</v>
      </c>
      <c r="O100" s="14" t="s">
        <v>317</v>
      </c>
      <c r="P100" s="14" t="s">
        <v>908</v>
      </c>
      <c r="Q100" s="14" t="s">
        <v>829</v>
      </c>
      <c r="R100" s="14"/>
      <c r="S100" s="14"/>
      <c r="T100" s="14"/>
      <c r="U100" s="14"/>
      <c r="V100" s="14"/>
      <c r="W100" s="14"/>
      <c r="X100" s="14"/>
      <c r="Y100" s="14"/>
      <c r="Z100" s="14"/>
      <c r="AA100" s="14"/>
      <c r="AB100" s="14"/>
      <c r="AC100" s="14"/>
      <c r="AD100" s="27">
        <v>40997</v>
      </c>
      <c r="AE100" s="14" t="str">
        <f>LOOKUP(AP100,{0,32,92,184,366},{"раз в месяц","раз в квартал","раз в полгода","раз в год"})</f>
        <v>раз в год</v>
      </c>
      <c r="AF100" s="27" t="s">
        <v>311</v>
      </c>
      <c r="AG100" s="34">
        <f t="shared" si="21"/>
        <v>0</v>
      </c>
      <c r="AH100" s="16">
        <v>0</v>
      </c>
      <c r="AI100" s="34">
        <v>0</v>
      </c>
      <c r="AJ100" s="27" t="s">
        <v>122</v>
      </c>
      <c r="AK100" s="14"/>
      <c r="AL100" s="14"/>
      <c r="AM100" s="14"/>
      <c r="AN100" s="14"/>
      <c r="AO100" s="14"/>
      <c r="AP100" s="130">
        <v>365</v>
      </c>
      <c r="AQ100" s="131">
        <f t="shared" si="11"/>
        <v>41362</v>
      </c>
      <c r="AR100" s="132">
        <f t="shared" ca="1" si="16"/>
        <v>41362</v>
      </c>
      <c r="AS100" s="131">
        <f t="shared" ca="1" si="17"/>
        <v>41264</v>
      </c>
      <c r="AT100" s="61"/>
      <c r="AU100" s="61"/>
      <c r="AV100" s="61"/>
      <c r="AX100" s="120">
        <v>41165</v>
      </c>
      <c r="AY100" s="120">
        <f ca="1">IF(AS100&gt;(AX100+183),AS100,(AX100+183))</f>
        <v>41348</v>
      </c>
    </row>
    <row r="101" spans="1:51" ht="67.5" customHeight="1" x14ac:dyDescent="0.2">
      <c r="A101" s="14" t="s">
        <v>1135</v>
      </c>
      <c r="B101" s="12" t="s">
        <v>282</v>
      </c>
      <c r="C101" s="15" t="s">
        <v>283</v>
      </c>
      <c r="D101" s="13">
        <v>41418</v>
      </c>
      <c r="E101" s="15">
        <v>4500000</v>
      </c>
      <c r="F101" s="14" t="s">
        <v>99</v>
      </c>
      <c r="G101" s="14" t="s">
        <v>284</v>
      </c>
      <c r="H101" s="22" t="s">
        <v>456</v>
      </c>
      <c r="I101" s="15">
        <v>10000000</v>
      </c>
      <c r="J101" s="16">
        <v>0.2</v>
      </c>
      <c r="K101" s="15">
        <f>I101-I101*J101</f>
        <v>8000000</v>
      </c>
      <c r="L101" s="15">
        <f t="shared" si="18"/>
        <v>9500000</v>
      </c>
      <c r="M101" s="26" t="s">
        <v>313</v>
      </c>
      <c r="N101" s="26" t="s">
        <v>316</v>
      </c>
      <c r="O101" s="26" t="s">
        <v>317</v>
      </c>
      <c r="P101" s="14" t="s">
        <v>457</v>
      </c>
      <c r="Q101" s="14" t="s">
        <v>458</v>
      </c>
      <c r="R101" s="14"/>
      <c r="S101" s="14"/>
      <c r="T101" s="14"/>
      <c r="U101" s="14"/>
      <c r="V101" s="14"/>
      <c r="W101" s="14"/>
      <c r="X101" s="14"/>
      <c r="Y101" s="14"/>
      <c r="Z101" s="14"/>
      <c r="AA101" s="14"/>
      <c r="AB101" s="14"/>
      <c r="AC101" s="14"/>
      <c r="AD101" s="27">
        <v>41151</v>
      </c>
      <c r="AE101" s="14" t="str">
        <f>LOOKUP(AP101,{0,32,92,184,366},{"раз в месяц","раз в квартал","раз в полгода","раз в год"})</f>
        <v>раз в год</v>
      </c>
      <c r="AF101" s="27" t="s">
        <v>311</v>
      </c>
      <c r="AG101" s="34">
        <v>16713000</v>
      </c>
      <c r="AH101" s="16">
        <v>0.3</v>
      </c>
      <c r="AI101" s="34">
        <f>AG101-AG101*AH101</f>
        <v>11699100</v>
      </c>
      <c r="AJ101" s="27" t="s">
        <v>122</v>
      </c>
      <c r="AK101" s="14"/>
      <c r="AL101" s="14"/>
      <c r="AM101" s="14"/>
      <c r="AN101" s="14"/>
      <c r="AO101" s="14"/>
      <c r="AP101" s="130">
        <v>365</v>
      </c>
      <c r="AQ101" s="131">
        <f t="shared" si="11"/>
        <v>41516</v>
      </c>
      <c r="AR101" s="132">
        <f t="shared" ca="1" si="16"/>
        <v>41516</v>
      </c>
      <c r="AS101" s="131">
        <f t="shared" ca="1" si="17"/>
        <v>41264</v>
      </c>
      <c r="AT101" s="61"/>
      <c r="AU101" s="61"/>
      <c r="AV101" s="61">
        <v>1</v>
      </c>
      <c r="AX101" s="120">
        <v>41165</v>
      </c>
      <c r="AY101" s="120">
        <f ca="1">IF(AS101&gt;(AX101+183),AS101,(AX101+183))</f>
        <v>41348</v>
      </c>
    </row>
    <row r="102" spans="1:51" ht="45" customHeight="1" x14ac:dyDescent="0.2">
      <c r="A102" s="14" t="s">
        <v>1458</v>
      </c>
      <c r="B102" s="14" t="s">
        <v>1459</v>
      </c>
      <c r="C102" s="14" t="s">
        <v>1166</v>
      </c>
      <c r="D102" s="17">
        <v>43726</v>
      </c>
      <c r="E102" s="15">
        <v>4500000</v>
      </c>
      <c r="F102" s="14" t="s">
        <v>99</v>
      </c>
      <c r="G102" s="14" t="s">
        <v>1460</v>
      </c>
      <c r="H102" s="22" t="s">
        <v>1461</v>
      </c>
      <c r="I102" s="15">
        <v>4892000</v>
      </c>
      <c r="J102" s="16">
        <v>0.3</v>
      </c>
      <c r="K102" s="15">
        <f>I102-I102*J102</f>
        <v>3424400</v>
      </c>
      <c r="L102" s="15">
        <f t="shared" si="18"/>
        <v>4647400</v>
      </c>
      <c r="M102" s="26" t="s">
        <v>313</v>
      </c>
      <c r="N102" s="14" t="s">
        <v>316</v>
      </c>
      <c r="O102" s="14" t="s">
        <v>317</v>
      </c>
      <c r="P102" s="14" t="s">
        <v>1463</v>
      </c>
      <c r="Q102" s="14" t="s">
        <v>1464</v>
      </c>
      <c r="R102" s="14"/>
      <c r="S102" s="14"/>
      <c r="T102" s="14"/>
      <c r="U102" s="14"/>
      <c r="V102" s="14"/>
      <c r="W102" s="14"/>
      <c r="X102" s="14"/>
      <c r="Y102" s="14"/>
      <c r="Z102" s="14"/>
      <c r="AA102" s="14"/>
      <c r="AB102" s="14"/>
      <c r="AC102" s="14"/>
      <c r="AD102" s="27">
        <v>41170</v>
      </c>
      <c r="AE102" s="14" t="str">
        <f>LOOKUP(AP102,{0,32,92,184,366},{"раз в месяц","раз в квартал","раз в полгода","раз в год"})</f>
        <v>раз в год</v>
      </c>
      <c r="AF102" s="27" t="s">
        <v>311</v>
      </c>
      <c r="AG102" s="34">
        <f>I102</f>
        <v>4892000</v>
      </c>
      <c r="AH102" s="16">
        <f>J102</f>
        <v>0.3</v>
      </c>
      <c r="AI102" s="34">
        <f>AG102-AG102*AH102</f>
        <v>3424400</v>
      </c>
      <c r="AJ102" s="27" t="s">
        <v>122</v>
      </c>
      <c r="AK102" s="14"/>
      <c r="AL102" s="14"/>
      <c r="AM102" s="14"/>
      <c r="AN102" s="14"/>
      <c r="AO102" s="14"/>
      <c r="AP102" s="130">
        <v>365</v>
      </c>
      <c r="AQ102" s="131">
        <f t="shared" si="11"/>
        <v>41535</v>
      </c>
      <c r="AR102" s="132">
        <f t="shared" ca="1" si="16"/>
        <v>41535</v>
      </c>
      <c r="AS102" s="131">
        <f t="shared" ca="1" si="17"/>
        <v>41264</v>
      </c>
      <c r="AT102" s="61"/>
      <c r="AU102" s="61"/>
      <c r="AV102" s="61"/>
      <c r="AX102" s="120">
        <v>41170</v>
      </c>
      <c r="AY102" s="120">
        <f ca="1">IF(AS102&gt;(AX102+183),AS102,(AX102+183))</f>
        <v>41353</v>
      </c>
    </row>
    <row r="103" spans="1:51" ht="45" customHeight="1" x14ac:dyDescent="0.2">
      <c r="A103" s="14" t="s">
        <v>1458</v>
      </c>
      <c r="B103" s="14" t="s">
        <v>1459</v>
      </c>
      <c r="C103" s="14" t="s">
        <v>1166</v>
      </c>
      <c r="D103" s="17">
        <v>43726</v>
      </c>
      <c r="E103" s="15">
        <v>4500000</v>
      </c>
      <c r="F103" s="14" t="s">
        <v>99</v>
      </c>
      <c r="G103" s="14" t="s">
        <v>1460</v>
      </c>
      <c r="H103" s="22" t="s">
        <v>1462</v>
      </c>
      <c r="I103" s="15">
        <v>1908000</v>
      </c>
      <c r="J103" s="16">
        <v>0.3</v>
      </c>
      <c r="K103" s="15">
        <f>I103-I103*J103</f>
        <v>1335600</v>
      </c>
      <c r="L103" s="15">
        <f t="shared" si="18"/>
        <v>1812600</v>
      </c>
      <c r="M103" s="26" t="s">
        <v>313</v>
      </c>
      <c r="N103" s="14" t="s">
        <v>316</v>
      </c>
      <c r="O103" s="14" t="s">
        <v>317</v>
      </c>
      <c r="P103" s="14" t="s">
        <v>1463</v>
      </c>
      <c r="Q103" s="14" t="s">
        <v>1465</v>
      </c>
      <c r="R103" s="14"/>
      <c r="S103" s="14"/>
      <c r="T103" s="14"/>
      <c r="U103" s="14"/>
      <c r="V103" s="14"/>
      <c r="W103" s="14"/>
      <c r="X103" s="14"/>
      <c r="Y103" s="14"/>
      <c r="Z103" s="14"/>
      <c r="AA103" s="14"/>
      <c r="AB103" s="14"/>
      <c r="AC103" s="14"/>
      <c r="AD103" s="27">
        <v>41170</v>
      </c>
      <c r="AE103" s="14" t="str">
        <f>LOOKUP(AP103,{0,32,92,184,366},{"раз в месяц","раз в квартал","раз в полгода","раз в год"})</f>
        <v>раз в год</v>
      </c>
      <c r="AF103" s="27" t="s">
        <v>311</v>
      </c>
      <c r="AG103" s="34">
        <f>I103</f>
        <v>1908000</v>
      </c>
      <c r="AH103" s="16">
        <f>J103</f>
        <v>0.3</v>
      </c>
      <c r="AI103" s="34">
        <f>AG103-AG103*AH103</f>
        <v>1335600</v>
      </c>
      <c r="AJ103" s="27" t="s">
        <v>122</v>
      </c>
      <c r="AK103" s="14"/>
      <c r="AL103" s="14"/>
      <c r="AM103" s="14"/>
      <c r="AN103" s="14"/>
      <c r="AO103" s="14"/>
      <c r="AP103" s="130">
        <v>365</v>
      </c>
      <c r="AQ103" s="131">
        <f t="shared" si="11"/>
        <v>41535</v>
      </c>
      <c r="AR103" s="132">
        <f t="shared" ca="1" si="16"/>
        <v>41535</v>
      </c>
      <c r="AS103" s="131">
        <f t="shared" ca="1" si="17"/>
        <v>41264</v>
      </c>
      <c r="AT103" s="61"/>
      <c r="AU103" s="61"/>
      <c r="AV103" s="61"/>
      <c r="AX103" s="120">
        <v>41170</v>
      </c>
      <c r="AY103" s="120">
        <f ca="1">IF(AS103&gt;(AX103+183),AS103,(AX103+183))</f>
        <v>41353</v>
      </c>
    </row>
    <row r="104" spans="1:51" ht="90" customHeight="1" x14ac:dyDescent="0.2">
      <c r="A104" s="14" t="s">
        <v>246</v>
      </c>
      <c r="B104" s="14" t="s">
        <v>247</v>
      </c>
      <c r="C104" s="20" t="s">
        <v>1166</v>
      </c>
      <c r="D104" s="17">
        <v>41659</v>
      </c>
      <c r="E104" s="15">
        <v>4104000</v>
      </c>
      <c r="F104" s="14" t="s">
        <v>99</v>
      </c>
      <c r="G104" s="14" t="s">
        <v>246</v>
      </c>
      <c r="H104" s="22" t="s">
        <v>915</v>
      </c>
      <c r="I104" s="15">
        <v>4104000</v>
      </c>
      <c r="J104" s="16">
        <v>0.3</v>
      </c>
      <c r="K104" s="15">
        <f>I104-I104*J104</f>
        <v>2872800</v>
      </c>
      <c r="L104" s="15">
        <f t="shared" si="18"/>
        <v>3898800</v>
      </c>
      <c r="M104" s="26" t="s">
        <v>313</v>
      </c>
      <c r="N104" s="26" t="s">
        <v>314</v>
      </c>
      <c r="O104" s="26" t="s">
        <v>831</v>
      </c>
      <c r="P104" s="14" t="s">
        <v>913</v>
      </c>
      <c r="Q104" s="14" t="s">
        <v>916</v>
      </c>
      <c r="R104" s="14"/>
      <c r="S104" s="14"/>
      <c r="T104" s="14"/>
      <c r="U104" s="14"/>
      <c r="V104" s="14"/>
      <c r="W104" s="14"/>
      <c r="X104" s="14"/>
      <c r="Y104" s="14"/>
      <c r="Z104" s="14"/>
      <c r="AA104" s="14"/>
      <c r="AB104" s="14"/>
      <c r="AC104" s="14"/>
      <c r="AD104" s="65">
        <v>40972</v>
      </c>
      <c r="AE104" s="14" t="str">
        <f>LOOKUP(AP104,{0,32,92,184,366},{"раз в месяц","раз в квартал","раз в полгода","раз в год"})</f>
        <v>раз в полгода</v>
      </c>
      <c r="AF104" s="27" t="s">
        <v>311</v>
      </c>
      <c r="AG104" s="34">
        <f t="shared" ref="AG104:AG119" si="24">I104</f>
        <v>4104000</v>
      </c>
      <c r="AH104" s="16">
        <v>0.3</v>
      </c>
      <c r="AI104" s="34">
        <f>AG104-AG104*AH104</f>
        <v>2872800</v>
      </c>
      <c r="AJ104" s="27" t="s">
        <v>941</v>
      </c>
      <c r="AK104" s="14"/>
      <c r="AL104" s="14"/>
      <c r="AM104" s="14"/>
      <c r="AN104" s="14"/>
      <c r="AO104" s="14"/>
      <c r="AP104" s="130">
        <v>183</v>
      </c>
      <c r="AQ104" s="131">
        <f t="shared" si="11"/>
        <v>41155</v>
      </c>
      <c r="AR104" s="132">
        <f t="shared" ca="1" si="16"/>
        <v>41264</v>
      </c>
      <c r="AS104" s="131">
        <f t="shared" ca="1" si="17"/>
        <v>41264</v>
      </c>
      <c r="AT104" s="61"/>
      <c r="AU104" s="61"/>
      <c r="AV104" s="61"/>
      <c r="AX104" s="69"/>
      <c r="AY104" s="69"/>
    </row>
    <row r="105" spans="1:51" ht="45" customHeight="1" x14ac:dyDescent="0.2">
      <c r="A105" s="14" t="s">
        <v>246</v>
      </c>
      <c r="B105" s="14" t="s">
        <v>247</v>
      </c>
      <c r="C105" s="20" t="s">
        <v>1166</v>
      </c>
      <c r="D105" s="17">
        <v>41659</v>
      </c>
      <c r="E105" s="15">
        <v>4104000</v>
      </c>
      <c r="F105" s="14" t="s">
        <v>99</v>
      </c>
      <c r="G105" s="14" t="s">
        <v>910</v>
      </c>
      <c r="H105" s="22" t="s">
        <v>911</v>
      </c>
      <c r="I105" s="15">
        <v>1950000</v>
      </c>
      <c r="J105" s="16" t="s">
        <v>912</v>
      </c>
      <c r="K105" s="15">
        <v>1270000</v>
      </c>
      <c r="L105" s="15">
        <f t="shared" si="18"/>
        <v>1852500</v>
      </c>
      <c r="M105" s="26" t="s">
        <v>313</v>
      </c>
      <c r="N105" s="26" t="s">
        <v>314</v>
      </c>
      <c r="O105" s="26" t="s">
        <v>831</v>
      </c>
      <c r="P105" s="14" t="s">
        <v>913</v>
      </c>
      <c r="Q105" s="14" t="s">
        <v>914</v>
      </c>
      <c r="R105" s="14"/>
      <c r="S105" s="14"/>
      <c r="T105" s="14"/>
      <c r="U105" s="14"/>
      <c r="V105" s="14"/>
      <c r="W105" s="14"/>
      <c r="X105" s="14"/>
      <c r="Y105" s="14"/>
      <c r="Z105" s="14"/>
      <c r="AA105" s="14"/>
      <c r="AB105" s="14"/>
      <c r="AC105" s="14"/>
      <c r="AD105" s="65">
        <v>40972</v>
      </c>
      <c r="AE105" s="14" t="str">
        <f>LOOKUP(AP105,{0,32,92,184,366},{"раз в месяц","раз в квартал","раз в полгода","раз в год"})</f>
        <v>раз в полгода</v>
      </c>
      <c r="AF105" s="27" t="s">
        <v>311</v>
      </c>
      <c r="AG105" s="34">
        <f t="shared" si="24"/>
        <v>1950000</v>
      </c>
      <c r="AH105" s="16" t="str">
        <f>J105</f>
        <v>30 и 40%</v>
      </c>
      <c r="AI105" s="34">
        <v>1270000</v>
      </c>
      <c r="AJ105" s="27" t="s">
        <v>941</v>
      </c>
      <c r="AK105" s="14"/>
      <c r="AL105" s="14"/>
      <c r="AM105" s="14"/>
      <c r="AN105" s="14"/>
      <c r="AO105" s="14"/>
      <c r="AP105" s="130">
        <v>183</v>
      </c>
      <c r="AQ105" s="131">
        <f t="shared" si="11"/>
        <v>41155</v>
      </c>
      <c r="AR105" s="132">
        <f t="shared" ca="1" si="16"/>
        <v>41264</v>
      </c>
      <c r="AS105" s="131">
        <f t="shared" ca="1" si="17"/>
        <v>41264</v>
      </c>
      <c r="AT105" s="61"/>
      <c r="AU105" s="61"/>
      <c r="AV105" s="61"/>
      <c r="AX105" s="69"/>
      <c r="AY105" s="69"/>
    </row>
    <row r="106" spans="1:51" ht="45" customHeight="1" x14ac:dyDescent="0.2">
      <c r="A106" s="14" t="s">
        <v>917</v>
      </c>
      <c r="B106" s="14" t="s">
        <v>918</v>
      </c>
      <c r="C106" s="20" t="s">
        <v>551</v>
      </c>
      <c r="D106" s="17">
        <v>42551</v>
      </c>
      <c r="E106" s="15">
        <v>4100000</v>
      </c>
      <c r="F106" s="14" t="s">
        <v>99</v>
      </c>
      <c r="G106" s="14" t="s">
        <v>919</v>
      </c>
      <c r="H106" s="22" t="s">
        <v>920</v>
      </c>
      <c r="I106" s="15">
        <v>5072000</v>
      </c>
      <c r="J106" s="16">
        <v>0.5</v>
      </c>
      <c r="K106" s="15">
        <f t="shared" ref="K106:K111" si="25">I106-I106*J106</f>
        <v>2536000</v>
      </c>
      <c r="L106" s="15">
        <f t="shared" si="18"/>
        <v>4818400</v>
      </c>
      <c r="M106" s="26" t="s">
        <v>555</v>
      </c>
      <c r="N106" s="14" t="s">
        <v>316</v>
      </c>
      <c r="O106" s="14" t="s">
        <v>317</v>
      </c>
      <c r="P106" s="14" t="s">
        <v>227</v>
      </c>
      <c r="Q106" s="14" t="s">
        <v>348</v>
      </c>
      <c r="R106" s="14"/>
      <c r="S106" s="14"/>
      <c r="T106" s="14"/>
      <c r="U106" s="14"/>
      <c r="V106" s="14"/>
      <c r="W106" s="14"/>
      <c r="X106" s="14"/>
      <c r="Y106" s="14"/>
      <c r="Z106" s="14"/>
      <c r="AA106" s="14"/>
      <c r="AB106" s="14"/>
      <c r="AC106" s="14"/>
      <c r="AD106" s="111">
        <v>41160</v>
      </c>
      <c r="AE106" s="14" t="str">
        <f>LOOKUP(AP106,{0,32,92,184,366},{"раз в месяц","раз в квартал","раз в полгода","раз в год"})</f>
        <v>раз в год</v>
      </c>
      <c r="AF106" s="27" t="s">
        <v>127</v>
      </c>
      <c r="AG106" s="34">
        <f t="shared" si="24"/>
        <v>5072000</v>
      </c>
      <c r="AH106" s="16">
        <v>0.5</v>
      </c>
      <c r="AI106" s="34">
        <f t="shared" ref="AI106:AI111" si="26">AG106-AG106*AH106</f>
        <v>2536000</v>
      </c>
      <c r="AJ106" s="27" t="s">
        <v>122</v>
      </c>
      <c r="AK106" s="14"/>
      <c r="AL106" s="14"/>
      <c r="AM106" s="14"/>
      <c r="AN106" s="14"/>
      <c r="AO106" s="14"/>
      <c r="AP106" s="130">
        <v>365</v>
      </c>
      <c r="AQ106" s="131">
        <f t="shared" si="11"/>
        <v>41525</v>
      </c>
      <c r="AR106" s="132">
        <f t="shared" ca="1" si="16"/>
        <v>41525</v>
      </c>
      <c r="AS106" s="131">
        <f t="shared" ca="1" si="17"/>
        <v>41264</v>
      </c>
      <c r="AT106" s="61"/>
      <c r="AU106" s="61"/>
      <c r="AV106" s="61"/>
      <c r="AX106" s="120">
        <v>41208</v>
      </c>
      <c r="AY106" s="120">
        <f ca="1">IF(AS106&gt;(AX106+183),AS106,(AX106+183))</f>
        <v>41391</v>
      </c>
    </row>
    <row r="107" spans="1:51" ht="45" customHeight="1" x14ac:dyDescent="0.2">
      <c r="A107" s="14" t="s">
        <v>917</v>
      </c>
      <c r="B107" s="14" t="s">
        <v>918</v>
      </c>
      <c r="C107" s="20" t="s">
        <v>551</v>
      </c>
      <c r="D107" s="17">
        <v>42551</v>
      </c>
      <c r="E107" s="15">
        <v>4100000</v>
      </c>
      <c r="F107" s="14" t="s">
        <v>99</v>
      </c>
      <c r="G107" s="14" t="s">
        <v>919</v>
      </c>
      <c r="H107" s="22" t="s">
        <v>352</v>
      </c>
      <c r="I107" s="15">
        <v>1600000</v>
      </c>
      <c r="J107" s="16">
        <v>0.5</v>
      </c>
      <c r="K107" s="15">
        <f t="shared" si="25"/>
        <v>800000</v>
      </c>
      <c r="L107" s="15">
        <f t="shared" ref="L107:L129" si="27">I107*0.95</f>
        <v>1520000</v>
      </c>
      <c r="M107" s="26" t="s">
        <v>313</v>
      </c>
      <c r="N107" s="26" t="s">
        <v>314</v>
      </c>
      <c r="O107" s="26" t="s">
        <v>831</v>
      </c>
      <c r="P107" s="14" t="s">
        <v>351</v>
      </c>
      <c r="Q107" s="14" t="s">
        <v>353</v>
      </c>
      <c r="R107" s="14"/>
      <c r="S107" s="14"/>
      <c r="T107" s="14"/>
      <c r="U107" s="14"/>
      <c r="V107" s="14"/>
      <c r="W107" s="14"/>
      <c r="X107" s="14"/>
      <c r="Y107" s="14"/>
      <c r="Z107" s="14"/>
      <c r="AA107" s="14"/>
      <c r="AB107" s="14"/>
      <c r="AC107" s="14"/>
      <c r="AD107" s="111">
        <v>41160</v>
      </c>
      <c r="AE107" s="14" t="str">
        <f>LOOKUP(AP107,{0,32,92,184,366},{"раз в месяц","раз в квартал","раз в полгода","раз в год"})</f>
        <v>раз в полгода</v>
      </c>
      <c r="AF107" s="27" t="s">
        <v>127</v>
      </c>
      <c r="AG107" s="34">
        <f t="shared" si="24"/>
        <v>1600000</v>
      </c>
      <c r="AH107" s="16">
        <v>0.5</v>
      </c>
      <c r="AI107" s="34">
        <f t="shared" si="26"/>
        <v>800000</v>
      </c>
      <c r="AJ107" s="27" t="s">
        <v>941</v>
      </c>
      <c r="AK107" s="14"/>
      <c r="AL107" s="14"/>
      <c r="AM107" s="14"/>
      <c r="AN107" s="14"/>
      <c r="AO107" s="14"/>
      <c r="AP107" s="130">
        <v>183</v>
      </c>
      <c r="AQ107" s="131">
        <f t="shared" si="11"/>
        <v>41343</v>
      </c>
      <c r="AR107" s="132">
        <f t="shared" ca="1" si="16"/>
        <v>41343</v>
      </c>
      <c r="AS107" s="131">
        <f t="shared" ca="1" si="17"/>
        <v>41264</v>
      </c>
      <c r="AT107" s="61"/>
      <c r="AU107" s="61"/>
      <c r="AV107" s="61"/>
      <c r="AX107" s="69"/>
      <c r="AY107" s="69"/>
    </row>
    <row r="108" spans="1:51" ht="45" x14ac:dyDescent="0.2">
      <c r="A108" s="14" t="s">
        <v>917</v>
      </c>
      <c r="B108" s="14" t="s">
        <v>918</v>
      </c>
      <c r="C108" s="20" t="s">
        <v>551</v>
      </c>
      <c r="D108" s="17">
        <v>42551</v>
      </c>
      <c r="E108" s="15">
        <v>4100000</v>
      </c>
      <c r="F108" s="14" t="s">
        <v>99</v>
      </c>
      <c r="G108" s="14" t="s">
        <v>919</v>
      </c>
      <c r="H108" s="22" t="s">
        <v>349</v>
      </c>
      <c r="I108" s="15">
        <v>1100000</v>
      </c>
      <c r="J108" s="16">
        <v>0.6</v>
      </c>
      <c r="K108" s="15">
        <f t="shared" si="25"/>
        <v>440000</v>
      </c>
      <c r="L108" s="15">
        <f t="shared" si="27"/>
        <v>1045000</v>
      </c>
      <c r="M108" s="26" t="s">
        <v>555</v>
      </c>
      <c r="N108" s="26" t="s">
        <v>314</v>
      </c>
      <c r="O108" s="26" t="s">
        <v>831</v>
      </c>
      <c r="P108" s="14" t="s">
        <v>351</v>
      </c>
      <c r="Q108" s="14" t="s">
        <v>350</v>
      </c>
      <c r="R108" s="14"/>
      <c r="S108" s="14"/>
      <c r="T108" s="14"/>
      <c r="U108" s="14"/>
      <c r="V108" s="14"/>
      <c r="W108" s="14"/>
      <c r="X108" s="14"/>
      <c r="Y108" s="14"/>
      <c r="Z108" s="14"/>
      <c r="AA108" s="14"/>
      <c r="AB108" s="14"/>
      <c r="AC108" s="14"/>
      <c r="AD108" s="111">
        <v>41160</v>
      </c>
      <c r="AE108" s="14" t="str">
        <f>LOOKUP(AP108,{0,32,92,184,366},{"раз в месяц","раз в квартал","раз в полгода","раз в год"})</f>
        <v>раз в полгода</v>
      </c>
      <c r="AF108" s="27" t="s">
        <v>127</v>
      </c>
      <c r="AG108" s="34">
        <f t="shared" si="24"/>
        <v>1100000</v>
      </c>
      <c r="AH108" s="16">
        <v>0.6</v>
      </c>
      <c r="AI108" s="34">
        <f t="shared" si="26"/>
        <v>440000</v>
      </c>
      <c r="AJ108" s="27" t="s">
        <v>941</v>
      </c>
      <c r="AK108" s="14"/>
      <c r="AL108" s="14"/>
      <c r="AM108" s="14"/>
      <c r="AN108" s="14"/>
      <c r="AO108" s="14"/>
      <c r="AP108" s="130">
        <v>183</v>
      </c>
      <c r="AQ108" s="131">
        <f t="shared" si="11"/>
        <v>41343</v>
      </c>
      <c r="AR108" s="132">
        <f t="shared" ca="1" si="16"/>
        <v>41343</v>
      </c>
      <c r="AS108" s="131">
        <f t="shared" ca="1" si="17"/>
        <v>41264</v>
      </c>
      <c r="AT108" s="61"/>
      <c r="AU108" s="61"/>
      <c r="AV108" s="61"/>
      <c r="AX108" s="69"/>
      <c r="AY108" s="69"/>
    </row>
    <row r="109" spans="1:51" ht="45" customHeight="1" x14ac:dyDescent="0.2">
      <c r="A109" s="14" t="s">
        <v>1345</v>
      </c>
      <c r="B109" s="14" t="s">
        <v>1346</v>
      </c>
      <c r="C109" s="14" t="s">
        <v>138</v>
      </c>
      <c r="D109" s="17">
        <v>42941</v>
      </c>
      <c r="E109" s="15">
        <v>4000000</v>
      </c>
      <c r="F109" s="14" t="s">
        <v>99</v>
      </c>
      <c r="G109" s="14" t="s">
        <v>1344</v>
      </c>
      <c r="H109" s="22" t="s">
        <v>1347</v>
      </c>
      <c r="I109" s="15">
        <v>8223000</v>
      </c>
      <c r="J109" s="16">
        <v>0.25</v>
      </c>
      <c r="K109" s="15">
        <f t="shared" si="25"/>
        <v>6167250</v>
      </c>
      <c r="L109" s="15">
        <f t="shared" si="27"/>
        <v>7811850</v>
      </c>
      <c r="M109" s="26" t="s">
        <v>313</v>
      </c>
      <c r="N109" s="22" t="s">
        <v>316</v>
      </c>
      <c r="O109" s="22" t="s">
        <v>317</v>
      </c>
      <c r="P109" s="14" t="s">
        <v>1348</v>
      </c>
      <c r="Q109" s="14" t="s">
        <v>1349</v>
      </c>
      <c r="R109" s="14"/>
      <c r="S109" s="14"/>
      <c r="T109" s="14"/>
      <c r="U109" s="14"/>
      <c r="V109" s="14"/>
      <c r="W109" s="14"/>
      <c r="X109" s="14"/>
      <c r="Y109" s="14"/>
      <c r="Z109" s="14"/>
      <c r="AA109" s="14"/>
      <c r="AB109" s="14"/>
      <c r="AC109" s="14"/>
      <c r="AD109" s="27">
        <v>41115</v>
      </c>
      <c r="AE109" s="14" t="str">
        <f>LOOKUP(AP109,{0,32,92,184,366},{"раз в месяц","раз в квартал","раз в полгода","раз в год"})</f>
        <v>раз в год</v>
      </c>
      <c r="AF109" s="27" t="s">
        <v>311</v>
      </c>
      <c r="AG109" s="34">
        <f t="shared" si="24"/>
        <v>8223000</v>
      </c>
      <c r="AH109" s="16">
        <f>J109</f>
        <v>0.25</v>
      </c>
      <c r="AI109" s="34">
        <f t="shared" si="26"/>
        <v>6167250</v>
      </c>
      <c r="AJ109" s="27" t="s">
        <v>122</v>
      </c>
      <c r="AK109" s="14"/>
      <c r="AL109" s="14"/>
      <c r="AM109" s="14"/>
      <c r="AN109" s="14"/>
      <c r="AO109" s="14"/>
      <c r="AP109" s="130">
        <v>365</v>
      </c>
      <c r="AQ109" s="131">
        <f t="shared" si="11"/>
        <v>41480</v>
      </c>
      <c r="AR109" s="132">
        <f t="shared" ca="1" si="16"/>
        <v>41480</v>
      </c>
      <c r="AS109" s="131">
        <f t="shared" ca="1" si="17"/>
        <v>41264</v>
      </c>
      <c r="AT109" s="61"/>
      <c r="AU109" s="61"/>
      <c r="AV109" s="61"/>
      <c r="AX109" s="120">
        <v>41115</v>
      </c>
      <c r="AY109" s="120">
        <f ca="1">IF(AS109&gt;(AX109+183),AS109,(AX109+183))</f>
        <v>41298</v>
      </c>
    </row>
    <row r="110" spans="1:51" ht="45" customHeight="1" x14ac:dyDescent="0.2">
      <c r="A110" s="14" t="s">
        <v>1476</v>
      </c>
      <c r="B110" s="14" t="s">
        <v>1477</v>
      </c>
      <c r="C110" s="14" t="s">
        <v>138</v>
      </c>
      <c r="D110" s="17">
        <v>41910</v>
      </c>
      <c r="E110" s="15">
        <v>4000000</v>
      </c>
      <c r="F110" s="14" t="s">
        <v>99</v>
      </c>
      <c r="G110" s="14" t="s">
        <v>1476</v>
      </c>
      <c r="H110" s="22" t="s">
        <v>1482</v>
      </c>
      <c r="I110" s="15">
        <v>9789637.9199999999</v>
      </c>
      <c r="J110" s="16">
        <v>0.5</v>
      </c>
      <c r="K110" s="15">
        <f t="shared" si="25"/>
        <v>4894818.96</v>
      </c>
      <c r="L110" s="15">
        <f t="shared" si="27"/>
        <v>9300156.0240000002</v>
      </c>
      <c r="M110" s="26" t="s">
        <v>555</v>
      </c>
      <c r="N110" s="26" t="s">
        <v>830</v>
      </c>
      <c r="O110" s="26" t="s">
        <v>831</v>
      </c>
      <c r="P110" s="14" t="s">
        <v>1483</v>
      </c>
      <c r="Q110" s="14" t="s">
        <v>1484</v>
      </c>
      <c r="R110" s="14"/>
      <c r="S110" s="14"/>
      <c r="T110" s="14"/>
      <c r="U110" s="14"/>
      <c r="V110" s="14"/>
      <c r="W110" s="14"/>
      <c r="X110" s="14"/>
      <c r="Y110" s="14"/>
      <c r="Z110" s="14"/>
      <c r="AA110" s="14"/>
      <c r="AB110" s="14"/>
      <c r="AC110" s="14"/>
      <c r="AD110" s="27">
        <v>41256</v>
      </c>
      <c r="AE110" s="14" t="str">
        <f>LOOKUP(AP110,{0,32,92,184,366},{"раз в месяц","раз в квартал","раз в полгода","раз в год"})</f>
        <v>раз в месяц</v>
      </c>
      <c r="AF110" s="27" t="s">
        <v>311</v>
      </c>
      <c r="AG110" s="34">
        <f t="shared" si="24"/>
        <v>9789637.9199999999</v>
      </c>
      <c r="AH110" s="16">
        <f>J110</f>
        <v>0.5</v>
      </c>
      <c r="AI110" s="34">
        <f t="shared" si="26"/>
        <v>4894818.96</v>
      </c>
      <c r="AJ110" s="27" t="s">
        <v>122</v>
      </c>
      <c r="AK110" s="14"/>
      <c r="AL110" s="14"/>
      <c r="AM110" s="14"/>
      <c r="AN110" s="14"/>
      <c r="AO110" s="14"/>
      <c r="AP110" s="130">
        <v>30</v>
      </c>
      <c r="AQ110" s="131">
        <f t="shared" ref="AQ110:AQ173" si="28">AD110+AP110</f>
        <v>41286</v>
      </c>
      <c r="AR110" s="132">
        <f t="shared" ca="1" si="16"/>
        <v>41286</v>
      </c>
      <c r="AS110" s="131">
        <f t="shared" ca="1" si="17"/>
        <v>41264</v>
      </c>
      <c r="AT110" s="61"/>
      <c r="AU110" s="61"/>
      <c r="AV110" s="61"/>
      <c r="AX110" s="69"/>
      <c r="AY110" s="69"/>
    </row>
    <row r="111" spans="1:51" ht="45" customHeight="1" x14ac:dyDescent="0.2">
      <c r="A111" s="14" t="s">
        <v>622</v>
      </c>
      <c r="B111" s="14" t="s">
        <v>623</v>
      </c>
      <c r="C111" s="20" t="s">
        <v>1166</v>
      </c>
      <c r="D111" s="17">
        <v>41435</v>
      </c>
      <c r="E111" s="15">
        <v>4000000</v>
      </c>
      <c r="F111" s="14" t="s">
        <v>99</v>
      </c>
      <c r="G111" s="14" t="s">
        <v>622</v>
      </c>
      <c r="H111" s="22" t="s">
        <v>624</v>
      </c>
      <c r="I111" s="15">
        <v>10870000</v>
      </c>
      <c r="J111" s="16">
        <v>0.6</v>
      </c>
      <c r="K111" s="15">
        <f t="shared" si="25"/>
        <v>4348000</v>
      </c>
      <c r="L111" s="15">
        <f t="shared" si="27"/>
        <v>10326500</v>
      </c>
      <c r="M111" s="26" t="s">
        <v>313</v>
      </c>
      <c r="N111" s="14" t="s">
        <v>314</v>
      </c>
      <c r="O111" s="14" t="s">
        <v>831</v>
      </c>
      <c r="P111" s="14" t="s">
        <v>625</v>
      </c>
      <c r="Q111" s="14" t="s">
        <v>626</v>
      </c>
      <c r="R111" s="14"/>
      <c r="S111" s="14"/>
      <c r="T111" s="14"/>
      <c r="U111" s="14"/>
      <c r="V111" s="14"/>
      <c r="W111" s="14"/>
      <c r="X111" s="14"/>
      <c r="Y111" s="14"/>
      <c r="Z111" s="14"/>
      <c r="AA111" s="14"/>
      <c r="AB111" s="14"/>
      <c r="AC111" s="14"/>
      <c r="AD111" s="27">
        <v>41233</v>
      </c>
      <c r="AE111" s="14" t="str">
        <f>LOOKUP(AP111,{0,32,92,184,366},{"раз в месяц","раз в квартал","раз в полгода","раз в год"})</f>
        <v>раз в полгода</v>
      </c>
      <c r="AF111" s="27" t="s">
        <v>311</v>
      </c>
      <c r="AG111" s="34">
        <f t="shared" si="24"/>
        <v>10870000</v>
      </c>
      <c r="AH111" s="16">
        <v>0.6</v>
      </c>
      <c r="AI111" s="34">
        <f t="shared" si="26"/>
        <v>4348000</v>
      </c>
      <c r="AJ111" s="27" t="s">
        <v>941</v>
      </c>
      <c r="AK111" s="14"/>
      <c r="AL111" s="14"/>
      <c r="AM111" s="14"/>
      <c r="AN111" s="14"/>
      <c r="AO111" s="14"/>
      <c r="AP111" s="130">
        <v>183</v>
      </c>
      <c r="AQ111" s="131">
        <f t="shared" si="28"/>
        <v>41416</v>
      </c>
      <c r="AR111" s="132">
        <f t="shared" ca="1" si="16"/>
        <v>41416</v>
      </c>
      <c r="AS111" s="131">
        <f t="shared" ca="1" si="17"/>
        <v>41264</v>
      </c>
      <c r="AT111" s="61"/>
      <c r="AU111" s="61"/>
      <c r="AV111" s="61">
        <v>1</v>
      </c>
      <c r="AX111" s="69"/>
      <c r="AY111" s="69"/>
    </row>
    <row r="112" spans="1:51" ht="45" customHeight="1" x14ac:dyDescent="0.2">
      <c r="A112" s="14" t="s">
        <v>51</v>
      </c>
      <c r="B112" s="14" t="s">
        <v>52</v>
      </c>
      <c r="C112" s="20" t="s">
        <v>53</v>
      </c>
      <c r="D112" s="17">
        <v>41394</v>
      </c>
      <c r="E112" s="15">
        <v>4000000</v>
      </c>
      <c r="F112" s="14" t="s">
        <v>99</v>
      </c>
      <c r="G112" s="14" t="s">
        <v>55</v>
      </c>
      <c r="H112" s="22" t="s">
        <v>54</v>
      </c>
      <c r="I112" s="15">
        <v>3581000</v>
      </c>
      <c r="J112" s="16" t="s">
        <v>1164</v>
      </c>
      <c r="K112" s="15">
        <v>2328300</v>
      </c>
      <c r="L112" s="15">
        <f t="shared" si="27"/>
        <v>3401950</v>
      </c>
      <c r="M112" s="26" t="s">
        <v>313</v>
      </c>
      <c r="N112" s="14" t="s">
        <v>316</v>
      </c>
      <c r="O112" s="14" t="s">
        <v>317</v>
      </c>
      <c r="P112" s="14" t="s">
        <v>56</v>
      </c>
      <c r="Q112" s="14" t="s">
        <v>813</v>
      </c>
      <c r="R112" s="14"/>
      <c r="S112" s="14"/>
      <c r="T112" s="14"/>
      <c r="U112" s="14"/>
      <c r="V112" s="14"/>
      <c r="W112" s="14"/>
      <c r="X112" s="14"/>
      <c r="Y112" s="14"/>
      <c r="Z112" s="14"/>
      <c r="AA112" s="14"/>
      <c r="AB112" s="14"/>
      <c r="AC112" s="14"/>
      <c r="AD112" s="27">
        <v>41078</v>
      </c>
      <c r="AE112" s="14" t="str">
        <f>LOOKUP(AP112,{0,32,92,184,366},{"раз в месяц","раз в квартал","раз в полгода","раз в год"})</f>
        <v>раз в год</v>
      </c>
      <c r="AF112" s="27" t="s">
        <v>127</v>
      </c>
      <c r="AG112" s="34">
        <f t="shared" si="24"/>
        <v>3581000</v>
      </c>
      <c r="AH112" s="16" t="s">
        <v>1164</v>
      </c>
      <c r="AI112" s="34">
        <v>2328300</v>
      </c>
      <c r="AJ112" s="27" t="s">
        <v>122</v>
      </c>
      <c r="AK112" s="14"/>
      <c r="AL112" s="14"/>
      <c r="AM112" s="14"/>
      <c r="AN112" s="14"/>
      <c r="AO112" s="14"/>
      <c r="AP112" s="130">
        <v>365</v>
      </c>
      <c r="AQ112" s="131">
        <f t="shared" si="28"/>
        <v>41443</v>
      </c>
      <c r="AR112" s="132">
        <f t="shared" ca="1" si="16"/>
        <v>41443</v>
      </c>
      <c r="AS112" s="131">
        <f t="shared" ca="1" si="17"/>
        <v>41264</v>
      </c>
      <c r="AT112" s="61"/>
      <c r="AU112" s="61"/>
      <c r="AV112" s="61">
        <v>1</v>
      </c>
      <c r="AX112" s="120">
        <v>41165</v>
      </c>
      <c r="AY112" s="120">
        <f ca="1">IF(AS112&gt;(AX112+183),AS112,(AX112+183))</f>
        <v>41348</v>
      </c>
    </row>
    <row r="113" spans="1:51" ht="45" customHeight="1" x14ac:dyDescent="0.2">
      <c r="A113" s="14" t="s">
        <v>1152</v>
      </c>
      <c r="B113" s="14" t="s">
        <v>1153</v>
      </c>
      <c r="C113" s="20" t="s">
        <v>138</v>
      </c>
      <c r="D113" s="17">
        <v>41877</v>
      </c>
      <c r="E113" s="15">
        <v>4000000</v>
      </c>
      <c r="F113" s="14" t="s">
        <v>99</v>
      </c>
      <c r="G113" s="14" t="s">
        <v>1152</v>
      </c>
      <c r="H113" s="22" t="s">
        <v>545</v>
      </c>
      <c r="I113" s="15">
        <v>3572700</v>
      </c>
      <c r="J113" s="16">
        <v>0.5</v>
      </c>
      <c r="K113" s="15">
        <f>I113-I113*J113</f>
        <v>1786350</v>
      </c>
      <c r="L113" s="15">
        <f t="shared" si="27"/>
        <v>3394065</v>
      </c>
      <c r="M113" s="26" t="s">
        <v>555</v>
      </c>
      <c r="N113" s="14" t="s">
        <v>830</v>
      </c>
      <c r="O113" s="14" t="s">
        <v>831</v>
      </c>
      <c r="P113" s="14" t="s">
        <v>546</v>
      </c>
      <c r="Q113" s="14" t="s">
        <v>547</v>
      </c>
      <c r="R113" s="14"/>
      <c r="S113" s="14"/>
      <c r="T113" s="14"/>
      <c r="U113" s="14"/>
      <c r="V113" s="14"/>
      <c r="W113" s="14"/>
      <c r="X113" s="14"/>
      <c r="Y113" s="14"/>
      <c r="Z113" s="14"/>
      <c r="AA113" s="14"/>
      <c r="AB113" s="14"/>
      <c r="AC113" s="14"/>
      <c r="AD113" s="27">
        <v>41219</v>
      </c>
      <c r="AE113" s="14" t="str">
        <f>LOOKUP(AP113,{0,32,92,184,366},{"раз в месяц","раз в квартал","раз в полгода","раз в год"})</f>
        <v>раз в полгода</v>
      </c>
      <c r="AF113" s="27" t="s">
        <v>127</v>
      </c>
      <c r="AG113" s="34">
        <f t="shared" si="24"/>
        <v>3572700</v>
      </c>
      <c r="AH113" s="16">
        <v>0.5</v>
      </c>
      <c r="AI113" s="34">
        <f t="shared" ref="AI113:AI117" si="29">AG113-AG113*AH113</f>
        <v>1786350</v>
      </c>
      <c r="AJ113" s="27" t="s">
        <v>941</v>
      </c>
      <c r="AK113" s="14"/>
      <c r="AL113" s="14"/>
      <c r="AM113" s="20"/>
      <c r="AN113" s="17"/>
      <c r="AO113" s="15"/>
      <c r="AP113" s="130">
        <v>183</v>
      </c>
      <c r="AQ113" s="131">
        <f t="shared" si="28"/>
        <v>41402</v>
      </c>
      <c r="AR113" s="132">
        <f t="shared" ca="1" si="16"/>
        <v>41402</v>
      </c>
      <c r="AS113" s="131">
        <f t="shared" ca="1" si="17"/>
        <v>41264</v>
      </c>
      <c r="AT113" s="61"/>
      <c r="AU113" s="61"/>
      <c r="AV113" s="61">
        <v>1</v>
      </c>
      <c r="AX113" s="69"/>
      <c r="AY113" s="69"/>
    </row>
    <row r="114" spans="1:51" ht="45" customHeight="1" x14ac:dyDescent="0.2">
      <c r="A114" s="14" t="s">
        <v>51</v>
      </c>
      <c r="B114" s="14" t="s">
        <v>52</v>
      </c>
      <c r="C114" s="20" t="s">
        <v>53</v>
      </c>
      <c r="D114" s="17">
        <v>41394</v>
      </c>
      <c r="E114" s="15">
        <v>4000000</v>
      </c>
      <c r="F114" s="14" t="s">
        <v>99</v>
      </c>
      <c r="G114" s="14" t="s">
        <v>814</v>
      </c>
      <c r="H114" s="22" t="s">
        <v>815</v>
      </c>
      <c r="I114" s="15">
        <v>1000000</v>
      </c>
      <c r="J114" s="16">
        <v>0.3</v>
      </c>
      <c r="K114" s="15">
        <f>I114-I114*J114</f>
        <v>700000</v>
      </c>
      <c r="L114" s="15">
        <f t="shared" si="27"/>
        <v>950000</v>
      </c>
      <c r="M114" s="26" t="s">
        <v>313</v>
      </c>
      <c r="N114" s="14" t="s">
        <v>747</v>
      </c>
      <c r="O114" s="14" t="s">
        <v>831</v>
      </c>
      <c r="P114" s="14" t="s">
        <v>1162</v>
      </c>
      <c r="Q114" s="14" t="s">
        <v>1163</v>
      </c>
      <c r="R114" s="14"/>
      <c r="S114" s="14"/>
      <c r="T114" s="14"/>
      <c r="U114" s="14"/>
      <c r="V114" s="14"/>
      <c r="W114" s="14"/>
      <c r="X114" s="14"/>
      <c r="Y114" s="14"/>
      <c r="Z114" s="14"/>
      <c r="AA114" s="14"/>
      <c r="AB114" s="14"/>
      <c r="AC114" s="14"/>
      <c r="AD114" s="27">
        <v>41150</v>
      </c>
      <c r="AE114" s="14" t="str">
        <f>LOOKUP(AP114,{0,32,92,184,366},{"раз в месяц","раз в квартал","раз в полгода","раз в год"})</f>
        <v>раз в полгода</v>
      </c>
      <c r="AF114" s="27" t="s">
        <v>127</v>
      </c>
      <c r="AG114" s="34">
        <f t="shared" si="24"/>
        <v>1000000</v>
      </c>
      <c r="AH114" s="16">
        <v>0.3</v>
      </c>
      <c r="AI114" s="34">
        <f t="shared" si="29"/>
        <v>700000</v>
      </c>
      <c r="AJ114" s="27" t="s">
        <v>941</v>
      </c>
      <c r="AK114" s="14"/>
      <c r="AL114" s="14"/>
      <c r="AM114" s="14"/>
      <c r="AN114" s="14"/>
      <c r="AO114" s="14"/>
      <c r="AP114" s="130">
        <v>183</v>
      </c>
      <c r="AQ114" s="131">
        <f t="shared" si="28"/>
        <v>41333</v>
      </c>
      <c r="AR114" s="132">
        <f t="shared" ca="1" si="16"/>
        <v>41333</v>
      </c>
      <c r="AS114" s="131">
        <f t="shared" ca="1" si="17"/>
        <v>41264</v>
      </c>
      <c r="AT114" s="61"/>
      <c r="AU114" s="61"/>
      <c r="AV114" s="61">
        <v>1</v>
      </c>
      <c r="AX114" s="69"/>
      <c r="AY114" s="69"/>
    </row>
    <row r="115" spans="1:51" ht="45" customHeight="1" x14ac:dyDescent="0.2">
      <c r="A115" s="14" t="s">
        <v>1476</v>
      </c>
      <c r="B115" s="14" t="s">
        <v>1477</v>
      </c>
      <c r="C115" s="14" t="s">
        <v>138</v>
      </c>
      <c r="D115" s="17">
        <v>41910</v>
      </c>
      <c r="E115" s="15">
        <v>4000000</v>
      </c>
      <c r="F115" s="14" t="s">
        <v>99</v>
      </c>
      <c r="G115" s="14" t="s">
        <v>1478</v>
      </c>
      <c r="H115" s="22" t="s">
        <v>1479</v>
      </c>
      <c r="I115" s="15">
        <v>690000</v>
      </c>
      <c r="J115" s="16">
        <v>0.45</v>
      </c>
      <c r="K115" s="15">
        <f>I115-I115*J115</f>
        <v>379500</v>
      </c>
      <c r="L115" s="15">
        <f t="shared" si="27"/>
        <v>655500</v>
      </c>
      <c r="M115" s="26" t="s">
        <v>313</v>
      </c>
      <c r="N115" s="26" t="s">
        <v>314</v>
      </c>
      <c r="O115" s="26" t="s">
        <v>831</v>
      </c>
      <c r="P115" s="14" t="s">
        <v>1480</v>
      </c>
      <c r="Q115" s="14" t="s">
        <v>1481</v>
      </c>
      <c r="R115" s="14"/>
      <c r="S115" s="14"/>
      <c r="T115" s="14"/>
      <c r="U115" s="14"/>
      <c r="V115" s="14"/>
      <c r="W115" s="14"/>
      <c r="X115" s="14"/>
      <c r="Y115" s="14"/>
      <c r="Z115" s="14"/>
      <c r="AA115" s="14"/>
      <c r="AB115" s="14"/>
      <c r="AC115" s="14"/>
      <c r="AD115" s="27">
        <v>41256</v>
      </c>
      <c r="AE115" s="14" t="str">
        <f>LOOKUP(AP115,{0,32,92,184,366},{"раз в месяц","раз в квартал","раз в полгода","раз в год"})</f>
        <v>раз в квартал</v>
      </c>
      <c r="AF115" s="27" t="s">
        <v>311</v>
      </c>
      <c r="AG115" s="34">
        <f t="shared" si="24"/>
        <v>690000</v>
      </c>
      <c r="AH115" s="16">
        <v>0.45</v>
      </c>
      <c r="AI115" s="34">
        <f t="shared" si="29"/>
        <v>379500</v>
      </c>
      <c r="AJ115" s="27" t="s">
        <v>122</v>
      </c>
      <c r="AK115" s="14"/>
      <c r="AL115" s="14"/>
      <c r="AM115" s="14"/>
      <c r="AN115" s="14"/>
      <c r="AO115" s="14"/>
      <c r="AP115" s="130">
        <v>91</v>
      </c>
      <c r="AQ115" s="131">
        <f t="shared" si="28"/>
        <v>41347</v>
      </c>
      <c r="AR115" s="132">
        <f t="shared" ca="1" si="16"/>
        <v>41347</v>
      </c>
      <c r="AS115" s="131">
        <f t="shared" ca="1" si="17"/>
        <v>41264</v>
      </c>
      <c r="AT115" s="61"/>
      <c r="AU115" s="61"/>
      <c r="AV115" s="61"/>
      <c r="AX115" s="69"/>
      <c r="AY115" s="69"/>
    </row>
    <row r="116" spans="1:51" ht="56.25" customHeight="1" x14ac:dyDescent="0.2">
      <c r="A116" s="14" t="s">
        <v>1152</v>
      </c>
      <c r="B116" s="14" t="s">
        <v>1153</v>
      </c>
      <c r="C116" s="20" t="s">
        <v>138</v>
      </c>
      <c r="D116" s="17">
        <v>41877</v>
      </c>
      <c r="E116" s="15">
        <v>4000000</v>
      </c>
      <c r="F116" s="14" t="s">
        <v>99</v>
      </c>
      <c r="G116" s="14" t="s">
        <v>1154</v>
      </c>
      <c r="H116" s="22" t="s">
        <v>616</v>
      </c>
      <c r="I116" s="15">
        <v>550000</v>
      </c>
      <c r="J116" s="16">
        <v>0.45</v>
      </c>
      <c r="K116" s="15">
        <f>I116-I116*J116</f>
        <v>302500</v>
      </c>
      <c r="L116" s="15">
        <f t="shared" si="27"/>
        <v>522500</v>
      </c>
      <c r="M116" s="26" t="s">
        <v>313</v>
      </c>
      <c r="N116" s="14" t="s">
        <v>314</v>
      </c>
      <c r="O116" s="14" t="s">
        <v>831</v>
      </c>
      <c r="P116" s="14" t="s">
        <v>617</v>
      </c>
      <c r="Q116" s="14" t="s">
        <v>544</v>
      </c>
      <c r="R116" s="14"/>
      <c r="S116" s="14"/>
      <c r="T116" s="14"/>
      <c r="U116" s="14"/>
      <c r="V116" s="14"/>
      <c r="W116" s="14"/>
      <c r="X116" s="14"/>
      <c r="Y116" s="14"/>
      <c r="Z116" s="14"/>
      <c r="AA116" s="14"/>
      <c r="AB116" s="14"/>
      <c r="AC116" s="14"/>
      <c r="AD116" s="27">
        <v>41079</v>
      </c>
      <c r="AE116" s="14" t="str">
        <f>LOOKUP(AP116,{0,32,92,184,366},{"раз в месяц","раз в квартал","раз в полгода","раз в год"})</f>
        <v>раз в полгода</v>
      </c>
      <c r="AF116" s="27" t="s">
        <v>127</v>
      </c>
      <c r="AG116" s="34">
        <f t="shared" si="24"/>
        <v>550000</v>
      </c>
      <c r="AH116" s="16">
        <v>0.45</v>
      </c>
      <c r="AI116" s="34">
        <f t="shared" si="29"/>
        <v>302500</v>
      </c>
      <c r="AJ116" s="27" t="s">
        <v>941</v>
      </c>
      <c r="AK116" s="14"/>
      <c r="AL116" s="14"/>
      <c r="AM116" s="20"/>
      <c r="AN116" s="17"/>
      <c r="AO116" s="15"/>
      <c r="AP116" s="130">
        <v>183</v>
      </c>
      <c r="AQ116" s="131">
        <f t="shared" si="28"/>
        <v>41262</v>
      </c>
      <c r="AR116" s="132">
        <f t="shared" ca="1" si="16"/>
        <v>41264</v>
      </c>
      <c r="AS116" s="131">
        <f t="shared" ca="1" si="17"/>
        <v>41264</v>
      </c>
      <c r="AT116" s="61"/>
      <c r="AU116" s="61"/>
      <c r="AV116" s="61">
        <v>1</v>
      </c>
      <c r="AX116" s="69"/>
      <c r="AY116" s="69"/>
    </row>
    <row r="117" spans="1:51" ht="45" customHeight="1" x14ac:dyDescent="0.2">
      <c r="A117" s="22" t="s">
        <v>517</v>
      </c>
      <c r="B117" s="14" t="s">
        <v>519</v>
      </c>
      <c r="C117" s="20" t="s">
        <v>138</v>
      </c>
      <c r="D117" s="17">
        <v>41676</v>
      </c>
      <c r="E117" s="15">
        <v>4000000</v>
      </c>
      <c r="F117" s="14" t="s">
        <v>99</v>
      </c>
      <c r="G117" s="22" t="s">
        <v>565</v>
      </c>
      <c r="H117" s="22" t="s">
        <v>521</v>
      </c>
      <c r="I117" s="15">
        <v>0</v>
      </c>
      <c r="J117" s="16"/>
      <c r="K117" s="15">
        <f>I117-I117*J117</f>
        <v>0</v>
      </c>
      <c r="L117" s="15">
        <f t="shared" si="27"/>
        <v>0</v>
      </c>
      <c r="M117" s="26" t="s">
        <v>313</v>
      </c>
      <c r="N117" s="26" t="s">
        <v>316</v>
      </c>
      <c r="O117" s="26" t="s">
        <v>317</v>
      </c>
      <c r="P117" s="14" t="s">
        <v>222</v>
      </c>
      <c r="Q117" s="14" t="s">
        <v>522</v>
      </c>
      <c r="R117" s="14"/>
      <c r="S117" s="14"/>
      <c r="T117" s="14"/>
      <c r="U117" s="14"/>
      <c r="V117" s="14"/>
      <c r="W117" s="14"/>
      <c r="X117" s="14"/>
      <c r="Y117" s="14"/>
      <c r="Z117" s="14"/>
      <c r="AA117" s="14"/>
      <c r="AB117" s="14"/>
      <c r="AC117" s="14"/>
      <c r="AD117" s="27">
        <v>40945</v>
      </c>
      <c r="AE117" s="14" t="str">
        <f>LOOKUP(AP117,{0,32,92,184,366},{"раз в месяц","раз в квартал","раз в полгода","раз в год"})</f>
        <v>раз в год</v>
      </c>
      <c r="AF117" s="27" t="s">
        <v>311</v>
      </c>
      <c r="AG117" s="34">
        <f t="shared" si="24"/>
        <v>0</v>
      </c>
      <c r="AH117" s="16">
        <v>0.25</v>
      </c>
      <c r="AI117" s="34">
        <f t="shared" si="29"/>
        <v>0</v>
      </c>
      <c r="AJ117" s="27" t="s">
        <v>122</v>
      </c>
      <c r="AK117" s="14"/>
      <c r="AL117" s="14"/>
      <c r="AM117" s="14"/>
      <c r="AN117" s="14"/>
      <c r="AO117" s="14"/>
      <c r="AP117" s="130">
        <v>365</v>
      </c>
      <c r="AQ117" s="131">
        <f t="shared" si="28"/>
        <v>41310</v>
      </c>
      <c r="AR117" s="132">
        <f t="shared" ca="1" si="16"/>
        <v>41310</v>
      </c>
      <c r="AS117" s="131">
        <f t="shared" ca="1" si="17"/>
        <v>41264</v>
      </c>
      <c r="AT117" s="61"/>
      <c r="AU117" s="61"/>
      <c r="AV117" s="61"/>
      <c r="AX117" s="120">
        <v>41165</v>
      </c>
      <c r="AY117" s="120">
        <f ca="1">IF(AS117&gt;(AX117+183),AS117,(AX117+183))</f>
        <v>41348</v>
      </c>
    </row>
    <row r="118" spans="1:51" ht="123.75" customHeight="1" x14ac:dyDescent="0.2">
      <c r="A118" s="14" t="s">
        <v>71</v>
      </c>
      <c r="B118" s="14" t="s">
        <v>1190</v>
      </c>
      <c r="C118" s="20" t="s">
        <v>72</v>
      </c>
      <c r="D118" s="17">
        <v>41320</v>
      </c>
      <c r="E118" s="15">
        <v>4000000</v>
      </c>
      <c r="F118" s="14" t="s">
        <v>932</v>
      </c>
      <c r="G118" s="14" t="s">
        <v>71</v>
      </c>
      <c r="H118" s="22" t="s">
        <v>1191</v>
      </c>
      <c r="I118" s="15">
        <v>0</v>
      </c>
      <c r="J118" s="16">
        <v>0</v>
      </c>
      <c r="K118" s="15">
        <v>0</v>
      </c>
      <c r="L118" s="15">
        <f t="shared" si="27"/>
        <v>0</v>
      </c>
      <c r="M118" s="26" t="s">
        <v>313</v>
      </c>
      <c r="N118" s="14" t="s">
        <v>830</v>
      </c>
      <c r="O118" s="14" t="s">
        <v>831</v>
      </c>
      <c r="P118" s="14" t="s">
        <v>73</v>
      </c>
      <c r="Q118" s="14" t="s">
        <v>74</v>
      </c>
      <c r="R118" s="14"/>
      <c r="S118" s="14"/>
      <c r="T118" s="14"/>
      <c r="U118" s="14"/>
      <c r="V118" s="14"/>
      <c r="W118" s="14"/>
      <c r="X118" s="14"/>
      <c r="Y118" s="14"/>
      <c r="Z118" s="14"/>
      <c r="AA118" s="14"/>
      <c r="AB118" s="14"/>
      <c r="AC118" s="14"/>
      <c r="AD118" s="111">
        <v>41113</v>
      </c>
      <c r="AE118" s="14" t="str">
        <f>LOOKUP(AP118,{0,32,92,184,366},{"раз в месяц","раз в квартал","раз в полгода","раз в год"})</f>
        <v>раз в месяц</v>
      </c>
      <c r="AF118" s="27" t="s">
        <v>311</v>
      </c>
      <c r="AG118" s="34">
        <f t="shared" si="24"/>
        <v>0</v>
      </c>
      <c r="AH118" s="16">
        <v>0</v>
      </c>
      <c r="AI118" s="34">
        <v>0</v>
      </c>
      <c r="AJ118" s="27" t="s">
        <v>312</v>
      </c>
      <c r="AK118" s="14"/>
      <c r="AL118" s="14"/>
      <c r="AM118" s="14"/>
      <c r="AN118" s="14"/>
      <c r="AO118" s="14"/>
      <c r="AP118" s="130">
        <v>30</v>
      </c>
      <c r="AQ118" s="131">
        <f t="shared" si="28"/>
        <v>41143</v>
      </c>
      <c r="AR118" s="132">
        <f t="shared" ca="1" si="16"/>
        <v>41264</v>
      </c>
      <c r="AS118" s="131">
        <f t="shared" ca="1" si="17"/>
        <v>41264</v>
      </c>
      <c r="AT118" s="61"/>
      <c r="AU118" s="61"/>
      <c r="AV118" s="61"/>
      <c r="AX118" s="69"/>
      <c r="AY118" s="69"/>
    </row>
    <row r="119" spans="1:51" ht="45" customHeight="1" x14ac:dyDescent="0.2">
      <c r="A119" s="14" t="s">
        <v>803</v>
      </c>
      <c r="B119" s="14" t="s">
        <v>590</v>
      </c>
      <c r="C119" s="20" t="s">
        <v>198</v>
      </c>
      <c r="D119" s="17">
        <v>42622</v>
      </c>
      <c r="E119" s="15">
        <v>3900000</v>
      </c>
      <c r="F119" s="14" t="s">
        <v>99</v>
      </c>
      <c r="G119" s="14" t="s">
        <v>803</v>
      </c>
      <c r="H119" s="22" t="s">
        <v>591</v>
      </c>
      <c r="I119" s="15">
        <v>3930000</v>
      </c>
      <c r="J119" s="16">
        <v>0.3</v>
      </c>
      <c r="K119" s="15">
        <f t="shared" ref="K119:K124" si="30">I119-I119*J119</f>
        <v>2751000</v>
      </c>
      <c r="L119" s="15">
        <f t="shared" si="27"/>
        <v>3733500</v>
      </c>
      <c r="M119" s="26" t="s">
        <v>313</v>
      </c>
      <c r="N119" s="26" t="s">
        <v>314</v>
      </c>
      <c r="O119" s="26" t="s">
        <v>831</v>
      </c>
      <c r="P119" s="14" t="s">
        <v>592</v>
      </c>
      <c r="Q119" s="14" t="s">
        <v>373</v>
      </c>
      <c r="R119" s="14"/>
      <c r="S119" s="14"/>
      <c r="T119" s="14"/>
      <c r="U119" s="14"/>
      <c r="V119" s="14"/>
      <c r="W119" s="14"/>
      <c r="X119" s="14"/>
      <c r="Y119" s="14"/>
      <c r="Z119" s="14"/>
      <c r="AA119" s="14"/>
      <c r="AB119" s="14"/>
      <c r="AC119" s="14"/>
      <c r="AD119" s="27">
        <v>41255</v>
      </c>
      <c r="AE119" s="14" t="str">
        <f>LOOKUP(AP119,{0,32,92,184,366},{"раз в месяц","раз в квартал","раз в полгода","раз в год"})</f>
        <v>раз в квартал</v>
      </c>
      <c r="AF119" s="27" t="s">
        <v>127</v>
      </c>
      <c r="AG119" s="34">
        <f t="shared" si="24"/>
        <v>3930000</v>
      </c>
      <c r="AH119" s="16">
        <v>0.3</v>
      </c>
      <c r="AI119" s="34">
        <f>AG119-AG119*AH119</f>
        <v>2751000</v>
      </c>
      <c r="AJ119" s="27" t="s">
        <v>122</v>
      </c>
      <c r="AK119" s="14"/>
      <c r="AL119" s="14"/>
      <c r="AM119" s="14"/>
      <c r="AN119" s="14"/>
      <c r="AO119" s="14"/>
      <c r="AP119" s="130">
        <v>91</v>
      </c>
      <c r="AQ119" s="131">
        <f t="shared" si="28"/>
        <v>41346</v>
      </c>
      <c r="AR119" s="132">
        <f t="shared" ca="1" si="16"/>
        <v>41346</v>
      </c>
      <c r="AS119" s="131">
        <f t="shared" ca="1" si="17"/>
        <v>41264</v>
      </c>
      <c r="AT119" s="61"/>
      <c r="AU119" s="61"/>
      <c r="AV119" s="61"/>
      <c r="AX119" s="69"/>
      <c r="AY119" s="69"/>
    </row>
    <row r="120" spans="1:51" ht="45" customHeight="1" x14ac:dyDescent="0.2">
      <c r="A120" s="14" t="s">
        <v>770</v>
      </c>
      <c r="B120" s="12" t="s">
        <v>771</v>
      </c>
      <c r="C120" s="15" t="s">
        <v>283</v>
      </c>
      <c r="D120" s="21">
        <v>41527</v>
      </c>
      <c r="E120" s="15">
        <v>3700000</v>
      </c>
      <c r="F120" s="14" t="s">
        <v>99</v>
      </c>
      <c r="G120" s="14" t="s">
        <v>394</v>
      </c>
      <c r="H120" s="22" t="s">
        <v>1141</v>
      </c>
      <c r="I120" s="15">
        <v>4535000</v>
      </c>
      <c r="J120" s="16">
        <v>0.3</v>
      </c>
      <c r="K120" s="15">
        <f t="shared" si="30"/>
        <v>3174500</v>
      </c>
      <c r="L120" s="15">
        <f t="shared" si="27"/>
        <v>4308250</v>
      </c>
      <c r="M120" s="26" t="s">
        <v>313</v>
      </c>
      <c r="N120" s="26" t="s">
        <v>316</v>
      </c>
      <c r="O120" s="26" t="s">
        <v>317</v>
      </c>
      <c r="P120" s="14" t="s">
        <v>1142</v>
      </c>
      <c r="Q120" s="14" t="s">
        <v>773</v>
      </c>
      <c r="R120" s="14"/>
      <c r="S120" s="14"/>
      <c r="T120" s="14"/>
      <c r="U120" s="14"/>
      <c r="V120" s="14"/>
      <c r="W120" s="14"/>
      <c r="X120" s="14"/>
      <c r="Y120" s="14"/>
      <c r="Z120" s="14"/>
      <c r="AA120" s="14"/>
      <c r="AB120" s="14"/>
      <c r="AC120" s="14"/>
      <c r="AD120" s="27">
        <v>41121</v>
      </c>
      <c r="AE120" s="14" t="str">
        <f>LOOKUP(AP120,{0,32,92,184,366},{"раз в месяц","раз в квартал","раз в полгода","раз в год"})</f>
        <v>раз в год</v>
      </c>
      <c r="AF120" s="27" t="s">
        <v>127</v>
      </c>
      <c r="AG120" s="34">
        <v>2736000</v>
      </c>
      <c r="AH120" s="16">
        <v>0.25</v>
      </c>
      <c r="AI120" s="34">
        <f>AG120-AG120*AH120</f>
        <v>2052000</v>
      </c>
      <c r="AJ120" s="27" t="s">
        <v>122</v>
      </c>
      <c r="AK120" s="14"/>
      <c r="AL120" s="14"/>
      <c r="AM120" s="14"/>
      <c r="AN120" s="14"/>
      <c r="AO120" s="14"/>
      <c r="AP120" s="130">
        <v>365</v>
      </c>
      <c r="AQ120" s="131">
        <f t="shared" si="28"/>
        <v>41486</v>
      </c>
      <c r="AR120" s="132">
        <f t="shared" ca="1" si="16"/>
        <v>41486</v>
      </c>
      <c r="AS120" s="131">
        <f t="shared" ca="1" si="17"/>
        <v>41264</v>
      </c>
      <c r="AT120" s="61"/>
      <c r="AU120" s="61"/>
      <c r="AV120" s="61"/>
      <c r="AX120" s="120">
        <v>41166</v>
      </c>
      <c r="AY120" s="120">
        <f ca="1">IF(AS120&gt;(AX120+183),AS120,(AX120+183))</f>
        <v>41349</v>
      </c>
    </row>
    <row r="121" spans="1:51" ht="45" customHeight="1" x14ac:dyDescent="0.2">
      <c r="A121" s="14" t="s">
        <v>1025</v>
      </c>
      <c r="B121" s="14" t="s">
        <v>1026</v>
      </c>
      <c r="C121" s="14" t="s">
        <v>993</v>
      </c>
      <c r="D121" s="17">
        <v>42287</v>
      </c>
      <c r="E121" s="15">
        <v>3700000</v>
      </c>
      <c r="F121" s="14" t="s">
        <v>99</v>
      </c>
      <c r="G121" s="14" t="s">
        <v>1027</v>
      </c>
      <c r="H121" s="22" t="s">
        <v>1028</v>
      </c>
      <c r="I121" s="15">
        <v>3390000</v>
      </c>
      <c r="J121" s="16">
        <v>0.25</v>
      </c>
      <c r="K121" s="15">
        <f t="shared" si="30"/>
        <v>2542500</v>
      </c>
      <c r="L121" s="15">
        <f t="shared" si="27"/>
        <v>3220500</v>
      </c>
      <c r="M121" s="26" t="s">
        <v>313</v>
      </c>
      <c r="N121" s="26" t="s">
        <v>316</v>
      </c>
      <c r="O121" s="26" t="s">
        <v>317</v>
      </c>
      <c r="P121" s="14" t="s">
        <v>1029</v>
      </c>
      <c r="Q121" s="14" t="s">
        <v>274</v>
      </c>
      <c r="R121" s="14"/>
      <c r="S121" s="14"/>
      <c r="T121" s="14"/>
      <c r="U121" s="14"/>
      <c r="V121" s="14"/>
      <c r="W121" s="14"/>
      <c r="X121" s="14"/>
      <c r="Y121" s="14"/>
      <c r="Z121" s="14"/>
      <c r="AA121" s="14"/>
      <c r="AB121" s="14"/>
      <c r="AC121" s="14"/>
      <c r="AD121" s="27">
        <v>40938</v>
      </c>
      <c r="AE121" s="14" t="str">
        <f>LOOKUP(AP121,{0,32,92,184,366},{"раз в месяц","раз в квартал","раз в полгода","раз в год"})</f>
        <v>раз в год</v>
      </c>
      <c r="AF121" s="27" t="s">
        <v>311</v>
      </c>
      <c r="AG121" s="34">
        <f t="shared" ref="AG121:AH123" si="31">I121</f>
        <v>3390000</v>
      </c>
      <c r="AH121" s="16">
        <f t="shared" si="31"/>
        <v>0.25</v>
      </c>
      <c r="AI121" s="34">
        <f>AG121-AG121*AH121</f>
        <v>2542500</v>
      </c>
      <c r="AJ121" s="27" t="s">
        <v>122</v>
      </c>
      <c r="AK121" s="14"/>
      <c r="AL121" s="14"/>
      <c r="AM121" s="14"/>
      <c r="AN121" s="14"/>
      <c r="AO121" s="14"/>
      <c r="AP121" s="130">
        <v>365</v>
      </c>
      <c r="AQ121" s="131">
        <f t="shared" si="28"/>
        <v>41303</v>
      </c>
      <c r="AR121" s="132">
        <f t="shared" ca="1" si="16"/>
        <v>41303</v>
      </c>
      <c r="AS121" s="131">
        <f t="shared" ca="1" si="17"/>
        <v>41264</v>
      </c>
      <c r="AT121" s="61"/>
      <c r="AU121" s="61"/>
      <c r="AV121" s="61">
        <v>1</v>
      </c>
      <c r="AX121" s="120">
        <v>41166</v>
      </c>
      <c r="AY121" s="120">
        <f ca="1">IF(AS121&gt;(AX121+183),AS121,(AX121+183))</f>
        <v>41349</v>
      </c>
    </row>
    <row r="122" spans="1:51" ht="112.5" customHeight="1" x14ac:dyDescent="0.2">
      <c r="A122" s="14" t="s">
        <v>1025</v>
      </c>
      <c r="B122" s="14" t="s">
        <v>1026</v>
      </c>
      <c r="C122" s="14" t="s">
        <v>542</v>
      </c>
      <c r="D122" s="17">
        <v>42287</v>
      </c>
      <c r="E122" s="15">
        <v>3700000</v>
      </c>
      <c r="F122" s="14" t="s">
        <v>99</v>
      </c>
      <c r="G122" s="14" t="s">
        <v>275</v>
      </c>
      <c r="H122" s="22" t="s">
        <v>31</v>
      </c>
      <c r="I122" s="15">
        <v>1900000</v>
      </c>
      <c r="J122" s="16">
        <v>0.2</v>
      </c>
      <c r="K122" s="15">
        <f t="shared" si="30"/>
        <v>1520000</v>
      </c>
      <c r="L122" s="15">
        <f t="shared" si="27"/>
        <v>1805000</v>
      </c>
      <c r="M122" s="26" t="s">
        <v>313</v>
      </c>
      <c r="N122" s="26" t="s">
        <v>314</v>
      </c>
      <c r="O122" s="26" t="s">
        <v>831</v>
      </c>
      <c r="P122" s="14" t="s">
        <v>1100</v>
      </c>
      <c r="Q122" s="14" t="s">
        <v>1101</v>
      </c>
      <c r="R122" s="14"/>
      <c r="S122" s="14"/>
      <c r="T122" s="14"/>
      <c r="U122" s="14"/>
      <c r="V122" s="14"/>
      <c r="W122" s="14"/>
      <c r="X122" s="14"/>
      <c r="Y122" s="14"/>
      <c r="Z122" s="14"/>
      <c r="AA122" s="14"/>
      <c r="AB122" s="14"/>
      <c r="AC122" s="14"/>
      <c r="AD122" s="27">
        <v>41141</v>
      </c>
      <c r="AE122" s="14" t="str">
        <f>LOOKUP(AP122,{0,32,92,184,366},{"раз в месяц","раз в квартал","раз в полгода","раз в год"})</f>
        <v>раз в полгода</v>
      </c>
      <c r="AF122" s="27" t="s">
        <v>311</v>
      </c>
      <c r="AG122" s="34">
        <f t="shared" si="31"/>
        <v>1900000</v>
      </c>
      <c r="AH122" s="16">
        <f t="shared" si="31"/>
        <v>0.2</v>
      </c>
      <c r="AI122" s="34">
        <f>AG122-AG122*AH122</f>
        <v>1520000</v>
      </c>
      <c r="AJ122" s="27" t="s">
        <v>122</v>
      </c>
      <c r="AK122" s="14"/>
      <c r="AL122" s="14"/>
      <c r="AM122" s="14"/>
      <c r="AN122" s="14"/>
      <c r="AO122" s="14"/>
      <c r="AP122" s="130">
        <v>183</v>
      </c>
      <c r="AQ122" s="131">
        <f t="shared" si="28"/>
        <v>41324</v>
      </c>
      <c r="AR122" s="132">
        <f t="shared" ca="1" si="16"/>
        <v>41324</v>
      </c>
      <c r="AS122" s="131">
        <f t="shared" ca="1" si="17"/>
        <v>41264</v>
      </c>
      <c r="AT122" s="61"/>
      <c r="AU122" s="61"/>
      <c r="AV122" s="61">
        <v>1</v>
      </c>
      <c r="AX122" s="69"/>
      <c r="AY122" s="69"/>
    </row>
    <row r="123" spans="1:51" ht="135" customHeight="1" x14ac:dyDescent="0.2">
      <c r="A123" s="14" t="s">
        <v>770</v>
      </c>
      <c r="B123" s="12" t="s">
        <v>771</v>
      </c>
      <c r="C123" s="15" t="s">
        <v>283</v>
      </c>
      <c r="D123" s="21">
        <v>41527</v>
      </c>
      <c r="E123" s="15">
        <v>3700000</v>
      </c>
      <c r="F123" s="14" t="s">
        <v>99</v>
      </c>
      <c r="G123" s="14" t="s">
        <v>772</v>
      </c>
      <c r="H123" s="22" t="s">
        <v>1106</v>
      </c>
      <c r="I123" s="15">
        <v>1275000</v>
      </c>
      <c r="J123" s="16">
        <v>0.5</v>
      </c>
      <c r="K123" s="15">
        <f t="shared" si="30"/>
        <v>637500</v>
      </c>
      <c r="L123" s="15">
        <f t="shared" si="27"/>
        <v>1211250</v>
      </c>
      <c r="M123" s="26" t="s">
        <v>313</v>
      </c>
      <c r="N123" s="26" t="s">
        <v>830</v>
      </c>
      <c r="O123" s="26" t="s">
        <v>831</v>
      </c>
      <c r="P123" s="14" t="s">
        <v>392</v>
      </c>
      <c r="Q123" s="14" t="s">
        <v>393</v>
      </c>
      <c r="R123" s="14"/>
      <c r="S123" s="14"/>
      <c r="T123" s="14"/>
      <c r="U123" s="14"/>
      <c r="V123" s="14"/>
      <c r="W123" s="14"/>
      <c r="X123" s="14"/>
      <c r="Y123" s="14"/>
      <c r="Z123" s="14"/>
      <c r="AA123" s="14"/>
      <c r="AB123" s="14"/>
      <c r="AC123" s="14"/>
      <c r="AD123" s="27">
        <v>43831</v>
      </c>
      <c r="AE123" s="14" t="str">
        <f>LOOKUP(AP123,{0,32,92,184,366},{"раз в месяц","раз в квартал","раз в полгода","раз в год"})</f>
        <v>раз в месяц</v>
      </c>
      <c r="AF123" s="27" t="s">
        <v>127</v>
      </c>
      <c r="AG123" s="34">
        <f t="shared" si="31"/>
        <v>1275000</v>
      </c>
      <c r="AH123" s="16">
        <f t="shared" si="31"/>
        <v>0.5</v>
      </c>
      <c r="AI123" s="34">
        <f>K123</f>
        <v>637500</v>
      </c>
      <c r="AJ123" s="27" t="s">
        <v>312</v>
      </c>
      <c r="AK123" s="14"/>
      <c r="AL123" s="14"/>
      <c r="AM123" s="14"/>
      <c r="AN123" s="14"/>
      <c r="AO123" s="14"/>
      <c r="AP123" s="130">
        <v>30</v>
      </c>
      <c r="AQ123" s="131">
        <f t="shared" si="28"/>
        <v>43861</v>
      </c>
      <c r="AR123" s="132">
        <f t="shared" ca="1" si="16"/>
        <v>43861</v>
      </c>
      <c r="AS123" s="131">
        <f t="shared" ca="1" si="17"/>
        <v>41264</v>
      </c>
      <c r="AT123" s="61"/>
      <c r="AU123" s="61"/>
      <c r="AV123" s="61"/>
      <c r="AX123" s="69"/>
      <c r="AY123" s="69"/>
    </row>
    <row r="124" spans="1:51" ht="67.5" customHeight="1" x14ac:dyDescent="0.2">
      <c r="A124" s="14" t="s">
        <v>903</v>
      </c>
      <c r="B124" s="14" t="s">
        <v>904</v>
      </c>
      <c r="C124" s="20" t="s">
        <v>1166</v>
      </c>
      <c r="D124" s="17">
        <v>41848</v>
      </c>
      <c r="E124" s="15">
        <v>3540000</v>
      </c>
      <c r="F124" s="14" t="s">
        <v>99</v>
      </c>
      <c r="G124" s="14" t="s">
        <v>907</v>
      </c>
      <c r="H124" s="22" t="s">
        <v>906</v>
      </c>
      <c r="I124" s="15">
        <v>49612000</v>
      </c>
      <c r="J124" s="16">
        <v>0.5</v>
      </c>
      <c r="K124" s="15">
        <f t="shared" si="30"/>
        <v>24806000</v>
      </c>
      <c r="L124" s="15">
        <f t="shared" si="27"/>
        <v>47131400</v>
      </c>
      <c r="M124" s="26" t="s">
        <v>313</v>
      </c>
      <c r="N124" s="14" t="s">
        <v>316</v>
      </c>
      <c r="O124" s="14" t="s">
        <v>317</v>
      </c>
      <c r="P124" s="14" t="s">
        <v>908</v>
      </c>
      <c r="Q124" s="14" t="s">
        <v>829</v>
      </c>
      <c r="R124" s="14"/>
      <c r="S124" s="14"/>
      <c r="T124" s="14"/>
      <c r="U124" s="14"/>
      <c r="V124" s="14"/>
      <c r="W124" s="14"/>
      <c r="X124" s="14"/>
      <c r="Y124" s="14"/>
      <c r="Z124" s="14"/>
      <c r="AA124" s="14"/>
      <c r="AB124" s="14"/>
      <c r="AC124" s="14"/>
      <c r="AD124" s="27">
        <v>41159</v>
      </c>
      <c r="AE124" s="14" t="str">
        <f>LOOKUP(AP124,{0,32,92,184,366},{"раз в месяц","раз в квартал","раз в полгода","раз в год"})</f>
        <v>раз в год</v>
      </c>
      <c r="AF124" s="27" t="s">
        <v>311</v>
      </c>
      <c r="AG124" s="34">
        <f t="shared" ref="AG124:AG135" si="32">I124</f>
        <v>49612000</v>
      </c>
      <c r="AH124" s="16">
        <v>0.5</v>
      </c>
      <c r="AI124" s="34">
        <f>AG124-AG124*AH124</f>
        <v>24806000</v>
      </c>
      <c r="AJ124" s="27" t="s">
        <v>122</v>
      </c>
      <c r="AK124" s="14"/>
      <c r="AL124" s="14"/>
      <c r="AM124" s="14"/>
      <c r="AN124" s="14"/>
      <c r="AO124" s="14"/>
      <c r="AP124" s="130">
        <v>365</v>
      </c>
      <c r="AQ124" s="131">
        <f t="shared" si="28"/>
        <v>41524</v>
      </c>
      <c r="AR124" s="132">
        <f t="shared" ca="1" si="16"/>
        <v>41524</v>
      </c>
      <c r="AS124" s="131">
        <f t="shared" ca="1" si="17"/>
        <v>41264</v>
      </c>
      <c r="AT124" s="61"/>
      <c r="AU124" s="61"/>
      <c r="AV124" s="61"/>
      <c r="AX124" s="120">
        <v>41165</v>
      </c>
      <c r="AY124" s="120">
        <f ca="1">IF(AS124&gt;(AX124+183),AS124,(AX124+183))</f>
        <v>41348</v>
      </c>
    </row>
    <row r="125" spans="1:51" ht="45" customHeight="1" x14ac:dyDescent="0.2">
      <c r="A125" s="14" t="s">
        <v>434</v>
      </c>
      <c r="B125" s="14" t="s">
        <v>435</v>
      </c>
      <c r="C125" s="20" t="s">
        <v>198</v>
      </c>
      <c r="D125" s="17">
        <v>42479</v>
      </c>
      <c r="E125" s="15">
        <v>3500000</v>
      </c>
      <c r="F125" s="14" t="s">
        <v>99</v>
      </c>
      <c r="G125" s="14" t="s">
        <v>744</v>
      </c>
      <c r="H125" s="22" t="s">
        <v>734</v>
      </c>
      <c r="I125" s="15">
        <v>7698000</v>
      </c>
      <c r="J125" s="16">
        <v>0.5</v>
      </c>
      <c r="K125" s="15">
        <f>I125*J125</f>
        <v>3849000</v>
      </c>
      <c r="L125" s="15">
        <f t="shared" si="27"/>
        <v>7313100</v>
      </c>
      <c r="M125" s="26" t="s">
        <v>555</v>
      </c>
      <c r="N125" s="14" t="s">
        <v>316</v>
      </c>
      <c r="O125" s="14" t="s">
        <v>317</v>
      </c>
      <c r="P125" s="14" t="s">
        <v>735</v>
      </c>
      <c r="Q125" s="14" t="s">
        <v>736</v>
      </c>
      <c r="R125" s="14"/>
      <c r="S125" s="14"/>
      <c r="T125" s="14"/>
      <c r="U125" s="14"/>
      <c r="V125" s="14"/>
      <c r="W125" s="14"/>
      <c r="X125" s="14"/>
      <c r="Y125" s="14"/>
      <c r="Z125" s="14"/>
      <c r="AA125" s="14"/>
      <c r="AB125" s="14"/>
      <c r="AC125" s="14"/>
      <c r="AD125" s="27">
        <v>41004</v>
      </c>
      <c r="AE125" s="14" t="str">
        <f>LOOKUP(AP125,{0,32,92,184,366},{"раз в месяц","раз в квартал","раз в полгода","раз в год"})</f>
        <v>раз в год</v>
      </c>
      <c r="AF125" s="27" t="s">
        <v>311</v>
      </c>
      <c r="AG125" s="34">
        <f t="shared" si="32"/>
        <v>7698000</v>
      </c>
      <c r="AH125" s="16">
        <v>0.5</v>
      </c>
      <c r="AI125" s="34">
        <f>AG125*AH125</f>
        <v>3849000</v>
      </c>
      <c r="AJ125" s="27" t="s">
        <v>122</v>
      </c>
      <c r="AK125" s="14"/>
      <c r="AL125" s="14"/>
      <c r="AM125" s="14"/>
      <c r="AN125" s="14"/>
      <c r="AO125" s="14"/>
      <c r="AP125" s="130">
        <v>365</v>
      </c>
      <c r="AQ125" s="131">
        <f t="shared" si="28"/>
        <v>41369</v>
      </c>
      <c r="AR125" s="132">
        <f t="shared" ca="1" si="16"/>
        <v>41369</v>
      </c>
      <c r="AS125" s="131">
        <f t="shared" ca="1" si="17"/>
        <v>41264</v>
      </c>
      <c r="AT125" s="61"/>
      <c r="AU125" s="61"/>
      <c r="AV125" s="61">
        <v>1</v>
      </c>
      <c r="AX125" s="120">
        <v>41208</v>
      </c>
      <c r="AY125" s="120">
        <f ca="1">IF(AS125&gt;(AX125+183),AS125,(AX125+183))</f>
        <v>41391</v>
      </c>
    </row>
    <row r="126" spans="1:51" s="70" customFormat="1" ht="45" customHeight="1" x14ac:dyDescent="0.2">
      <c r="A126" s="14" t="s">
        <v>700</v>
      </c>
      <c r="B126" s="14" t="s">
        <v>701</v>
      </c>
      <c r="C126" s="20" t="s">
        <v>1166</v>
      </c>
      <c r="D126" s="17">
        <v>43443</v>
      </c>
      <c r="E126" s="15">
        <v>3500000</v>
      </c>
      <c r="F126" s="14" t="s">
        <v>99</v>
      </c>
      <c r="G126" s="14" t="s">
        <v>1093</v>
      </c>
      <c r="H126" s="22" t="s">
        <v>1094</v>
      </c>
      <c r="I126" s="15">
        <v>4952000</v>
      </c>
      <c r="J126" s="16">
        <v>0.25</v>
      </c>
      <c r="K126" s="15">
        <f>I126-I126*J126</f>
        <v>3714000</v>
      </c>
      <c r="L126" s="15">
        <f t="shared" si="27"/>
        <v>4704400</v>
      </c>
      <c r="M126" s="26" t="s">
        <v>313</v>
      </c>
      <c r="N126" s="14" t="s">
        <v>316</v>
      </c>
      <c r="O126" s="14" t="s">
        <v>317</v>
      </c>
      <c r="P126" s="14" t="s">
        <v>1095</v>
      </c>
      <c r="Q126" s="14" t="s">
        <v>1096</v>
      </c>
      <c r="R126" s="14"/>
      <c r="S126" s="14"/>
      <c r="T126" s="14"/>
      <c r="U126" s="14"/>
      <c r="V126" s="14"/>
      <c r="W126" s="14"/>
      <c r="X126" s="14"/>
      <c r="Y126" s="14"/>
      <c r="Z126" s="14"/>
      <c r="AA126" s="14"/>
      <c r="AB126" s="14"/>
      <c r="AC126" s="14"/>
      <c r="AD126" s="27">
        <v>40893</v>
      </c>
      <c r="AE126" s="14" t="str">
        <f>LOOKUP(AP126,{0,32,92,184,366},{"раз в месяц","раз в квартал","раз в полгода","раз в год"})</f>
        <v>раз в год</v>
      </c>
      <c r="AF126" s="27" t="s">
        <v>311</v>
      </c>
      <c r="AG126" s="34">
        <f t="shared" si="32"/>
        <v>4952000</v>
      </c>
      <c r="AH126" s="16">
        <v>0.25</v>
      </c>
      <c r="AI126" s="34">
        <f>AG126-AG126*AH126</f>
        <v>3714000</v>
      </c>
      <c r="AJ126" s="27" t="s">
        <v>122</v>
      </c>
      <c r="AK126" s="14"/>
      <c r="AL126" s="14"/>
      <c r="AM126" s="14"/>
      <c r="AN126" s="14"/>
      <c r="AO126" s="14"/>
      <c r="AP126" s="130">
        <v>365</v>
      </c>
      <c r="AQ126" s="131">
        <f t="shared" si="28"/>
        <v>41258</v>
      </c>
      <c r="AR126" s="132">
        <f t="shared" ca="1" si="16"/>
        <v>41264</v>
      </c>
      <c r="AS126" s="131">
        <f t="shared" ca="1" si="17"/>
        <v>41264</v>
      </c>
      <c r="AT126" s="61"/>
      <c r="AU126" s="61"/>
      <c r="AV126" s="61"/>
      <c r="AW126" s="69"/>
      <c r="AX126" s="120">
        <v>41166</v>
      </c>
      <c r="AY126" s="120">
        <f ca="1">IF(AS126&gt;(AX126+183),AS126,(AX126+183))</f>
        <v>41349</v>
      </c>
    </row>
    <row r="127" spans="1:51" ht="45" customHeight="1" x14ac:dyDescent="0.2">
      <c r="A127" s="14" t="s">
        <v>344</v>
      </c>
      <c r="B127" s="14" t="s">
        <v>345</v>
      </c>
      <c r="C127" s="20" t="s">
        <v>1166</v>
      </c>
      <c r="D127" s="17">
        <v>41575</v>
      </c>
      <c r="E127" s="15">
        <v>3500000</v>
      </c>
      <c r="F127" s="14" t="s">
        <v>99</v>
      </c>
      <c r="G127" s="14" t="s">
        <v>344</v>
      </c>
      <c r="H127" s="22" t="s">
        <v>1181</v>
      </c>
      <c r="I127" s="15">
        <v>4277500</v>
      </c>
      <c r="J127" s="16">
        <v>0.3</v>
      </c>
      <c r="K127" s="15">
        <f>I127-I127*J127</f>
        <v>2994250</v>
      </c>
      <c r="L127" s="15">
        <f t="shared" si="27"/>
        <v>4063625</v>
      </c>
      <c r="M127" s="26" t="s">
        <v>313</v>
      </c>
      <c r="N127" s="26" t="s">
        <v>314</v>
      </c>
      <c r="O127" s="26" t="s">
        <v>831</v>
      </c>
      <c r="P127" s="14" t="s">
        <v>1182</v>
      </c>
      <c r="Q127" s="14" t="s">
        <v>415</v>
      </c>
      <c r="R127" s="14"/>
      <c r="S127" s="14"/>
      <c r="T127" s="14"/>
      <c r="U127" s="14"/>
      <c r="V127" s="14"/>
      <c r="W127" s="14"/>
      <c r="X127" s="14"/>
      <c r="Y127" s="14"/>
      <c r="Z127" s="14"/>
      <c r="AA127" s="14"/>
      <c r="AB127" s="14"/>
      <c r="AC127" s="14"/>
      <c r="AD127" s="27">
        <v>41149</v>
      </c>
      <c r="AE127" s="14" t="str">
        <f>LOOKUP(AP127,{0,32,92,184,366},{"раз в месяц","раз в квартал","раз в полгода","раз в год"})</f>
        <v>раз в полгода</v>
      </c>
      <c r="AF127" s="27" t="s">
        <v>127</v>
      </c>
      <c r="AG127" s="34">
        <f t="shared" si="32"/>
        <v>4277500</v>
      </c>
      <c r="AH127" s="16">
        <v>0.3</v>
      </c>
      <c r="AI127" s="34">
        <f>AG127-AG127*AH127</f>
        <v>2994250</v>
      </c>
      <c r="AJ127" s="27" t="s">
        <v>941</v>
      </c>
      <c r="AK127" s="14"/>
      <c r="AL127" s="14"/>
      <c r="AM127" s="14"/>
      <c r="AN127" s="14"/>
      <c r="AO127" s="14"/>
      <c r="AP127" s="130">
        <v>183</v>
      </c>
      <c r="AQ127" s="131">
        <f t="shared" si="28"/>
        <v>41332</v>
      </c>
      <c r="AR127" s="132">
        <f t="shared" ca="1" si="16"/>
        <v>41332</v>
      </c>
      <c r="AS127" s="131">
        <f t="shared" ca="1" si="17"/>
        <v>41264</v>
      </c>
      <c r="AT127" s="61"/>
      <c r="AU127" s="61"/>
      <c r="AV127" s="61"/>
      <c r="AX127" s="69"/>
      <c r="AY127" s="69"/>
    </row>
    <row r="128" spans="1:51" ht="78.75" customHeight="1" x14ac:dyDescent="0.2">
      <c r="A128" s="22" t="s">
        <v>844</v>
      </c>
      <c r="B128" s="14" t="s">
        <v>206</v>
      </c>
      <c r="C128" s="20" t="s">
        <v>1166</v>
      </c>
      <c r="D128" s="17">
        <v>41712</v>
      </c>
      <c r="E128" s="15">
        <v>3500000</v>
      </c>
      <c r="F128" s="14" t="s">
        <v>99</v>
      </c>
      <c r="G128" s="22" t="s">
        <v>844</v>
      </c>
      <c r="H128" s="22" t="s">
        <v>207</v>
      </c>
      <c r="I128" s="15">
        <v>2807012.78</v>
      </c>
      <c r="J128" s="16">
        <v>0.5</v>
      </c>
      <c r="K128" s="15">
        <f>I128-I128*J128</f>
        <v>1403506.39</v>
      </c>
      <c r="L128" s="15">
        <f t="shared" si="27"/>
        <v>2666662.1409999998</v>
      </c>
      <c r="M128" s="26" t="s">
        <v>313</v>
      </c>
      <c r="N128" s="26" t="s">
        <v>830</v>
      </c>
      <c r="O128" s="26" t="s">
        <v>831</v>
      </c>
      <c r="P128" s="14" t="s">
        <v>208</v>
      </c>
      <c r="Q128" s="14" t="s">
        <v>794</v>
      </c>
      <c r="R128" s="14"/>
      <c r="S128" s="14"/>
      <c r="T128" s="14"/>
      <c r="U128" s="14"/>
      <c r="V128" s="14"/>
      <c r="W128" s="14"/>
      <c r="X128" s="14"/>
      <c r="Y128" s="14"/>
      <c r="Z128" s="14"/>
      <c r="AA128" s="14"/>
      <c r="AB128" s="14"/>
      <c r="AC128" s="14"/>
      <c r="AD128" s="111">
        <v>41221</v>
      </c>
      <c r="AE128" s="14" t="str">
        <f>LOOKUP(AP128,{0,32,92,184,366},{"раз в месяц","раз в квартал","раз в полгода","раз в год"})</f>
        <v>раз в полгода</v>
      </c>
      <c r="AF128" s="27" t="s">
        <v>311</v>
      </c>
      <c r="AG128" s="34">
        <f t="shared" si="32"/>
        <v>2807012.78</v>
      </c>
      <c r="AH128" s="16">
        <v>0.5</v>
      </c>
      <c r="AI128" s="34">
        <f>AG128-AG128*AH128</f>
        <v>1403506.39</v>
      </c>
      <c r="AJ128" s="27" t="s">
        <v>122</v>
      </c>
      <c r="AK128" s="14"/>
      <c r="AL128" s="14"/>
      <c r="AM128" s="14"/>
      <c r="AN128" s="14"/>
      <c r="AO128" s="14"/>
      <c r="AP128" s="130">
        <v>183</v>
      </c>
      <c r="AQ128" s="131">
        <f t="shared" si="28"/>
        <v>41404</v>
      </c>
      <c r="AR128" s="132">
        <f t="shared" ca="1" si="16"/>
        <v>41404</v>
      </c>
      <c r="AS128" s="131">
        <f t="shared" ca="1" si="17"/>
        <v>41264</v>
      </c>
      <c r="AT128" s="61"/>
      <c r="AU128" s="61"/>
      <c r="AV128" s="61"/>
      <c r="AX128" s="69"/>
      <c r="AY128" s="69"/>
    </row>
    <row r="129" spans="1:51" ht="45" customHeight="1" x14ac:dyDescent="0.2">
      <c r="A129" s="14" t="s">
        <v>344</v>
      </c>
      <c r="B129" s="14" t="s">
        <v>345</v>
      </c>
      <c r="C129" s="20" t="s">
        <v>1166</v>
      </c>
      <c r="D129" s="17">
        <v>41575</v>
      </c>
      <c r="E129" s="15">
        <v>3500000</v>
      </c>
      <c r="F129" s="14" t="s">
        <v>99</v>
      </c>
      <c r="G129" s="14" t="s">
        <v>687</v>
      </c>
      <c r="H129" s="22" t="s">
        <v>463</v>
      </c>
      <c r="I129" s="15">
        <v>381000</v>
      </c>
      <c r="J129" s="16">
        <v>0.3</v>
      </c>
      <c r="K129" s="15">
        <f>I129-I129*J129</f>
        <v>266700</v>
      </c>
      <c r="L129" s="15">
        <f t="shared" si="27"/>
        <v>361950</v>
      </c>
      <c r="M129" s="26" t="s">
        <v>313</v>
      </c>
      <c r="N129" s="14" t="s">
        <v>316</v>
      </c>
      <c r="O129" s="14" t="s">
        <v>317</v>
      </c>
      <c r="P129" s="14" t="s">
        <v>346</v>
      </c>
      <c r="Q129" s="14" t="s">
        <v>347</v>
      </c>
      <c r="R129" s="14"/>
      <c r="S129" s="14"/>
      <c r="T129" s="14"/>
      <c r="U129" s="14"/>
      <c r="V129" s="14"/>
      <c r="W129" s="14"/>
      <c r="X129" s="14"/>
      <c r="Y129" s="14"/>
      <c r="Z129" s="14"/>
      <c r="AA129" s="14"/>
      <c r="AB129" s="14"/>
      <c r="AC129" s="14"/>
      <c r="AD129" s="27">
        <v>40844</v>
      </c>
      <c r="AE129" s="14" t="str">
        <f>LOOKUP(AP129,{0,32,92,184,366},{"раз в месяц","раз в квартал","раз в полгода","раз в год"})</f>
        <v>раз в год</v>
      </c>
      <c r="AF129" s="27" t="s">
        <v>127</v>
      </c>
      <c r="AG129" s="34">
        <f t="shared" si="32"/>
        <v>381000</v>
      </c>
      <c r="AH129" s="16">
        <v>0.3</v>
      </c>
      <c r="AI129" s="34">
        <f>AG129-AG129*AH129</f>
        <v>266700</v>
      </c>
      <c r="AJ129" s="27" t="s">
        <v>122</v>
      </c>
      <c r="AK129" s="14"/>
      <c r="AL129" s="14"/>
      <c r="AM129" s="14"/>
      <c r="AN129" s="14"/>
      <c r="AO129" s="14"/>
      <c r="AP129" s="130">
        <v>365</v>
      </c>
      <c r="AQ129" s="131">
        <f t="shared" si="28"/>
        <v>41209</v>
      </c>
      <c r="AR129" s="132">
        <f t="shared" ca="1" si="16"/>
        <v>41264</v>
      </c>
      <c r="AS129" s="131">
        <f t="shared" ca="1" si="17"/>
        <v>41264</v>
      </c>
      <c r="AT129" s="61"/>
      <c r="AU129" s="61"/>
      <c r="AV129" s="61"/>
      <c r="AX129" s="120">
        <v>41208</v>
      </c>
      <c r="AY129" s="120">
        <f ca="1">IF(AS129&gt;(AX129+183),AS129,(AX129+183))</f>
        <v>41391</v>
      </c>
    </row>
    <row r="130" spans="1:51" ht="270" customHeight="1" x14ac:dyDescent="0.2">
      <c r="A130" s="22" t="s">
        <v>844</v>
      </c>
      <c r="B130" s="14" t="s">
        <v>206</v>
      </c>
      <c r="C130" s="20" t="s">
        <v>1166</v>
      </c>
      <c r="D130" s="17">
        <v>41712</v>
      </c>
      <c r="E130" s="15">
        <v>3500000</v>
      </c>
      <c r="F130" s="14" t="s">
        <v>99</v>
      </c>
      <c r="G130" s="22" t="s">
        <v>413</v>
      </c>
      <c r="H130" s="22" t="s">
        <v>1210</v>
      </c>
      <c r="I130" s="15">
        <v>0</v>
      </c>
      <c r="J130" s="16">
        <v>0</v>
      </c>
      <c r="K130" s="15">
        <v>0</v>
      </c>
      <c r="L130" s="15">
        <v>0</v>
      </c>
      <c r="M130" s="26" t="s">
        <v>313</v>
      </c>
      <c r="N130" s="26" t="s">
        <v>316</v>
      </c>
      <c r="O130" s="26" t="s">
        <v>317</v>
      </c>
      <c r="P130" s="14" t="s">
        <v>533</v>
      </c>
      <c r="Q130" s="14" t="s">
        <v>534</v>
      </c>
      <c r="R130" s="14"/>
      <c r="S130" s="14"/>
      <c r="T130" s="14"/>
      <c r="U130" s="14"/>
      <c r="V130" s="14"/>
      <c r="W130" s="14"/>
      <c r="X130" s="14"/>
      <c r="Y130" s="14"/>
      <c r="Z130" s="14"/>
      <c r="AA130" s="14"/>
      <c r="AB130" s="14"/>
      <c r="AC130" s="14"/>
      <c r="AD130" s="111">
        <v>41211</v>
      </c>
      <c r="AE130" s="14" t="str">
        <f>LOOKUP(AP130,{0,32,92,184,366},{"раз в месяц","раз в квартал","раз в полгода","раз в год"})</f>
        <v>раз в год</v>
      </c>
      <c r="AF130" s="27" t="s">
        <v>311</v>
      </c>
      <c r="AG130" s="34">
        <f t="shared" si="32"/>
        <v>0</v>
      </c>
      <c r="AH130" s="16">
        <v>0</v>
      </c>
      <c r="AI130" s="34">
        <v>0</v>
      </c>
      <c r="AJ130" s="27" t="s">
        <v>122</v>
      </c>
      <c r="AK130" s="14"/>
      <c r="AL130" s="14"/>
      <c r="AM130" s="14"/>
      <c r="AN130" s="14"/>
      <c r="AO130" s="14"/>
      <c r="AP130" s="130">
        <v>365</v>
      </c>
      <c r="AQ130" s="131">
        <f t="shared" si="28"/>
        <v>41576</v>
      </c>
      <c r="AR130" s="132">
        <f t="shared" ca="1" si="16"/>
        <v>41576</v>
      </c>
      <c r="AS130" s="131">
        <f t="shared" ca="1" si="17"/>
        <v>41264</v>
      </c>
      <c r="AT130" s="61"/>
      <c r="AU130" s="61"/>
      <c r="AV130" s="61"/>
      <c r="AX130" s="120">
        <v>41166</v>
      </c>
      <c r="AY130" s="120">
        <f ca="1">IF(AS130&gt;(AX130+183),AS130,(AX130+183))</f>
        <v>41349</v>
      </c>
    </row>
    <row r="131" spans="1:51" ht="67.5" customHeight="1" x14ac:dyDescent="0.2">
      <c r="A131" s="22" t="s">
        <v>844</v>
      </c>
      <c r="B131" s="14" t="s">
        <v>206</v>
      </c>
      <c r="C131" s="20" t="s">
        <v>1166</v>
      </c>
      <c r="D131" s="17">
        <v>41712</v>
      </c>
      <c r="E131" s="15">
        <v>3500000</v>
      </c>
      <c r="F131" s="14" t="s">
        <v>99</v>
      </c>
      <c r="G131" s="22" t="s">
        <v>676</v>
      </c>
      <c r="H131" s="22" t="s">
        <v>1211</v>
      </c>
      <c r="I131" s="15">
        <v>0</v>
      </c>
      <c r="J131" s="16">
        <v>0</v>
      </c>
      <c r="K131" s="15">
        <v>0</v>
      </c>
      <c r="L131" s="15">
        <v>0</v>
      </c>
      <c r="M131" s="26" t="s">
        <v>313</v>
      </c>
      <c r="N131" s="26" t="s">
        <v>316</v>
      </c>
      <c r="O131" s="26" t="s">
        <v>317</v>
      </c>
      <c r="P131" s="22" t="s">
        <v>677</v>
      </c>
      <c r="Q131" s="22" t="s">
        <v>678</v>
      </c>
      <c r="R131" s="14"/>
      <c r="S131" s="14"/>
      <c r="T131" s="14"/>
      <c r="U131" s="14"/>
      <c r="V131" s="14"/>
      <c r="W131" s="14"/>
      <c r="X131" s="14"/>
      <c r="Y131" s="14"/>
      <c r="Z131" s="14"/>
      <c r="AA131" s="14"/>
      <c r="AB131" s="14"/>
      <c r="AC131" s="14"/>
      <c r="AD131" s="111">
        <v>41211</v>
      </c>
      <c r="AE131" s="14" t="str">
        <f>LOOKUP(AP131,{0,32,92,184,366},{"раз в месяц","раз в квартал","раз в полгода","раз в год"})</f>
        <v>раз в год</v>
      </c>
      <c r="AF131" s="27" t="s">
        <v>311</v>
      </c>
      <c r="AG131" s="34">
        <f t="shared" si="32"/>
        <v>0</v>
      </c>
      <c r="AH131" s="16">
        <v>0</v>
      </c>
      <c r="AI131" s="34">
        <v>0</v>
      </c>
      <c r="AJ131" s="27" t="s">
        <v>122</v>
      </c>
      <c r="AK131" s="14"/>
      <c r="AL131" s="14"/>
      <c r="AM131" s="14"/>
      <c r="AN131" s="14"/>
      <c r="AO131" s="14"/>
      <c r="AP131" s="130">
        <v>365</v>
      </c>
      <c r="AQ131" s="131">
        <f t="shared" si="28"/>
        <v>41576</v>
      </c>
      <c r="AR131" s="132">
        <f t="shared" ref="AR131:AR194" ca="1" si="33">IF(AQ131&lt;=AS131,AS131,AQ131)</f>
        <v>41576</v>
      </c>
      <c r="AS131" s="131">
        <f t="shared" ref="AS131:AS194" ca="1" si="34">TODAY()</f>
        <v>41264</v>
      </c>
      <c r="AT131" s="61"/>
      <c r="AU131" s="61"/>
      <c r="AV131" s="61"/>
      <c r="AX131" s="120">
        <v>41166</v>
      </c>
      <c r="AY131" s="120">
        <f ca="1">IF(AS131&gt;(AX131+183),AS131,(AX131+183))</f>
        <v>41349</v>
      </c>
    </row>
    <row r="132" spans="1:51" ht="45" customHeight="1" x14ac:dyDescent="0.2">
      <c r="A132" s="22" t="s">
        <v>386</v>
      </c>
      <c r="B132" s="14" t="s">
        <v>1082</v>
      </c>
      <c r="C132" s="20" t="s">
        <v>129</v>
      </c>
      <c r="D132" s="17">
        <v>42076</v>
      </c>
      <c r="E132" s="15">
        <v>3405000</v>
      </c>
      <c r="F132" s="14" t="s">
        <v>99</v>
      </c>
      <c r="G132" s="22" t="s">
        <v>386</v>
      </c>
      <c r="H132" s="22" t="s">
        <v>1081</v>
      </c>
      <c r="I132" s="15">
        <v>6550000</v>
      </c>
      <c r="J132" s="16" t="s">
        <v>912</v>
      </c>
      <c r="K132" s="15">
        <v>4205000</v>
      </c>
      <c r="L132" s="15">
        <f t="shared" ref="L132:L144" si="35">I132*0.95</f>
        <v>6222500</v>
      </c>
      <c r="M132" s="26" t="s">
        <v>313</v>
      </c>
      <c r="N132" s="26" t="s">
        <v>314</v>
      </c>
      <c r="O132" s="26" t="s">
        <v>831</v>
      </c>
      <c r="P132" s="14" t="s">
        <v>1083</v>
      </c>
      <c r="Q132" s="14" t="s">
        <v>1084</v>
      </c>
      <c r="R132" s="14"/>
      <c r="S132" s="14"/>
      <c r="T132" s="14"/>
      <c r="U132" s="14"/>
      <c r="V132" s="14"/>
      <c r="W132" s="14"/>
      <c r="X132" s="14"/>
      <c r="Y132" s="14"/>
      <c r="Z132" s="14"/>
      <c r="AA132" s="14"/>
      <c r="AB132" s="14"/>
      <c r="AC132" s="14"/>
      <c r="AD132" s="27">
        <v>41225</v>
      </c>
      <c r="AE132" s="14" t="str">
        <f>LOOKUP(AP132,{0,32,92,184,366},{"раз в месяц","раз в квартал","раз в полгода","раз в год"})</f>
        <v>раз в квартал</v>
      </c>
      <c r="AF132" s="27" t="s">
        <v>311</v>
      </c>
      <c r="AG132" s="34">
        <f t="shared" si="32"/>
        <v>6550000</v>
      </c>
      <c r="AH132" s="16" t="s">
        <v>912</v>
      </c>
      <c r="AI132" s="34">
        <f>K132</f>
        <v>4205000</v>
      </c>
      <c r="AJ132" s="27" t="s">
        <v>122</v>
      </c>
      <c r="AK132" s="14"/>
      <c r="AL132" s="14"/>
      <c r="AM132" s="14"/>
      <c r="AN132" s="14"/>
      <c r="AO132" s="14"/>
      <c r="AP132" s="130">
        <v>91</v>
      </c>
      <c r="AQ132" s="131">
        <f t="shared" si="28"/>
        <v>41316</v>
      </c>
      <c r="AR132" s="132">
        <f t="shared" ca="1" si="33"/>
        <v>41316</v>
      </c>
      <c r="AS132" s="131">
        <f t="shared" ca="1" si="34"/>
        <v>41264</v>
      </c>
      <c r="AT132" s="61"/>
      <c r="AU132" s="61"/>
      <c r="AV132" s="61"/>
      <c r="AX132" s="69"/>
      <c r="AY132" s="69"/>
    </row>
    <row r="133" spans="1:51" ht="45" customHeight="1" x14ac:dyDescent="0.2">
      <c r="A133" s="14" t="s">
        <v>844</v>
      </c>
      <c r="B133" s="14" t="s">
        <v>845</v>
      </c>
      <c r="C133" s="14" t="s">
        <v>129</v>
      </c>
      <c r="D133" s="17">
        <v>41293</v>
      </c>
      <c r="E133" s="15">
        <v>3300000</v>
      </c>
      <c r="F133" s="14" t="s">
        <v>99</v>
      </c>
      <c r="G133" s="14" t="s">
        <v>844</v>
      </c>
      <c r="H133" s="22" t="s">
        <v>33</v>
      </c>
      <c r="I133" s="15">
        <v>4303747</v>
      </c>
      <c r="J133" s="16">
        <v>0.5</v>
      </c>
      <c r="K133" s="15">
        <v>2151873</v>
      </c>
      <c r="L133" s="15">
        <f t="shared" si="35"/>
        <v>4088559.65</v>
      </c>
      <c r="M133" s="26" t="s">
        <v>313</v>
      </c>
      <c r="N133" s="26" t="s">
        <v>830</v>
      </c>
      <c r="O133" s="26" t="s">
        <v>831</v>
      </c>
      <c r="P133" s="14" t="s">
        <v>793</v>
      </c>
      <c r="Q133" s="14" t="s">
        <v>794</v>
      </c>
      <c r="R133" s="14"/>
      <c r="S133" s="14"/>
      <c r="T133" s="14"/>
      <c r="U133" s="14"/>
      <c r="V133" s="14"/>
      <c r="W133" s="14"/>
      <c r="X133" s="14"/>
      <c r="Y133" s="14"/>
      <c r="Z133" s="14"/>
      <c r="AA133" s="14"/>
      <c r="AB133" s="14"/>
      <c r="AC133" s="14"/>
      <c r="AD133" s="111">
        <v>41221</v>
      </c>
      <c r="AE133" s="14" t="str">
        <f>LOOKUP(AP133,{0,32,92,184,366},{"раз в месяц","раз в квартал","раз в полгода","раз в год"})</f>
        <v>раз в полгода</v>
      </c>
      <c r="AF133" s="27" t="s">
        <v>311</v>
      </c>
      <c r="AG133" s="34">
        <f t="shared" si="32"/>
        <v>4303747</v>
      </c>
      <c r="AH133" s="16">
        <f>J133</f>
        <v>0.5</v>
      </c>
      <c r="AI133" s="34">
        <v>2151873</v>
      </c>
      <c r="AJ133" s="27" t="s">
        <v>312</v>
      </c>
      <c r="AK133" s="14"/>
      <c r="AL133" s="14"/>
      <c r="AM133" s="14"/>
      <c r="AN133" s="14"/>
      <c r="AO133" s="14"/>
      <c r="AP133" s="130">
        <v>183</v>
      </c>
      <c r="AQ133" s="131">
        <f t="shared" si="28"/>
        <v>41404</v>
      </c>
      <c r="AR133" s="132">
        <f t="shared" ca="1" si="33"/>
        <v>41404</v>
      </c>
      <c r="AS133" s="131">
        <f t="shared" ca="1" si="34"/>
        <v>41264</v>
      </c>
      <c r="AT133" s="61"/>
      <c r="AU133" s="61"/>
      <c r="AV133" s="61"/>
      <c r="AX133" s="69"/>
      <c r="AY133" s="69"/>
    </row>
    <row r="134" spans="1:51" ht="67.5" customHeight="1" x14ac:dyDescent="0.2">
      <c r="A134" s="14" t="s">
        <v>844</v>
      </c>
      <c r="B134" s="14" t="s">
        <v>845</v>
      </c>
      <c r="C134" s="14" t="s">
        <v>129</v>
      </c>
      <c r="D134" s="17">
        <v>41293</v>
      </c>
      <c r="E134" s="15">
        <v>3300000</v>
      </c>
      <c r="F134" s="14" t="s">
        <v>99</v>
      </c>
      <c r="G134" s="14" t="s">
        <v>413</v>
      </c>
      <c r="H134" s="22" t="s">
        <v>414</v>
      </c>
      <c r="I134" s="15">
        <v>1912000</v>
      </c>
      <c r="J134" s="16">
        <v>0.3</v>
      </c>
      <c r="K134" s="15">
        <f>I134-I134*J134</f>
        <v>1338400</v>
      </c>
      <c r="L134" s="15">
        <f t="shared" si="35"/>
        <v>1816400</v>
      </c>
      <c r="M134" s="26" t="s">
        <v>313</v>
      </c>
      <c r="N134" s="26" t="s">
        <v>316</v>
      </c>
      <c r="O134" s="26" t="s">
        <v>317</v>
      </c>
      <c r="P134" s="14" t="s">
        <v>533</v>
      </c>
      <c r="Q134" s="14" t="s">
        <v>534</v>
      </c>
      <c r="R134" s="14"/>
      <c r="S134" s="14"/>
      <c r="T134" s="14"/>
      <c r="U134" s="14"/>
      <c r="V134" s="14"/>
      <c r="W134" s="14"/>
      <c r="X134" s="14"/>
      <c r="Y134" s="14"/>
      <c r="Z134" s="14"/>
      <c r="AA134" s="14"/>
      <c r="AB134" s="14"/>
      <c r="AC134" s="14"/>
      <c r="AD134" s="27">
        <v>41211</v>
      </c>
      <c r="AE134" s="14" t="str">
        <f>LOOKUP(AP134,{0,32,92,184,366},{"раз в месяц","раз в квартал","раз в полгода","раз в год"})</f>
        <v>раз в год</v>
      </c>
      <c r="AF134" s="27" t="s">
        <v>311</v>
      </c>
      <c r="AG134" s="34">
        <f t="shared" si="32"/>
        <v>1912000</v>
      </c>
      <c r="AH134" s="16">
        <f>J134</f>
        <v>0.3</v>
      </c>
      <c r="AI134" s="34">
        <f>AG134-AG134*AH134</f>
        <v>1338400</v>
      </c>
      <c r="AJ134" s="27" t="s">
        <v>312</v>
      </c>
      <c r="AK134" s="14"/>
      <c r="AL134" s="14"/>
      <c r="AM134" s="14"/>
      <c r="AN134" s="14"/>
      <c r="AO134" s="14"/>
      <c r="AP134" s="130">
        <v>365</v>
      </c>
      <c r="AQ134" s="131">
        <f t="shared" si="28"/>
        <v>41576</v>
      </c>
      <c r="AR134" s="132">
        <f t="shared" ca="1" si="33"/>
        <v>41576</v>
      </c>
      <c r="AS134" s="131">
        <f t="shared" ca="1" si="34"/>
        <v>41264</v>
      </c>
      <c r="AT134" s="61"/>
      <c r="AU134" s="61"/>
      <c r="AV134" s="61"/>
      <c r="AX134" s="120">
        <v>41166</v>
      </c>
      <c r="AY134" s="120">
        <f ca="1">IF(AS134&gt;(AX134+183),AS134,(AX134+183))</f>
        <v>41349</v>
      </c>
    </row>
    <row r="135" spans="1:51" ht="45" customHeight="1" x14ac:dyDescent="0.2">
      <c r="A135" s="14" t="s">
        <v>844</v>
      </c>
      <c r="B135" s="14" t="s">
        <v>845</v>
      </c>
      <c r="C135" s="14" t="s">
        <v>129</v>
      </c>
      <c r="D135" s="17">
        <v>41293</v>
      </c>
      <c r="E135" s="15">
        <v>3300000</v>
      </c>
      <c r="F135" s="14" t="s">
        <v>99</v>
      </c>
      <c r="G135" s="22" t="s">
        <v>676</v>
      </c>
      <c r="H135" s="22" t="s">
        <v>205</v>
      </c>
      <c r="I135" s="23">
        <v>1714000</v>
      </c>
      <c r="J135" s="24">
        <v>0.25</v>
      </c>
      <c r="K135" s="23">
        <f>I135-I135*J135</f>
        <v>1285500</v>
      </c>
      <c r="L135" s="23">
        <f t="shared" si="35"/>
        <v>1628300</v>
      </c>
      <c r="M135" s="26" t="s">
        <v>313</v>
      </c>
      <c r="N135" s="26" t="s">
        <v>316</v>
      </c>
      <c r="O135" s="26" t="s">
        <v>317</v>
      </c>
      <c r="P135" s="22" t="s">
        <v>677</v>
      </c>
      <c r="Q135" s="22" t="s">
        <v>678</v>
      </c>
      <c r="R135" s="22"/>
      <c r="S135" s="22"/>
      <c r="T135" s="22"/>
      <c r="U135" s="22"/>
      <c r="V135" s="22"/>
      <c r="W135" s="22"/>
      <c r="X135" s="22"/>
      <c r="Y135" s="22"/>
      <c r="Z135" s="22"/>
      <c r="AA135" s="22"/>
      <c r="AB135" s="22"/>
      <c r="AC135" s="22"/>
      <c r="AD135" s="27">
        <v>41211</v>
      </c>
      <c r="AE135" s="14" t="str">
        <f>LOOKUP(AP135,{0,32,92,184,366},{"раз в месяц","раз в квартал","раз в полгода","раз в год"})</f>
        <v>раз в год</v>
      </c>
      <c r="AF135" s="27" t="s">
        <v>311</v>
      </c>
      <c r="AG135" s="34">
        <f t="shared" si="32"/>
        <v>1714000</v>
      </c>
      <c r="AH135" s="24">
        <v>0.25</v>
      </c>
      <c r="AI135" s="34">
        <f>AG135-AG135*AH135</f>
        <v>1285500</v>
      </c>
      <c r="AJ135" s="27" t="s">
        <v>312</v>
      </c>
      <c r="AK135" s="14"/>
      <c r="AL135" s="14"/>
      <c r="AM135" s="14"/>
      <c r="AN135" s="14"/>
      <c r="AO135" s="14"/>
      <c r="AP135" s="130">
        <v>365</v>
      </c>
      <c r="AQ135" s="131">
        <f t="shared" si="28"/>
        <v>41576</v>
      </c>
      <c r="AR135" s="132">
        <f t="shared" ca="1" si="33"/>
        <v>41576</v>
      </c>
      <c r="AS135" s="131">
        <f t="shared" ca="1" si="34"/>
        <v>41264</v>
      </c>
      <c r="AT135" s="61"/>
      <c r="AU135" s="61"/>
      <c r="AV135" s="61"/>
      <c r="AX135" s="120">
        <v>41166</v>
      </c>
      <c r="AY135" s="120">
        <f ca="1">IF(AS135&gt;(AX135+183),AS135,(AX135+183))</f>
        <v>41349</v>
      </c>
    </row>
    <row r="136" spans="1:51" ht="112.5" customHeight="1" x14ac:dyDescent="0.2">
      <c r="A136" s="14" t="s">
        <v>844</v>
      </c>
      <c r="B136" s="14" t="s">
        <v>845</v>
      </c>
      <c r="C136" s="14" t="s">
        <v>129</v>
      </c>
      <c r="D136" s="17">
        <v>41293</v>
      </c>
      <c r="E136" s="15">
        <v>3300000</v>
      </c>
      <c r="F136" s="14" t="s">
        <v>99</v>
      </c>
      <c r="G136" s="22" t="s">
        <v>816</v>
      </c>
      <c r="H136" s="22" t="s">
        <v>204</v>
      </c>
      <c r="I136" s="23">
        <v>1280000</v>
      </c>
      <c r="J136" s="24">
        <v>0.45</v>
      </c>
      <c r="K136" s="23">
        <f>I136-I136*J136</f>
        <v>704000</v>
      </c>
      <c r="L136" s="23">
        <f t="shared" si="35"/>
        <v>1216000</v>
      </c>
      <c r="M136" s="26" t="s">
        <v>313</v>
      </c>
      <c r="N136" s="26" t="s">
        <v>314</v>
      </c>
      <c r="O136" s="26" t="s">
        <v>831</v>
      </c>
      <c r="P136" s="22" t="s">
        <v>749</v>
      </c>
      <c r="Q136" s="22" t="s">
        <v>675</v>
      </c>
      <c r="R136" s="22"/>
      <c r="S136" s="22"/>
      <c r="T136" s="22"/>
      <c r="U136" s="22"/>
      <c r="V136" s="22"/>
      <c r="W136" s="22"/>
      <c r="X136" s="22"/>
      <c r="Y136" s="22"/>
      <c r="Z136" s="22"/>
      <c r="AA136" s="22"/>
      <c r="AB136" s="22"/>
      <c r="AC136" s="22"/>
      <c r="AD136" s="111">
        <v>41221</v>
      </c>
      <c r="AE136" s="14" t="str">
        <f>LOOKUP(AP136,{0,32,92,184,366},{"раз в месяц","раз в квартал","раз в полгода","раз в год"})</f>
        <v>раз в полгода</v>
      </c>
      <c r="AF136" s="27" t="s">
        <v>311</v>
      </c>
      <c r="AG136" s="34">
        <v>1280000</v>
      </c>
      <c r="AH136" s="24">
        <v>0.45</v>
      </c>
      <c r="AI136" s="34">
        <f>AG136-AG136*AH136</f>
        <v>704000</v>
      </c>
      <c r="AJ136" s="27" t="s">
        <v>312</v>
      </c>
      <c r="AK136" s="14"/>
      <c r="AL136" s="14"/>
      <c r="AM136" s="14"/>
      <c r="AN136" s="14"/>
      <c r="AO136" s="14"/>
      <c r="AP136" s="130">
        <v>183</v>
      </c>
      <c r="AQ136" s="131">
        <f t="shared" si="28"/>
        <v>41404</v>
      </c>
      <c r="AR136" s="132">
        <f t="shared" ca="1" si="33"/>
        <v>41404</v>
      </c>
      <c r="AS136" s="131">
        <f t="shared" ca="1" si="34"/>
        <v>41264</v>
      </c>
      <c r="AT136" s="61"/>
      <c r="AU136" s="61"/>
      <c r="AV136" s="61"/>
      <c r="AX136" s="69"/>
      <c r="AY136" s="69"/>
    </row>
    <row r="137" spans="1:51" ht="45" customHeight="1" x14ac:dyDescent="0.2">
      <c r="A137" s="14" t="s">
        <v>844</v>
      </c>
      <c r="B137" s="14" t="s">
        <v>845</v>
      </c>
      <c r="C137" s="14" t="s">
        <v>129</v>
      </c>
      <c r="D137" s="17">
        <v>41293</v>
      </c>
      <c r="E137" s="15">
        <v>3300000</v>
      </c>
      <c r="F137" s="14" t="s">
        <v>99</v>
      </c>
      <c r="G137" s="14" t="s">
        <v>844</v>
      </c>
      <c r="H137" s="22" t="s">
        <v>795</v>
      </c>
      <c r="I137" s="15">
        <v>500000</v>
      </c>
      <c r="J137" s="16">
        <v>0.6</v>
      </c>
      <c r="K137" s="15">
        <f>I137-I137*J137</f>
        <v>200000</v>
      </c>
      <c r="L137" s="15">
        <f t="shared" si="35"/>
        <v>475000</v>
      </c>
      <c r="M137" s="26" t="s">
        <v>313</v>
      </c>
      <c r="N137" s="26" t="s">
        <v>747</v>
      </c>
      <c r="O137" s="26" t="s">
        <v>831</v>
      </c>
      <c r="P137" s="14" t="s">
        <v>411</v>
      </c>
      <c r="Q137" s="14" t="s">
        <v>412</v>
      </c>
      <c r="R137" s="14"/>
      <c r="S137" s="14"/>
      <c r="T137" s="14"/>
      <c r="U137" s="14"/>
      <c r="V137" s="14"/>
      <c r="W137" s="14"/>
      <c r="X137" s="14"/>
      <c r="Y137" s="14"/>
      <c r="Z137" s="14"/>
      <c r="AA137" s="14"/>
      <c r="AB137" s="14"/>
      <c r="AC137" s="14"/>
      <c r="AD137" s="111">
        <v>41211</v>
      </c>
      <c r="AE137" s="14" t="str">
        <f>LOOKUP(AP137,{0,32,92,184,366},{"раз в месяц","раз в квартал","раз в полгода","раз в год"})</f>
        <v>раз в полгода</v>
      </c>
      <c r="AF137" s="27" t="s">
        <v>311</v>
      </c>
      <c r="AG137" s="34">
        <f>I137</f>
        <v>500000</v>
      </c>
      <c r="AH137" s="16">
        <f>J137</f>
        <v>0.6</v>
      </c>
      <c r="AI137" s="34">
        <f>AG137-AG137*AH137</f>
        <v>200000</v>
      </c>
      <c r="AJ137" s="27" t="s">
        <v>312</v>
      </c>
      <c r="AK137" s="14"/>
      <c r="AL137" s="14"/>
      <c r="AM137" s="14"/>
      <c r="AN137" s="14"/>
      <c r="AO137" s="14"/>
      <c r="AP137" s="130">
        <v>183</v>
      </c>
      <c r="AQ137" s="131">
        <f t="shared" si="28"/>
        <v>41394</v>
      </c>
      <c r="AR137" s="132">
        <f t="shared" ca="1" si="33"/>
        <v>41394</v>
      </c>
      <c r="AS137" s="131">
        <f t="shared" ca="1" si="34"/>
        <v>41264</v>
      </c>
      <c r="AT137" s="61"/>
      <c r="AU137" s="61"/>
      <c r="AV137" s="61"/>
      <c r="AX137" s="69"/>
      <c r="AY137" s="69"/>
    </row>
    <row r="138" spans="1:51" ht="45" customHeight="1" x14ac:dyDescent="0.2">
      <c r="A138" s="14" t="s">
        <v>1317</v>
      </c>
      <c r="B138" s="14" t="s">
        <v>1318</v>
      </c>
      <c r="C138" s="14" t="s">
        <v>975</v>
      </c>
      <c r="D138" s="17">
        <v>42928</v>
      </c>
      <c r="E138" s="15">
        <v>3100000</v>
      </c>
      <c r="F138" s="14" t="s">
        <v>99</v>
      </c>
      <c r="G138" s="14" t="s">
        <v>1319</v>
      </c>
      <c r="H138" s="22" t="s">
        <v>1320</v>
      </c>
      <c r="I138" s="15">
        <v>900000</v>
      </c>
      <c r="J138" s="16">
        <v>0.45</v>
      </c>
      <c r="K138" s="15">
        <f>I138-I138*J138</f>
        <v>495000</v>
      </c>
      <c r="L138" s="15">
        <f t="shared" si="35"/>
        <v>855000</v>
      </c>
      <c r="M138" s="26" t="s">
        <v>313</v>
      </c>
      <c r="N138" s="14" t="s">
        <v>314</v>
      </c>
      <c r="O138" s="14" t="s">
        <v>831</v>
      </c>
      <c r="P138" s="14" t="s">
        <v>1321</v>
      </c>
      <c r="Q138" s="14" t="s">
        <v>1322</v>
      </c>
      <c r="R138" s="14"/>
      <c r="S138" s="14"/>
      <c r="T138" s="14"/>
      <c r="U138" s="14"/>
      <c r="V138" s="14"/>
      <c r="W138" s="14"/>
      <c r="X138" s="14"/>
      <c r="Y138" s="14"/>
      <c r="Z138" s="14"/>
      <c r="AA138" s="14"/>
      <c r="AB138" s="14"/>
      <c r="AC138" s="14"/>
      <c r="AD138" s="27">
        <v>41200</v>
      </c>
      <c r="AE138" s="14" t="str">
        <f>LOOKUP(AP138,{0,32,92,184,366},{"раз в месяц","раз в квартал","раз в полгода","раз в год"})</f>
        <v>раз в квартал</v>
      </c>
      <c r="AF138" s="27" t="s">
        <v>127</v>
      </c>
      <c r="AG138" s="34">
        <f t="shared" ref="AG138:AG157" si="36">I138</f>
        <v>900000</v>
      </c>
      <c r="AH138" s="16">
        <v>0.45</v>
      </c>
      <c r="AI138" s="34">
        <f>AG138-AG138*AH138</f>
        <v>495000</v>
      </c>
      <c r="AJ138" s="27" t="s">
        <v>122</v>
      </c>
      <c r="AK138" s="14"/>
      <c r="AL138" s="14"/>
      <c r="AM138" s="14"/>
      <c r="AN138" s="14"/>
      <c r="AO138" s="14"/>
      <c r="AP138" s="130">
        <v>91</v>
      </c>
      <c r="AQ138" s="131">
        <f t="shared" si="28"/>
        <v>41291</v>
      </c>
      <c r="AR138" s="132">
        <f t="shared" ca="1" si="33"/>
        <v>41291</v>
      </c>
      <c r="AS138" s="131">
        <f t="shared" ca="1" si="34"/>
        <v>41264</v>
      </c>
      <c r="AT138" s="61"/>
      <c r="AU138" s="61"/>
      <c r="AV138" s="61"/>
      <c r="AX138" s="69"/>
      <c r="AY138" s="69"/>
    </row>
    <row r="139" spans="1:51" ht="78.75" x14ac:dyDescent="0.2">
      <c r="A139" s="12" t="s">
        <v>1016</v>
      </c>
      <c r="B139" s="12" t="s">
        <v>436</v>
      </c>
      <c r="C139" s="12" t="s">
        <v>490</v>
      </c>
      <c r="D139" s="13">
        <v>41560</v>
      </c>
      <c r="E139" s="12">
        <v>3000000</v>
      </c>
      <c r="F139" s="22" t="s">
        <v>99</v>
      </c>
      <c r="G139" s="22" t="s">
        <v>1016</v>
      </c>
      <c r="H139" s="22" t="s">
        <v>491</v>
      </c>
      <c r="I139" s="23">
        <v>6298650.1299999999</v>
      </c>
      <c r="J139" s="24">
        <v>0.5</v>
      </c>
      <c r="K139" s="23">
        <v>3149325.06</v>
      </c>
      <c r="L139" s="23">
        <f t="shared" si="35"/>
        <v>5983717.6234999998</v>
      </c>
      <c r="M139" s="22" t="s">
        <v>492</v>
      </c>
      <c r="N139" s="22" t="s">
        <v>830</v>
      </c>
      <c r="O139" s="22" t="s">
        <v>831</v>
      </c>
      <c r="P139" s="22" t="s">
        <v>404</v>
      </c>
      <c r="Q139" s="22" t="s">
        <v>405</v>
      </c>
      <c r="R139" s="22"/>
      <c r="S139" s="27"/>
      <c r="T139" s="22"/>
      <c r="U139" s="22"/>
      <c r="V139" s="22"/>
      <c r="W139" s="22"/>
      <c r="X139" s="22"/>
      <c r="Y139" s="22"/>
      <c r="Z139" s="22"/>
      <c r="AA139" s="22"/>
      <c r="AB139" s="22"/>
      <c r="AC139" s="22"/>
      <c r="AD139" s="27">
        <v>41130</v>
      </c>
      <c r="AE139" s="14" t="str">
        <f>LOOKUP(AP139,{0,32,92,184,366},{"раз в месяц","раз в квартал","раз в полгода","раз в год"})</f>
        <v>раз в полгода</v>
      </c>
      <c r="AF139" s="27" t="s">
        <v>311</v>
      </c>
      <c r="AG139" s="34">
        <f t="shared" si="36"/>
        <v>6298650.1299999999</v>
      </c>
      <c r="AH139" s="24">
        <f>J139</f>
        <v>0.5</v>
      </c>
      <c r="AI139" s="34">
        <f>K139</f>
        <v>3149325.06</v>
      </c>
      <c r="AJ139" s="19" t="s">
        <v>312</v>
      </c>
      <c r="AK139" s="22"/>
      <c r="AL139" s="22"/>
      <c r="AM139" s="22"/>
      <c r="AN139" s="22"/>
      <c r="AO139" s="22"/>
      <c r="AP139" s="130">
        <v>183</v>
      </c>
      <c r="AQ139" s="131">
        <f t="shared" si="28"/>
        <v>41313</v>
      </c>
      <c r="AR139" s="132">
        <f t="shared" ca="1" si="33"/>
        <v>41313</v>
      </c>
      <c r="AS139" s="131">
        <f t="shared" ca="1" si="34"/>
        <v>41264</v>
      </c>
      <c r="AT139" s="61"/>
      <c r="AU139" s="61"/>
      <c r="AV139" s="61">
        <v>1</v>
      </c>
      <c r="AX139" s="69"/>
      <c r="AY139" s="69"/>
    </row>
    <row r="140" spans="1:51" ht="45" customHeight="1" x14ac:dyDescent="0.2">
      <c r="A140" s="14" t="s">
        <v>1235</v>
      </c>
      <c r="B140" s="14" t="s">
        <v>192</v>
      </c>
      <c r="C140" s="20" t="s">
        <v>975</v>
      </c>
      <c r="D140" s="17">
        <v>44484</v>
      </c>
      <c r="E140" s="15">
        <v>3000000</v>
      </c>
      <c r="F140" s="14" t="s">
        <v>99</v>
      </c>
      <c r="G140" s="14" t="s">
        <v>191</v>
      </c>
      <c r="H140" s="22" t="s">
        <v>193</v>
      </c>
      <c r="I140" s="15">
        <v>4458000</v>
      </c>
      <c r="J140" s="16">
        <v>0.3</v>
      </c>
      <c r="K140" s="15">
        <f>I140-I140*J140</f>
        <v>3120600</v>
      </c>
      <c r="L140" s="15">
        <f t="shared" si="35"/>
        <v>4235100</v>
      </c>
      <c r="M140" s="26" t="s">
        <v>313</v>
      </c>
      <c r="N140" s="14" t="s">
        <v>316</v>
      </c>
      <c r="O140" s="14" t="s">
        <v>317</v>
      </c>
      <c r="P140" s="14" t="s">
        <v>194</v>
      </c>
      <c r="Q140" s="14" t="s">
        <v>209</v>
      </c>
      <c r="R140" s="14"/>
      <c r="S140" s="14"/>
      <c r="T140" s="14"/>
      <c r="U140" s="14"/>
      <c r="V140" s="14"/>
      <c r="W140" s="14"/>
      <c r="X140" s="14"/>
      <c r="Y140" s="14"/>
      <c r="Z140" s="14"/>
      <c r="AA140" s="14"/>
      <c r="AB140" s="14"/>
      <c r="AC140" s="14"/>
      <c r="AD140" s="27">
        <v>40833</v>
      </c>
      <c r="AE140" s="14" t="str">
        <f>LOOKUP(AP140,{0,32,92,184,366},{"раз в месяц","раз в квартал","раз в полгода","раз в год"})</f>
        <v>раз в год</v>
      </c>
      <c r="AF140" s="27" t="s">
        <v>311</v>
      </c>
      <c r="AG140" s="34">
        <f t="shared" si="36"/>
        <v>4458000</v>
      </c>
      <c r="AH140" s="16">
        <v>0.3</v>
      </c>
      <c r="AI140" s="34">
        <f>AG140-AG140*AH140</f>
        <v>3120600</v>
      </c>
      <c r="AJ140" s="27" t="s">
        <v>122</v>
      </c>
      <c r="AK140" s="14"/>
      <c r="AL140" s="14"/>
      <c r="AM140" s="14"/>
      <c r="AN140" s="14"/>
      <c r="AO140" s="14"/>
      <c r="AP140" s="130">
        <v>365</v>
      </c>
      <c r="AQ140" s="131">
        <f t="shared" si="28"/>
        <v>41198</v>
      </c>
      <c r="AR140" s="132">
        <f t="shared" ca="1" si="33"/>
        <v>41264</v>
      </c>
      <c r="AS140" s="131">
        <f t="shared" ca="1" si="34"/>
        <v>41264</v>
      </c>
      <c r="AT140" s="61"/>
      <c r="AU140" s="61"/>
      <c r="AV140" s="61"/>
      <c r="AX140" s="120">
        <v>41166</v>
      </c>
      <c r="AY140" s="120">
        <f ca="1">IF(AS140&gt;(AX140+183),AS140,(AX140+183))</f>
        <v>41349</v>
      </c>
    </row>
    <row r="141" spans="1:51" ht="78.75" customHeight="1" x14ac:dyDescent="0.2">
      <c r="A141" s="14" t="s">
        <v>1329</v>
      </c>
      <c r="B141" s="14" t="s">
        <v>1330</v>
      </c>
      <c r="C141" s="14" t="s">
        <v>1166</v>
      </c>
      <c r="D141" s="17">
        <v>41974</v>
      </c>
      <c r="E141" s="15">
        <v>3000000</v>
      </c>
      <c r="F141" s="14" t="s">
        <v>99</v>
      </c>
      <c r="G141" s="14" t="s">
        <v>1329</v>
      </c>
      <c r="H141" s="22" t="s">
        <v>1331</v>
      </c>
      <c r="I141" s="15">
        <v>3726000</v>
      </c>
      <c r="J141" s="16">
        <v>0.3</v>
      </c>
      <c r="K141" s="15">
        <f>I141-I141*J141</f>
        <v>2608200</v>
      </c>
      <c r="L141" s="15">
        <f t="shared" si="35"/>
        <v>3539700</v>
      </c>
      <c r="M141" s="26" t="s">
        <v>313</v>
      </c>
      <c r="N141" s="22" t="s">
        <v>316</v>
      </c>
      <c r="O141" s="22" t="s">
        <v>317</v>
      </c>
      <c r="P141" s="14" t="s">
        <v>1332</v>
      </c>
      <c r="Q141" s="14" t="s">
        <v>1333</v>
      </c>
      <c r="R141" s="14"/>
      <c r="S141" s="14"/>
      <c r="T141" s="14"/>
      <c r="U141" s="14"/>
      <c r="V141" s="14"/>
      <c r="W141" s="14"/>
      <c r="X141" s="14"/>
      <c r="Y141" s="14"/>
      <c r="Z141" s="14"/>
      <c r="AA141" s="14"/>
      <c r="AB141" s="14"/>
      <c r="AC141" s="14"/>
      <c r="AD141" s="27">
        <v>41179</v>
      </c>
      <c r="AE141" s="14" t="str">
        <f>LOOKUP(AP141,{0,32,92,184,366},{"раз в месяц","раз в квартал","раз в полгода","раз в год"})</f>
        <v>раз в год</v>
      </c>
      <c r="AF141" s="27" t="s">
        <v>311</v>
      </c>
      <c r="AG141" s="34">
        <f t="shared" si="36"/>
        <v>3726000</v>
      </c>
      <c r="AH141" s="16">
        <f>J141</f>
        <v>0.3</v>
      </c>
      <c r="AI141" s="34">
        <f>AG141-AG141*AH141</f>
        <v>2608200</v>
      </c>
      <c r="AJ141" s="27" t="s">
        <v>122</v>
      </c>
      <c r="AK141" s="14"/>
      <c r="AL141" s="14"/>
      <c r="AM141" s="14"/>
      <c r="AN141" s="14"/>
      <c r="AO141" s="14"/>
      <c r="AP141" s="130">
        <v>365</v>
      </c>
      <c r="AQ141" s="131">
        <f t="shared" si="28"/>
        <v>41544</v>
      </c>
      <c r="AR141" s="132">
        <f t="shared" ca="1" si="33"/>
        <v>41544</v>
      </c>
      <c r="AS141" s="131">
        <f t="shared" ca="1" si="34"/>
        <v>41264</v>
      </c>
      <c r="AT141" s="61"/>
      <c r="AU141" s="61"/>
      <c r="AV141" s="61"/>
      <c r="AX141" s="120">
        <v>41166</v>
      </c>
      <c r="AY141" s="120">
        <f ca="1">IF(AS141&gt;(AX141+183),AS141,(AX141+183))</f>
        <v>41349</v>
      </c>
    </row>
    <row r="142" spans="1:51" ht="45" customHeight="1" x14ac:dyDescent="0.2">
      <c r="A142" s="14" t="s">
        <v>75</v>
      </c>
      <c r="B142" s="14" t="s">
        <v>76</v>
      </c>
      <c r="C142" s="20" t="s">
        <v>129</v>
      </c>
      <c r="D142" s="17">
        <v>41782</v>
      </c>
      <c r="E142" s="15">
        <v>3000000</v>
      </c>
      <c r="F142" s="14" t="s">
        <v>99</v>
      </c>
      <c r="G142" s="14" t="s">
        <v>77</v>
      </c>
      <c r="H142" s="22" t="s">
        <v>79</v>
      </c>
      <c r="I142" s="15">
        <v>4670000</v>
      </c>
      <c r="J142" s="16">
        <v>0.5</v>
      </c>
      <c r="K142" s="15">
        <v>2185000</v>
      </c>
      <c r="L142" s="15">
        <f t="shared" si="35"/>
        <v>4436500</v>
      </c>
      <c r="M142" s="26" t="s">
        <v>313</v>
      </c>
      <c r="N142" s="14" t="s">
        <v>314</v>
      </c>
      <c r="O142" s="14" t="s">
        <v>831</v>
      </c>
      <c r="P142" s="14" t="s">
        <v>112</v>
      </c>
      <c r="Q142" s="14" t="s">
        <v>113</v>
      </c>
      <c r="R142" s="14"/>
      <c r="S142" s="14"/>
      <c r="T142" s="14"/>
      <c r="U142" s="14"/>
      <c r="V142" s="14"/>
      <c r="W142" s="14"/>
      <c r="X142" s="14"/>
      <c r="Y142" s="14"/>
      <c r="Z142" s="14"/>
      <c r="AA142" s="14"/>
      <c r="AB142" s="14"/>
      <c r="AC142" s="14"/>
      <c r="AD142" s="27">
        <v>41164</v>
      </c>
      <c r="AE142" s="14" t="str">
        <f>LOOKUP(AP142,{0,32,92,184,366},{"раз в месяц","раз в квартал","раз в полгода","раз в год"})</f>
        <v>раз в полгода</v>
      </c>
      <c r="AF142" s="27" t="s">
        <v>311</v>
      </c>
      <c r="AG142" s="34">
        <f t="shared" si="36"/>
        <v>4670000</v>
      </c>
      <c r="AH142" s="16">
        <v>0.5</v>
      </c>
      <c r="AI142" s="34">
        <v>2185000</v>
      </c>
      <c r="AJ142" s="27" t="s">
        <v>941</v>
      </c>
      <c r="AK142" s="14"/>
      <c r="AL142" s="14"/>
      <c r="AM142" s="14"/>
      <c r="AN142" s="14"/>
      <c r="AO142" s="14"/>
      <c r="AP142" s="130">
        <v>183</v>
      </c>
      <c r="AQ142" s="131">
        <f t="shared" si="28"/>
        <v>41347</v>
      </c>
      <c r="AR142" s="132">
        <f t="shared" ca="1" si="33"/>
        <v>41347</v>
      </c>
      <c r="AS142" s="131">
        <f t="shared" ca="1" si="34"/>
        <v>41264</v>
      </c>
      <c r="AT142" s="61"/>
      <c r="AU142" s="61"/>
      <c r="AV142" s="61">
        <v>1</v>
      </c>
      <c r="AX142" s="69"/>
      <c r="AY142" s="69"/>
    </row>
    <row r="143" spans="1:51" ht="45" customHeight="1" x14ac:dyDescent="0.2">
      <c r="A143" s="14" t="s">
        <v>153</v>
      </c>
      <c r="B143" s="14" t="s">
        <v>495</v>
      </c>
      <c r="C143" s="20" t="s">
        <v>1166</v>
      </c>
      <c r="D143" s="17">
        <v>41953</v>
      </c>
      <c r="E143" s="15">
        <v>3000000</v>
      </c>
      <c r="F143" s="14" t="s">
        <v>99</v>
      </c>
      <c r="G143" s="14" t="s">
        <v>153</v>
      </c>
      <c r="H143" s="22" t="s">
        <v>496</v>
      </c>
      <c r="I143" s="15">
        <v>4245978.28</v>
      </c>
      <c r="J143" s="16">
        <v>0.6</v>
      </c>
      <c r="K143" s="15">
        <v>1698391.2</v>
      </c>
      <c r="L143" s="15">
        <f t="shared" si="35"/>
        <v>4033679.3659999999</v>
      </c>
      <c r="M143" s="26" t="s">
        <v>555</v>
      </c>
      <c r="N143" s="26" t="s">
        <v>830</v>
      </c>
      <c r="O143" s="26" t="s">
        <v>831</v>
      </c>
      <c r="P143" s="14" t="s">
        <v>342</v>
      </c>
      <c r="Q143" s="14" t="s">
        <v>343</v>
      </c>
      <c r="R143" s="14"/>
      <c r="S143" s="14"/>
      <c r="T143" s="14"/>
      <c r="U143" s="14"/>
      <c r="V143" s="14"/>
      <c r="W143" s="14"/>
      <c r="X143" s="14"/>
      <c r="Y143" s="14"/>
      <c r="Z143" s="14"/>
      <c r="AA143" s="14"/>
      <c r="AB143" s="14"/>
      <c r="AC143" s="14"/>
      <c r="AD143" s="27">
        <v>41178</v>
      </c>
      <c r="AE143" s="14" t="str">
        <f>LOOKUP(AP143,{0,32,92,184,366},{"раз в месяц","раз в квартал","раз в полгода","раз в год"})</f>
        <v>раз в полгода</v>
      </c>
      <c r="AF143" s="27" t="s">
        <v>127</v>
      </c>
      <c r="AG143" s="34">
        <f t="shared" si="36"/>
        <v>4245978.28</v>
      </c>
      <c r="AH143" s="16">
        <v>0.6</v>
      </c>
      <c r="AI143" s="34">
        <f>K143</f>
        <v>1698391.2</v>
      </c>
      <c r="AJ143" s="27" t="s">
        <v>941</v>
      </c>
      <c r="AK143" s="14"/>
      <c r="AL143" s="14"/>
      <c r="AM143" s="14"/>
      <c r="AN143" s="14"/>
      <c r="AO143" s="14"/>
      <c r="AP143" s="130">
        <v>183</v>
      </c>
      <c r="AQ143" s="131">
        <f t="shared" si="28"/>
        <v>41361</v>
      </c>
      <c r="AR143" s="132">
        <f t="shared" ca="1" si="33"/>
        <v>41361</v>
      </c>
      <c r="AS143" s="131">
        <f t="shared" ca="1" si="34"/>
        <v>41264</v>
      </c>
      <c r="AT143" s="61"/>
      <c r="AU143" s="61"/>
      <c r="AV143" s="61"/>
      <c r="AX143" s="69"/>
      <c r="AY143" s="69"/>
    </row>
    <row r="144" spans="1:51" ht="45" customHeight="1" x14ac:dyDescent="0.2">
      <c r="A144" s="14" t="s">
        <v>75</v>
      </c>
      <c r="B144" s="14" t="s">
        <v>76</v>
      </c>
      <c r="C144" s="20" t="s">
        <v>129</v>
      </c>
      <c r="D144" s="17">
        <v>41782</v>
      </c>
      <c r="E144" s="15">
        <v>3000000</v>
      </c>
      <c r="F144" s="14" t="s">
        <v>99</v>
      </c>
      <c r="G144" s="14" t="s">
        <v>78</v>
      </c>
      <c r="H144" s="22" t="s">
        <v>111</v>
      </c>
      <c r="I144" s="15">
        <v>2750000</v>
      </c>
      <c r="J144" s="16">
        <v>0.5</v>
      </c>
      <c r="K144" s="15">
        <f>I144-I144*J144</f>
        <v>1375000</v>
      </c>
      <c r="L144" s="15">
        <f t="shared" si="35"/>
        <v>2612500</v>
      </c>
      <c r="M144" s="26" t="s">
        <v>313</v>
      </c>
      <c r="N144" s="14" t="s">
        <v>314</v>
      </c>
      <c r="O144" s="14" t="s">
        <v>831</v>
      </c>
      <c r="P144" s="14" t="s">
        <v>112</v>
      </c>
      <c r="Q144" s="14" t="s">
        <v>36</v>
      </c>
      <c r="R144" s="14"/>
      <c r="S144" s="14"/>
      <c r="T144" s="14"/>
      <c r="U144" s="14"/>
      <c r="V144" s="14"/>
      <c r="W144" s="14"/>
      <c r="X144" s="14"/>
      <c r="Y144" s="14"/>
      <c r="Z144" s="14"/>
      <c r="AA144" s="14"/>
      <c r="AB144" s="14"/>
      <c r="AC144" s="14"/>
      <c r="AD144" s="27">
        <v>41164</v>
      </c>
      <c r="AE144" s="14" t="str">
        <f>LOOKUP(AP144,{0,32,92,184,366},{"раз в месяц","раз в квартал","раз в полгода","раз в год"})</f>
        <v>раз в полгода</v>
      </c>
      <c r="AF144" s="27" t="s">
        <v>311</v>
      </c>
      <c r="AG144" s="34">
        <f t="shared" si="36"/>
        <v>2750000</v>
      </c>
      <c r="AH144" s="16">
        <v>0.5</v>
      </c>
      <c r="AI144" s="34">
        <f>AG144-AG144*AH144</f>
        <v>1375000</v>
      </c>
      <c r="AJ144" s="27" t="s">
        <v>941</v>
      </c>
      <c r="AK144" s="14"/>
      <c r="AL144" s="14"/>
      <c r="AM144" s="14"/>
      <c r="AN144" s="14"/>
      <c r="AO144" s="14"/>
      <c r="AP144" s="130">
        <v>183</v>
      </c>
      <c r="AQ144" s="131">
        <f t="shared" si="28"/>
        <v>41347</v>
      </c>
      <c r="AR144" s="132">
        <f t="shared" ca="1" si="33"/>
        <v>41347</v>
      </c>
      <c r="AS144" s="131">
        <f t="shared" ca="1" si="34"/>
        <v>41264</v>
      </c>
      <c r="AT144" s="61"/>
      <c r="AU144" s="61"/>
      <c r="AV144" s="61">
        <v>1</v>
      </c>
      <c r="AX144" s="69"/>
      <c r="AY144" s="69"/>
    </row>
    <row r="145" spans="1:51" ht="45" customHeight="1" x14ac:dyDescent="0.2">
      <c r="A145" s="12" t="s">
        <v>1016</v>
      </c>
      <c r="B145" s="12" t="s">
        <v>436</v>
      </c>
      <c r="C145" s="12" t="s">
        <v>125</v>
      </c>
      <c r="D145" s="13">
        <v>41560</v>
      </c>
      <c r="E145" s="12">
        <v>3000000</v>
      </c>
      <c r="F145" s="22" t="s">
        <v>99</v>
      </c>
      <c r="G145" s="22" t="s">
        <v>888</v>
      </c>
      <c r="H145" s="22" t="s">
        <v>406</v>
      </c>
      <c r="I145" s="23">
        <f>I141</f>
        <v>3726000</v>
      </c>
      <c r="J145" s="24">
        <f>J141</f>
        <v>0.3</v>
      </c>
      <c r="K145" s="23">
        <f>K141</f>
        <v>2608200</v>
      </c>
      <c r="L145" s="23">
        <f>L141</f>
        <v>3539700</v>
      </c>
      <c r="M145" s="22" t="s">
        <v>141</v>
      </c>
      <c r="N145" s="22" t="s">
        <v>316</v>
      </c>
      <c r="O145" s="22" t="s">
        <v>317</v>
      </c>
      <c r="P145" s="22" t="s">
        <v>890</v>
      </c>
      <c r="Q145" s="22" t="s">
        <v>879</v>
      </c>
      <c r="R145" s="22" t="s">
        <v>407</v>
      </c>
      <c r="S145" s="27"/>
      <c r="T145" s="22"/>
      <c r="U145" s="22"/>
      <c r="V145" s="22"/>
      <c r="W145" s="22"/>
      <c r="X145" s="22"/>
      <c r="Y145" s="22"/>
      <c r="Z145" s="22"/>
      <c r="AA145" s="22"/>
      <c r="AB145" s="22"/>
      <c r="AC145" s="22"/>
      <c r="AD145" s="27">
        <v>41164</v>
      </c>
      <c r="AE145" s="14" t="str">
        <f>LOOKUP(AP145,{0,32,92,184,366},{"раз в месяц","раз в квартал","раз в полгода","раз в год"})</f>
        <v>раз в полгода</v>
      </c>
      <c r="AF145" s="27" t="s">
        <v>127</v>
      </c>
      <c r="AG145" s="34">
        <f t="shared" si="36"/>
        <v>3726000</v>
      </c>
      <c r="AH145" s="24">
        <f>J145</f>
        <v>0.3</v>
      </c>
      <c r="AI145" s="34">
        <f>K145</f>
        <v>2608200</v>
      </c>
      <c r="AJ145" s="34" t="s">
        <v>122</v>
      </c>
      <c r="AK145" s="22"/>
      <c r="AL145" s="22"/>
      <c r="AM145" s="22"/>
      <c r="AN145" s="22"/>
      <c r="AO145" s="22"/>
      <c r="AP145" s="130">
        <v>183</v>
      </c>
      <c r="AQ145" s="131">
        <f t="shared" si="28"/>
        <v>41347</v>
      </c>
      <c r="AR145" s="132">
        <f t="shared" ca="1" si="33"/>
        <v>41347</v>
      </c>
      <c r="AS145" s="131">
        <f t="shared" ca="1" si="34"/>
        <v>41264</v>
      </c>
      <c r="AT145" s="61"/>
      <c r="AU145" s="61"/>
      <c r="AV145" s="61">
        <v>1</v>
      </c>
      <c r="AX145" s="120">
        <v>41166</v>
      </c>
      <c r="AY145" s="120">
        <f ca="1">IF(AS145&gt;(AX145+183),AS145,(AX145+183))</f>
        <v>41349</v>
      </c>
    </row>
    <row r="146" spans="1:51" ht="45" customHeight="1" x14ac:dyDescent="0.2">
      <c r="A146" s="14" t="s">
        <v>1329</v>
      </c>
      <c r="B146" s="14" t="s">
        <v>1330</v>
      </c>
      <c r="C146" s="14" t="s">
        <v>1166</v>
      </c>
      <c r="D146" s="17">
        <v>41974</v>
      </c>
      <c r="E146" s="15">
        <v>3000000</v>
      </c>
      <c r="F146" s="14" t="s">
        <v>99</v>
      </c>
      <c r="G146" s="14" t="s">
        <v>1341</v>
      </c>
      <c r="H146" s="22" t="s">
        <v>1342</v>
      </c>
      <c r="I146" s="15">
        <v>280000</v>
      </c>
      <c r="J146" s="16">
        <v>0.4</v>
      </c>
      <c r="K146" s="15">
        <f t="shared" ref="K146:K154" si="37">I146-I146*J146</f>
        <v>168000</v>
      </c>
      <c r="L146" s="15">
        <f t="shared" ref="L146:L157" si="38">I146*0.95</f>
        <v>266000</v>
      </c>
      <c r="M146" s="25" t="s">
        <v>555</v>
      </c>
      <c r="N146" s="26" t="s">
        <v>314</v>
      </c>
      <c r="O146" s="26" t="s">
        <v>831</v>
      </c>
      <c r="P146" s="14" t="s">
        <v>1336</v>
      </c>
      <c r="Q146" s="14" t="s">
        <v>1343</v>
      </c>
      <c r="R146" s="14"/>
      <c r="S146" s="14"/>
      <c r="T146" s="14"/>
      <c r="U146" s="14"/>
      <c r="V146" s="14"/>
      <c r="W146" s="14"/>
      <c r="X146" s="14"/>
      <c r="Y146" s="14"/>
      <c r="Z146" s="14"/>
      <c r="AA146" s="14"/>
      <c r="AB146" s="14"/>
      <c r="AC146" s="14"/>
      <c r="AD146" s="27">
        <v>41179</v>
      </c>
      <c r="AE146" s="14" t="str">
        <f>LOOKUP(AP146,{0,32,92,184,366},{"раз в месяц","раз в квартал","раз в полгода","раз в год"})</f>
        <v>раз в полгода</v>
      </c>
      <c r="AF146" s="27" t="s">
        <v>311</v>
      </c>
      <c r="AG146" s="34">
        <f t="shared" si="36"/>
        <v>280000</v>
      </c>
      <c r="AH146" s="16">
        <f>J146</f>
        <v>0.4</v>
      </c>
      <c r="AI146" s="34">
        <f t="shared" ref="AI146:AI156" si="39">AG146-AG146*AH146</f>
        <v>168000</v>
      </c>
      <c r="AJ146" s="27" t="s">
        <v>122</v>
      </c>
      <c r="AK146" s="14"/>
      <c r="AL146" s="14"/>
      <c r="AM146" s="14"/>
      <c r="AN146" s="14"/>
      <c r="AO146" s="14"/>
      <c r="AP146" s="130">
        <v>183</v>
      </c>
      <c r="AQ146" s="131">
        <f t="shared" si="28"/>
        <v>41362</v>
      </c>
      <c r="AR146" s="132">
        <f t="shared" ca="1" si="33"/>
        <v>41362</v>
      </c>
      <c r="AS146" s="131">
        <f t="shared" ca="1" si="34"/>
        <v>41264</v>
      </c>
      <c r="AT146" s="61"/>
      <c r="AU146" s="61"/>
      <c r="AV146" s="61"/>
      <c r="AX146" s="69"/>
      <c r="AY146" s="69"/>
    </row>
    <row r="147" spans="1:51" ht="45" customHeight="1" x14ac:dyDescent="0.2">
      <c r="A147" s="14" t="s">
        <v>1329</v>
      </c>
      <c r="B147" s="14" t="s">
        <v>1330</v>
      </c>
      <c r="C147" s="14" t="s">
        <v>1166</v>
      </c>
      <c r="D147" s="17">
        <v>41974</v>
      </c>
      <c r="E147" s="15">
        <v>3000000</v>
      </c>
      <c r="F147" s="14" t="s">
        <v>99</v>
      </c>
      <c r="G147" s="14" t="s">
        <v>1334</v>
      </c>
      <c r="H147" s="22" t="s">
        <v>1335</v>
      </c>
      <c r="I147" s="15">
        <v>240000</v>
      </c>
      <c r="J147" s="16">
        <v>0.4</v>
      </c>
      <c r="K147" s="15">
        <f t="shared" si="37"/>
        <v>144000</v>
      </c>
      <c r="L147" s="15">
        <f t="shared" si="38"/>
        <v>228000</v>
      </c>
      <c r="M147" s="25" t="s">
        <v>555</v>
      </c>
      <c r="N147" s="26" t="s">
        <v>314</v>
      </c>
      <c r="O147" s="26" t="s">
        <v>831</v>
      </c>
      <c r="P147" s="14" t="s">
        <v>1336</v>
      </c>
      <c r="Q147" s="14" t="s">
        <v>1337</v>
      </c>
      <c r="R147" s="14"/>
      <c r="S147" s="14"/>
      <c r="T147" s="14"/>
      <c r="U147" s="14"/>
      <c r="V147" s="14"/>
      <c r="W147" s="14"/>
      <c r="X147" s="14"/>
      <c r="Y147" s="14"/>
      <c r="Z147" s="14"/>
      <c r="AA147" s="14"/>
      <c r="AB147" s="14"/>
      <c r="AC147" s="14"/>
      <c r="AD147" s="27">
        <v>41179</v>
      </c>
      <c r="AE147" s="14" t="str">
        <f>LOOKUP(AP147,{0,32,92,184,366},{"раз в месяц","раз в квартал","раз в полгода","раз в год"})</f>
        <v>раз в полгода</v>
      </c>
      <c r="AF147" s="27" t="s">
        <v>311</v>
      </c>
      <c r="AG147" s="34">
        <f t="shared" si="36"/>
        <v>240000</v>
      </c>
      <c r="AH147" s="16">
        <f>J147</f>
        <v>0.4</v>
      </c>
      <c r="AI147" s="34">
        <f t="shared" si="39"/>
        <v>144000</v>
      </c>
      <c r="AJ147" s="27" t="s">
        <v>122</v>
      </c>
      <c r="AK147" s="14"/>
      <c r="AL147" s="14"/>
      <c r="AM147" s="14"/>
      <c r="AN147" s="14"/>
      <c r="AO147" s="14"/>
      <c r="AP147" s="130">
        <v>183</v>
      </c>
      <c r="AQ147" s="131">
        <f t="shared" si="28"/>
        <v>41362</v>
      </c>
      <c r="AR147" s="132">
        <f t="shared" ca="1" si="33"/>
        <v>41362</v>
      </c>
      <c r="AS147" s="131">
        <f t="shared" ca="1" si="34"/>
        <v>41264</v>
      </c>
      <c r="AT147" s="61"/>
      <c r="AU147" s="61"/>
      <c r="AV147" s="61"/>
      <c r="AX147" s="69"/>
      <c r="AY147" s="69"/>
    </row>
    <row r="148" spans="1:51" ht="90" customHeight="1" x14ac:dyDescent="0.2">
      <c r="A148" s="14" t="s">
        <v>1329</v>
      </c>
      <c r="B148" s="14" t="s">
        <v>1330</v>
      </c>
      <c r="C148" s="14" t="s">
        <v>1166</v>
      </c>
      <c r="D148" s="17">
        <v>41974</v>
      </c>
      <c r="E148" s="15">
        <v>3000000</v>
      </c>
      <c r="F148" s="14" t="s">
        <v>99</v>
      </c>
      <c r="G148" s="14" t="s">
        <v>1338</v>
      </c>
      <c r="H148" s="22" t="s">
        <v>1339</v>
      </c>
      <c r="I148" s="15">
        <v>180000</v>
      </c>
      <c r="J148" s="16">
        <v>0.5</v>
      </c>
      <c r="K148" s="15">
        <f t="shared" si="37"/>
        <v>90000</v>
      </c>
      <c r="L148" s="15">
        <f t="shared" si="38"/>
        <v>171000</v>
      </c>
      <c r="M148" s="25" t="s">
        <v>555</v>
      </c>
      <c r="N148" s="26" t="s">
        <v>314</v>
      </c>
      <c r="O148" s="26" t="s">
        <v>831</v>
      </c>
      <c r="P148" s="14" t="s">
        <v>1336</v>
      </c>
      <c r="Q148" s="14" t="s">
        <v>1340</v>
      </c>
      <c r="R148" s="14"/>
      <c r="S148" s="14"/>
      <c r="T148" s="14"/>
      <c r="U148" s="14"/>
      <c r="V148" s="14"/>
      <c r="W148" s="14"/>
      <c r="X148" s="14"/>
      <c r="Y148" s="14"/>
      <c r="Z148" s="14"/>
      <c r="AA148" s="14"/>
      <c r="AB148" s="14"/>
      <c r="AC148" s="14"/>
      <c r="AD148" s="27">
        <v>41179</v>
      </c>
      <c r="AE148" s="14" t="str">
        <f>LOOKUP(AP148,{0,32,92,184,366},{"раз в месяц","раз в квартал","раз в полгода","раз в год"})</f>
        <v>раз в полгода</v>
      </c>
      <c r="AF148" s="27" t="s">
        <v>311</v>
      </c>
      <c r="AG148" s="34">
        <f t="shared" si="36"/>
        <v>180000</v>
      </c>
      <c r="AH148" s="16">
        <f>J148</f>
        <v>0.5</v>
      </c>
      <c r="AI148" s="34">
        <f t="shared" si="39"/>
        <v>90000</v>
      </c>
      <c r="AJ148" s="27" t="s">
        <v>122</v>
      </c>
      <c r="AK148" s="14"/>
      <c r="AL148" s="14"/>
      <c r="AM148" s="14"/>
      <c r="AN148" s="14"/>
      <c r="AO148" s="14"/>
      <c r="AP148" s="130">
        <v>183</v>
      </c>
      <c r="AQ148" s="131">
        <f t="shared" si="28"/>
        <v>41362</v>
      </c>
      <c r="AR148" s="132">
        <f t="shared" ca="1" si="33"/>
        <v>41362</v>
      </c>
      <c r="AS148" s="131">
        <f t="shared" ca="1" si="34"/>
        <v>41264</v>
      </c>
      <c r="AT148" s="61"/>
      <c r="AU148" s="61"/>
      <c r="AV148" s="61"/>
      <c r="AX148" s="69"/>
      <c r="AY148" s="69"/>
    </row>
    <row r="149" spans="1:51" ht="45" customHeight="1" x14ac:dyDescent="0.2">
      <c r="A149" s="14" t="s">
        <v>1450</v>
      </c>
      <c r="B149" s="14" t="s">
        <v>1451</v>
      </c>
      <c r="C149" s="14" t="s">
        <v>1166</v>
      </c>
      <c r="D149" s="17">
        <v>44807</v>
      </c>
      <c r="E149" s="15">
        <v>2950000</v>
      </c>
      <c r="F149" s="14" t="s">
        <v>99</v>
      </c>
      <c r="G149" s="14" t="s">
        <v>1452</v>
      </c>
      <c r="H149" s="22" t="s">
        <v>1453</v>
      </c>
      <c r="I149" s="15">
        <v>3339000</v>
      </c>
      <c r="J149" s="16">
        <v>0.25</v>
      </c>
      <c r="K149" s="15">
        <f t="shared" si="37"/>
        <v>2504250</v>
      </c>
      <c r="L149" s="15">
        <f t="shared" si="38"/>
        <v>3172050</v>
      </c>
      <c r="M149" s="26" t="s">
        <v>313</v>
      </c>
      <c r="N149" s="14" t="s">
        <v>316</v>
      </c>
      <c r="O149" s="14" t="s">
        <v>317</v>
      </c>
      <c r="P149" s="14" t="s">
        <v>1454</v>
      </c>
      <c r="Q149" s="14" t="s">
        <v>1455</v>
      </c>
      <c r="R149" s="14"/>
      <c r="S149" s="14"/>
      <c r="T149" s="14"/>
      <c r="U149" s="14"/>
      <c r="V149" s="14"/>
      <c r="W149" s="14"/>
      <c r="X149" s="14"/>
      <c r="Y149" s="14"/>
      <c r="Z149" s="14"/>
      <c r="AA149" s="14"/>
      <c r="AB149" s="14"/>
      <c r="AC149" s="14"/>
      <c r="AD149" s="27">
        <v>41149</v>
      </c>
      <c r="AE149" s="14" t="str">
        <f>LOOKUP(AP149,{0,32,92,184,366},{"раз в месяц","раз в квартал","раз в полгода","раз в год"})</f>
        <v>раз в год</v>
      </c>
      <c r="AF149" s="27" t="s">
        <v>127</v>
      </c>
      <c r="AG149" s="34">
        <f t="shared" si="36"/>
        <v>3339000</v>
      </c>
      <c r="AH149" s="16">
        <f>J149</f>
        <v>0.25</v>
      </c>
      <c r="AI149" s="34">
        <f t="shared" si="39"/>
        <v>2504250</v>
      </c>
      <c r="AJ149" s="27" t="s">
        <v>122</v>
      </c>
      <c r="AK149" s="14"/>
      <c r="AL149" s="14"/>
      <c r="AM149" s="14"/>
      <c r="AN149" s="14"/>
      <c r="AO149" s="14"/>
      <c r="AP149" s="130">
        <v>365</v>
      </c>
      <c r="AQ149" s="131">
        <f t="shared" si="28"/>
        <v>41514</v>
      </c>
      <c r="AR149" s="132">
        <f t="shared" ca="1" si="33"/>
        <v>41514</v>
      </c>
      <c r="AS149" s="131">
        <f t="shared" ca="1" si="34"/>
        <v>41264</v>
      </c>
      <c r="AT149" s="61"/>
      <c r="AU149" s="61"/>
      <c r="AV149" s="61"/>
      <c r="AX149" s="120">
        <v>41149</v>
      </c>
      <c r="AY149" s="120">
        <f ca="1">IF(AS149&gt;(AX149+183),AS149,(AX149+183))</f>
        <v>41332</v>
      </c>
    </row>
    <row r="150" spans="1:51" ht="45" customHeight="1" x14ac:dyDescent="0.2">
      <c r="A150" s="14" t="s">
        <v>1450</v>
      </c>
      <c r="B150" s="14" t="s">
        <v>1451</v>
      </c>
      <c r="C150" s="14" t="s">
        <v>1166</v>
      </c>
      <c r="D150" s="17">
        <v>44807</v>
      </c>
      <c r="E150" s="15">
        <v>2950000</v>
      </c>
      <c r="F150" s="14" t="s">
        <v>99</v>
      </c>
      <c r="G150" s="14" t="s">
        <v>1452</v>
      </c>
      <c r="H150" s="22" t="s">
        <v>1456</v>
      </c>
      <c r="I150" s="15">
        <v>690000</v>
      </c>
      <c r="J150" s="16">
        <v>0.45</v>
      </c>
      <c r="K150" s="15">
        <f t="shared" si="37"/>
        <v>379500</v>
      </c>
      <c r="L150" s="15">
        <f t="shared" si="38"/>
        <v>655500</v>
      </c>
      <c r="M150" s="26" t="s">
        <v>313</v>
      </c>
      <c r="N150" s="26" t="s">
        <v>314</v>
      </c>
      <c r="O150" s="26" t="s">
        <v>831</v>
      </c>
      <c r="P150" s="14" t="s">
        <v>1457</v>
      </c>
      <c r="Q150" s="14" t="s">
        <v>1602</v>
      </c>
      <c r="R150" s="14"/>
      <c r="S150" s="14"/>
      <c r="T150" s="14"/>
      <c r="U150" s="14"/>
      <c r="V150" s="14"/>
      <c r="W150" s="14"/>
      <c r="X150" s="14"/>
      <c r="Y150" s="14"/>
      <c r="Z150" s="14"/>
      <c r="AA150" s="14"/>
      <c r="AB150" s="14"/>
      <c r="AC150" s="14"/>
      <c r="AD150" s="27">
        <v>41234</v>
      </c>
      <c r="AE150" s="14" t="str">
        <f>LOOKUP(AP150,{0,32,92,184,366},{"раз в месяц","раз в квартал","раз в полгода","раз в год"})</f>
        <v>раз в квартал</v>
      </c>
      <c r="AF150" s="27" t="s">
        <v>127</v>
      </c>
      <c r="AG150" s="34">
        <f t="shared" si="36"/>
        <v>690000</v>
      </c>
      <c r="AH150" s="16">
        <f>J150</f>
        <v>0.45</v>
      </c>
      <c r="AI150" s="34">
        <f t="shared" si="39"/>
        <v>379500</v>
      </c>
      <c r="AJ150" s="27" t="s">
        <v>122</v>
      </c>
      <c r="AK150" s="14"/>
      <c r="AL150" s="14"/>
      <c r="AM150" s="14"/>
      <c r="AN150" s="14"/>
      <c r="AO150" s="14"/>
      <c r="AP150" s="130">
        <v>91</v>
      </c>
      <c r="AQ150" s="131">
        <f t="shared" si="28"/>
        <v>41325</v>
      </c>
      <c r="AR150" s="132">
        <f t="shared" ca="1" si="33"/>
        <v>41325</v>
      </c>
      <c r="AS150" s="131">
        <f t="shared" ca="1" si="34"/>
        <v>41264</v>
      </c>
      <c r="AT150" s="61"/>
      <c r="AU150" s="61"/>
      <c r="AV150" s="61"/>
      <c r="AX150" s="69"/>
      <c r="AY150" s="69"/>
    </row>
    <row r="151" spans="1:51" ht="45" customHeight="1" x14ac:dyDescent="0.2">
      <c r="A151" s="22" t="s">
        <v>564</v>
      </c>
      <c r="B151" s="14" t="s">
        <v>520</v>
      </c>
      <c r="C151" s="20" t="s">
        <v>138</v>
      </c>
      <c r="D151" s="17">
        <v>41676</v>
      </c>
      <c r="E151" s="15">
        <v>2800000</v>
      </c>
      <c r="F151" s="14" t="s">
        <v>99</v>
      </c>
      <c r="G151" s="22" t="s">
        <v>565</v>
      </c>
      <c r="H151" s="22" t="s">
        <v>521</v>
      </c>
      <c r="I151" s="15">
        <v>0</v>
      </c>
      <c r="J151" s="16"/>
      <c r="K151" s="15">
        <f t="shared" si="37"/>
        <v>0</v>
      </c>
      <c r="L151" s="15">
        <f t="shared" si="38"/>
        <v>0</v>
      </c>
      <c r="M151" s="26" t="s">
        <v>313</v>
      </c>
      <c r="N151" s="26" t="s">
        <v>316</v>
      </c>
      <c r="O151" s="26" t="s">
        <v>317</v>
      </c>
      <c r="P151" s="14" t="s">
        <v>222</v>
      </c>
      <c r="Q151" s="14" t="s">
        <v>522</v>
      </c>
      <c r="R151" s="14"/>
      <c r="S151" s="14"/>
      <c r="T151" s="14"/>
      <c r="U151" s="14"/>
      <c r="V151" s="14"/>
      <c r="W151" s="14"/>
      <c r="X151" s="14"/>
      <c r="Y151" s="14"/>
      <c r="Z151" s="14"/>
      <c r="AA151" s="14"/>
      <c r="AB151" s="14"/>
      <c r="AC151" s="14"/>
      <c r="AD151" s="27">
        <v>40945</v>
      </c>
      <c r="AE151" s="14" t="str">
        <f>LOOKUP(AP151,{0,32,92,184,366},{"раз в месяц","раз в квартал","раз в полгода","раз в год"})</f>
        <v>раз в год</v>
      </c>
      <c r="AF151" s="27" t="s">
        <v>311</v>
      </c>
      <c r="AG151" s="34">
        <f t="shared" si="36"/>
        <v>0</v>
      </c>
      <c r="AH151" s="16">
        <v>0.25</v>
      </c>
      <c r="AI151" s="34">
        <f t="shared" si="39"/>
        <v>0</v>
      </c>
      <c r="AJ151" s="27" t="s">
        <v>122</v>
      </c>
      <c r="AK151" s="14"/>
      <c r="AL151" s="14"/>
      <c r="AM151" s="14"/>
      <c r="AN151" s="14"/>
      <c r="AO151" s="14"/>
      <c r="AP151" s="130">
        <v>365</v>
      </c>
      <c r="AQ151" s="131">
        <f t="shared" si="28"/>
        <v>41310</v>
      </c>
      <c r="AR151" s="132">
        <f t="shared" ca="1" si="33"/>
        <v>41310</v>
      </c>
      <c r="AS151" s="131">
        <f t="shared" ca="1" si="34"/>
        <v>41264</v>
      </c>
      <c r="AT151" s="61"/>
      <c r="AU151" s="61"/>
      <c r="AV151" s="61"/>
      <c r="AX151" s="120">
        <v>41165</v>
      </c>
      <c r="AY151" s="120">
        <f ca="1">IF(AS151&gt;(AX151+183),AS151,(AX151+183))</f>
        <v>41348</v>
      </c>
    </row>
    <row r="152" spans="1:51" ht="123.75" customHeight="1" x14ac:dyDescent="0.2">
      <c r="A152" s="14" t="s">
        <v>594</v>
      </c>
      <c r="B152" s="14" t="s">
        <v>595</v>
      </c>
      <c r="C152" s="20" t="s">
        <v>1166</v>
      </c>
      <c r="D152" s="17" t="s">
        <v>596</v>
      </c>
      <c r="E152" s="15">
        <v>2682000</v>
      </c>
      <c r="F152" s="14" t="s">
        <v>99</v>
      </c>
      <c r="G152" s="14" t="s">
        <v>593</v>
      </c>
      <c r="H152" s="22" t="s">
        <v>597</v>
      </c>
      <c r="I152" s="15">
        <v>3253380</v>
      </c>
      <c r="J152" s="16">
        <v>0.3</v>
      </c>
      <c r="K152" s="15">
        <f t="shared" si="37"/>
        <v>2277366</v>
      </c>
      <c r="L152" s="15">
        <f t="shared" si="38"/>
        <v>3090711</v>
      </c>
      <c r="M152" s="26" t="s">
        <v>313</v>
      </c>
      <c r="N152" s="26" t="s">
        <v>314</v>
      </c>
      <c r="O152" s="26" t="s">
        <v>831</v>
      </c>
      <c r="P152" s="14" t="s">
        <v>598</v>
      </c>
      <c r="Q152" s="14" t="s">
        <v>599</v>
      </c>
      <c r="R152" s="14"/>
      <c r="S152" s="14"/>
      <c r="T152" s="14"/>
      <c r="U152" s="14"/>
      <c r="V152" s="14"/>
      <c r="W152" s="14"/>
      <c r="X152" s="14"/>
      <c r="Y152" s="14"/>
      <c r="Z152" s="14"/>
      <c r="AA152" s="14"/>
      <c r="AB152" s="14"/>
      <c r="AC152" s="14"/>
      <c r="AD152" s="27">
        <v>41164</v>
      </c>
      <c r="AE152" s="14" t="str">
        <f>LOOKUP(AP152,{0,32,92,184,366},{"раз в месяц","раз в квартал","раз в полгода","раз в год"})</f>
        <v>раз в полгода</v>
      </c>
      <c r="AF152" s="27" t="s">
        <v>127</v>
      </c>
      <c r="AG152" s="34">
        <f t="shared" si="36"/>
        <v>3253380</v>
      </c>
      <c r="AH152" s="16">
        <v>0.3</v>
      </c>
      <c r="AI152" s="34">
        <f t="shared" si="39"/>
        <v>2277366</v>
      </c>
      <c r="AJ152" s="27" t="s">
        <v>122</v>
      </c>
      <c r="AK152" s="14"/>
      <c r="AL152" s="14"/>
      <c r="AM152" s="14"/>
      <c r="AN152" s="14"/>
      <c r="AO152" s="14"/>
      <c r="AP152" s="130">
        <v>183</v>
      </c>
      <c r="AQ152" s="131">
        <f t="shared" si="28"/>
        <v>41347</v>
      </c>
      <c r="AR152" s="132">
        <f t="shared" ca="1" si="33"/>
        <v>41347</v>
      </c>
      <c r="AS152" s="131">
        <f t="shared" ca="1" si="34"/>
        <v>41264</v>
      </c>
      <c r="AT152" s="61"/>
      <c r="AU152" s="61"/>
      <c r="AV152" s="61"/>
      <c r="AX152" s="69"/>
      <c r="AY152" s="69"/>
    </row>
    <row r="153" spans="1:51" ht="45" customHeight="1" x14ac:dyDescent="0.2">
      <c r="A153" s="14" t="s">
        <v>210</v>
      </c>
      <c r="B153" s="14" t="s">
        <v>211</v>
      </c>
      <c r="C153" s="20" t="s">
        <v>1166</v>
      </c>
      <c r="D153" s="17">
        <v>42622</v>
      </c>
      <c r="E153" s="15">
        <v>2600000</v>
      </c>
      <c r="F153" s="14" t="s">
        <v>99</v>
      </c>
      <c r="G153" s="14" t="s">
        <v>210</v>
      </c>
      <c r="H153" s="22" t="s">
        <v>212</v>
      </c>
      <c r="I153" s="15">
        <v>2600000</v>
      </c>
      <c r="J153" s="16">
        <v>0.5</v>
      </c>
      <c r="K153" s="15">
        <f t="shared" si="37"/>
        <v>1300000</v>
      </c>
      <c r="L153" s="15">
        <f t="shared" si="38"/>
        <v>2470000</v>
      </c>
      <c r="M153" s="26" t="s">
        <v>313</v>
      </c>
      <c r="N153" s="26" t="s">
        <v>314</v>
      </c>
      <c r="O153" s="26" t="s">
        <v>831</v>
      </c>
      <c r="P153" s="14" t="s">
        <v>213</v>
      </c>
      <c r="Q153" s="14" t="s">
        <v>276</v>
      </c>
      <c r="R153" s="14"/>
      <c r="S153" s="14"/>
      <c r="T153" s="14"/>
      <c r="U153" s="14"/>
      <c r="V153" s="14"/>
      <c r="W153" s="14"/>
      <c r="X153" s="14"/>
      <c r="Y153" s="14"/>
      <c r="Z153" s="14"/>
      <c r="AA153" s="14"/>
      <c r="AB153" s="14"/>
      <c r="AC153" s="14"/>
      <c r="AD153" s="111">
        <v>41150</v>
      </c>
      <c r="AE153" s="14" t="str">
        <f>LOOKUP(AP153,{0,32,92,184,366},{"раз в месяц","раз в квартал","раз в полгода","раз в год"})</f>
        <v>раз в полгода</v>
      </c>
      <c r="AF153" s="27" t="s">
        <v>127</v>
      </c>
      <c r="AG153" s="34">
        <f t="shared" si="36"/>
        <v>2600000</v>
      </c>
      <c r="AH153" s="16">
        <v>0.5</v>
      </c>
      <c r="AI153" s="34">
        <f t="shared" si="39"/>
        <v>1300000</v>
      </c>
      <c r="AJ153" s="27" t="s">
        <v>941</v>
      </c>
      <c r="AK153" s="14"/>
      <c r="AL153" s="14"/>
      <c r="AM153" s="14"/>
      <c r="AN153" s="14"/>
      <c r="AO153" s="14"/>
      <c r="AP153" s="130">
        <v>183</v>
      </c>
      <c r="AQ153" s="131">
        <f t="shared" si="28"/>
        <v>41333</v>
      </c>
      <c r="AR153" s="132">
        <f t="shared" ca="1" si="33"/>
        <v>41333</v>
      </c>
      <c r="AS153" s="131">
        <f t="shared" ca="1" si="34"/>
        <v>41264</v>
      </c>
      <c r="AT153" s="61"/>
      <c r="AU153" s="61"/>
      <c r="AV153" s="61"/>
      <c r="AX153" s="69"/>
      <c r="AY153" s="69"/>
    </row>
    <row r="154" spans="1:51" ht="45" x14ac:dyDescent="0.2">
      <c r="A154" s="14" t="s">
        <v>386</v>
      </c>
      <c r="B154" s="14" t="s">
        <v>186</v>
      </c>
      <c r="C154" s="20" t="s">
        <v>551</v>
      </c>
      <c r="D154" s="17">
        <v>41817</v>
      </c>
      <c r="E154" s="15">
        <v>2565000</v>
      </c>
      <c r="F154" s="14" t="s">
        <v>99</v>
      </c>
      <c r="G154" s="14" t="s">
        <v>386</v>
      </c>
      <c r="H154" s="22" t="s">
        <v>187</v>
      </c>
      <c r="I154" s="15">
        <v>2860000</v>
      </c>
      <c r="J154" s="16">
        <v>0.1</v>
      </c>
      <c r="K154" s="15">
        <f t="shared" si="37"/>
        <v>2574000</v>
      </c>
      <c r="L154" s="15">
        <f t="shared" si="38"/>
        <v>2717000</v>
      </c>
      <c r="M154" s="26" t="s">
        <v>313</v>
      </c>
      <c r="N154" s="26" t="s">
        <v>747</v>
      </c>
      <c r="O154" s="26" t="s">
        <v>831</v>
      </c>
      <c r="P154" s="14" t="s">
        <v>188</v>
      </c>
      <c r="Q154" s="14" t="s">
        <v>189</v>
      </c>
      <c r="R154" s="14" t="s">
        <v>190</v>
      </c>
      <c r="S154" s="14"/>
      <c r="T154" s="14"/>
      <c r="U154" s="14"/>
      <c r="V154" s="14"/>
      <c r="W154" s="14"/>
      <c r="X154" s="14"/>
      <c r="Y154" s="14"/>
      <c r="Z154" s="14"/>
      <c r="AA154" s="14"/>
      <c r="AB154" s="14"/>
      <c r="AC154" s="14"/>
      <c r="AD154" s="27">
        <v>41227</v>
      </c>
      <c r="AE154" s="14" t="str">
        <f>LOOKUP(AP154,{0,32,92,184,366},{"раз в месяц","раз в квартал","раз в полгода","раз в год"})</f>
        <v>раз в квартал</v>
      </c>
      <c r="AF154" s="27" t="s">
        <v>311</v>
      </c>
      <c r="AG154" s="34">
        <f t="shared" si="36"/>
        <v>2860000</v>
      </c>
      <c r="AH154" s="16">
        <v>0.1</v>
      </c>
      <c r="AI154" s="34">
        <f t="shared" si="39"/>
        <v>2574000</v>
      </c>
      <c r="AJ154" s="27" t="s">
        <v>941</v>
      </c>
      <c r="AK154" s="14"/>
      <c r="AL154" s="14"/>
      <c r="AM154" s="14"/>
      <c r="AN154" s="14"/>
      <c r="AO154" s="14"/>
      <c r="AP154" s="130">
        <v>91</v>
      </c>
      <c r="AQ154" s="131">
        <f t="shared" si="28"/>
        <v>41318</v>
      </c>
      <c r="AR154" s="132">
        <f t="shared" ca="1" si="33"/>
        <v>41318</v>
      </c>
      <c r="AS154" s="131">
        <f t="shared" ca="1" si="34"/>
        <v>41264</v>
      </c>
      <c r="AT154" s="61"/>
      <c r="AU154" s="61"/>
      <c r="AV154" s="61"/>
      <c r="AX154" s="69"/>
      <c r="AY154" s="69"/>
    </row>
    <row r="155" spans="1:51" ht="45" customHeight="1" x14ac:dyDescent="0.2">
      <c r="A155" s="14" t="s">
        <v>105</v>
      </c>
      <c r="B155" s="14" t="s">
        <v>106</v>
      </c>
      <c r="C155" s="14" t="s">
        <v>129</v>
      </c>
      <c r="D155" s="17">
        <v>41266</v>
      </c>
      <c r="E155" s="15">
        <v>2501000</v>
      </c>
      <c r="F155" s="14" t="s">
        <v>99</v>
      </c>
      <c r="G155" s="14" t="s">
        <v>105</v>
      </c>
      <c r="H155" s="22" t="s">
        <v>107</v>
      </c>
      <c r="I155" s="15">
        <v>10442648.07</v>
      </c>
      <c r="J155" s="16">
        <v>0.5</v>
      </c>
      <c r="K155" s="15">
        <f>I155*J155</f>
        <v>5221324.0350000001</v>
      </c>
      <c r="L155" s="15">
        <f t="shared" si="38"/>
        <v>9920515.6665000003</v>
      </c>
      <c r="M155" s="26" t="s">
        <v>555</v>
      </c>
      <c r="N155" s="26" t="s">
        <v>830</v>
      </c>
      <c r="O155" s="26" t="s">
        <v>831</v>
      </c>
      <c r="P155" s="14" t="s">
        <v>842</v>
      </c>
      <c r="Q155" s="14" t="s">
        <v>843</v>
      </c>
      <c r="R155" s="14"/>
      <c r="S155" s="14"/>
      <c r="T155" s="14"/>
      <c r="U155" s="14"/>
      <c r="V155" s="14"/>
      <c r="W155" s="14"/>
      <c r="X155" s="14"/>
      <c r="Y155" s="14"/>
      <c r="Z155" s="14"/>
      <c r="AA155" s="14"/>
      <c r="AB155" s="14"/>
      <c r="AC155" s="14"/>
      <c r="AD155" s="27">
        <v>41163</v>
      </c>
      <c r="AE155" s="14" t="str">
        <f>LOOKUP(AP155,{0,32,92,184,366},{"раз в месяц","раз в квартал","раз в полгода","раз в год"})</f>
        <v>раз в полгода</v>
      </c>
      <c r="AF155" s="27" t="s">
        <v>311</v>
      </c>
      <c r="AG155" s="34">
        <f t="shared" si="36"/>
        <v>10442648.07</v>
      </c>
      <c r="AH155" s="16">
        <f>J155</f>
        <v>0.5</v>
      </c>
      <c r="AI155" s="34">
        <f t="shared" si="39"/>
        <v>5221324.0350000001</v>
      </c>
      <c r="AJ155" s="27" t="s">
        <v>312</v>
      </c>
      <c r="AK155" s="14"/>
      <c r="AL155" s="14"/>
      <c r="AM155" s="14"/>
      <c r="AN155" s="14"/>
      <c r="AO155" s="14"/>
      <c r="AP155" s="130">
        <v>183</v>
      </c>
      <c r="AQ155" s="131">
        <f t="shared" si="28"/>
        <v>41346</v>
      </c>
      <c r="AR155" s="132">
        <f t="shared" ca="1" si="33"/>
        <v>41346</v>
      </c>
      <c r="AS155" s="131">
        <f t="shared" ca="1" si="34"/>
        <v>41264</v>
      </c>
      <c r="AT155" s="61"/>
      <c r="AU155" s="61"/>
      <c r="AV155" s="61">
        <v>1</v>
      </c>
      <c r="AW155" s="70"/>
      <c r="AX155" s="70"/>
      <c r="AY155" s="70"/>
    </row>
    <row r="156" spans="1:51" ht="146.25" customHeight="1" x14ac:dyDescent="0.2">
      <c r="A156" s="22" t="s">
        <v>474</v>
      </c>
      <c r="B156" s="14" t="s">
        <v>475</v>
      </c>
      <c r="C156" s="20" t="s">
        <v>138</v>
      </c>
      <c r="D156" s="17">
        <v>41638</v>
      </c>
      <c r="E156" s="15">
        <v>2500000</v>
      </c>
      <c r="F156" s="14" t="s">
        <v>99</v>
      </c>
      <c r="G156" s="22" t="s">
        <v>476</v>
      </c>
      <c r="H156" s="22" t="s">
        <v>477</v>
      </c>
      <c r="I156" s="15">
        <v>4647000</v>
      </c>
      <c r="J156" s="16">
        <v>0.25</v>
      </c>
      <c r="K156" s="15">
        <f>I156-I156*J156</f>
        <v>3485250</v>
      </c>
      <c r="L156" s="15">
        <f t="shared" si="38"/>
        <v>4414650</v>
      </c>
      <c r="M156" s="26" t="s">
        <v>313</v>
      </c>
      <c r="N156" s="26" t="s">
        <v>316</v>
      </c>
      <c r="O156" s="26" t="s">
        <v>317</v>
      </c>
      <c r="P156" s="14" t="s">
        <v>478</v>
      </c>
      <c r="Q156" s="14" t="s">
        <v>479</v>
      </c>
      <c r="R156" s="14"/>
      <c r="S156" s="14"/>
      <c r="T156" s="14"/>
      <c r="U156" s="14"/>
      <c r="V156" s="14"/>
      <c r="W156" s="14"/>
      <c r="X156" s="14"/>
      <c r="Y156" s="14"/>
      <c r="Z156" s="14"/>
      <c r="AA156" s="14"/>
      <c r="AB156" s="14"/>
      <c r="AC156" s="14"/>
      <c r="AD156" s="27">
        <v>40907</v>
      </c>
      <c r="AE156" s="14" t="str">
        <f>LOOKUP(AP156,{0,32,92,184,366},{"раз в месяц","раз в квартал","раз в полгода","раз в год"})</f>
        <v>раз в год</v>
      </c>
      <c r="AF156" s="27" t="s">
        <v>311</v>
      </c>
      <c r="AG156" s="34">
        <f t="shared" si="36"/>
        <v>4647000</v>
      </c>
      <c r="AH156" s="16">
        <v>0.25</v>
      </c>
      <c r="AI156" s="34">
        <f t="shared" si="39"/>
        <v>3485250</v>
      </c>
      <c r="AJ156" s="27" t="s">
        <v>122</v>
      </c>
      <c r="AK156" s="14"/>
      <c r="AL156" s="14"/>
      <c r="AM156" s="14"/>
      <c r="AN156" s="14"/>
      <c r="AO156" s="14"/>
      <c r="AP156" s="130">
        <v>365</v>
      </c>
      <c r="AQ156" s="131">
        <f t="shared" si="28"/>
        <v>41272</v>
      </c>
      <c r="AR156" s="132">
        <f t="shared" ca="1" si="33"/>
        <v>41272</v>
      </c>
      <c r="AS156" s="131">
        <f t="shared" ca="1" si="34"/>
        <v>41264</v>
      </c>
      <c r="AT156" s="61"/>
      <c r="AU156" s="61"/>
      <c r="AV156" s="61"/>
      <c r="AX156" s="120">
        <v>41166</v>
      </c>
      <c r="AY156" s="120">
        <f ca="1">IF(AS156&gt;(AX156+183),AS156,(AX156+183))</f>
        <v>41349</v>
      </c>
    </row>
    <row r="157" spans="1:51" ht="67.5" customHeight="1" x14ac:dyDescent="0.2">
      <c r="A157" s="22" t="s">
        <v>1089</v>
      </c>
      <c r="B157" s="14" t="s">
        <v>1091</v>
      </c>
      <c r="C157" s="20" t="s">
        <v>1166</v>
      </c>
      <c r="D157" s="17">
        <v>43530</v>
      </c>
      <c r="E157" s="15">
        <v>2500000</v>
      </c>
      <c r="F157" s="14" t="s">
        <v>99</v>
      </c>
      <c r="G157" s="22" t="s">
        <v>1089</v>
      </c>
      <c r="H157" s="22" t="s">
        <v>1090</v>
      </c>
      <c r="I157" s="15">
        <v>3450000</v>
      </c>
      <c r="J157" s="16">
        <v>0.25</v>
      </c>
      <c r="K157" s="15">
        <v>2587250</v>
      </c>
      <c r="L157" s="15">
        <f t="shared" si="38"/>
        <v>3277500</v>
      </c>
      <c r="M157" s="26" t="s">
        <v>555</v>
      </c>
      <c r="N157" s="26" t="s">
        <v>316</v>
      </c>
      <c r="O157" s="26" t="s">
        <v>317</v>
      </c>
      <c r="P157" s="14" t="s">
        <v>1092</v>
      </c>
      <c r="Q157" s="14" t="s">
        <v>291</v>
      </c>
      <c r="R157" s="14"/>
      <c r="S157" s="14"/>
      <c r="T157" s="14"/>
      <c r="U157" s="14"/>
      <c r="V157" s="14"/>
      <c r="W157" s="14"/>
      <c r="X157" s="14"/>
      <c r="Y157" s="14"/>
      <c r="Z157" s="14"/>
      <c r="AA157" s="14"/>
      <c r="AB157" s="14"/>
      <c r="AC157" s="14"/>
      <c r="AD157" s="27">
        <v>40974</v>
      </c>
      <c r="AE157" s="14" t="str">
        <f>LOOKUP(AP157,{0,32,92,184,366},{"раз в месяц","раз в квартал","раз в полгода","раз в год"})</f>
        <v>раз в год</v>
      </c>
      <c r="AF157" s="27" t="s">
        <v>311</v>
      </c>
      <c r="AG157" s="34">
        <f t="shared" si="36"/>
        <v>3450000</v>
      </c>
      <c r="AH157" s="16">
        <v>0.25</v>
      </c>
      <c r="AI157" s="34">
        <f>K157</f>
        <v>2587250</v>
      </c>
      <c r="AJ157" s="27" t="s">
        <v>122</v>
      </c>
      <c r="AK157" s="14"/>
      <c r="AL157" s="14"/>
      <c r="AM157" s="14"/>
      <c r="AN157" s="14"/>
      <c r="AO157" s="14"/>
      <c r="AP157" s="130">
        <v>365</v>
      </c>
      <c r="AQ157" s="131">
        <f t="shared" si="28"/>
        <v>41339</v>
      </c>
      <c r="AR157" s="132">
        <f t="shared" ca="1" si="33"/>
        <v>41339</v>
      </c>
      <c r="AS157" s="131">
        <f t="shared" ca="1" si="34"/>
        <v>41264</v>
      </c>
      <c r="AT157" s="61"/>
      <c r="AU157" s="61"/>
      <c r="AV157" s="61"/>
      <c r="AX157" s="120">
        <v>41166</v>
      </c>
      <c r="AY157" s="120">
        <f ca="1">IF(AS157&gt;(AX157+183),AS157,(AX157+183))</f>
        <v>41349</v>
      </c>
    </row>
    <row r="158" spans="1:51" ht="45" customHeight="1" x14ac:dyDescent="0.2">
      <c r="A158" s="12" t="s">
        <v>231</v>
      </c>
      <c r="B158" s="12" t="s">
        <v>232</v>
      </c>
      <c r="C158" s="12" t="s">
        <v>797</v>
      </c>
      <c r="D158" s="13">
        <v>41411</v>
      </c>
      <c r="E158" s="12">
        <v>2500000</v>
      </c>
      <c r="F158" s="14" t="s">
        <v>99</v>
      </c>
      <c r="G158" s="14" t="s">
        <v>231</v>
      </c>
      <c r="H158" s="22" t="s">
        <v>233</v>
      </c>
      <c r="I158" s="15">
        <v>3440000</v>
      </c>
      <c r="J158" s="16">
        <v>0.25</v>
      </c>
      <c r="K158" s="15">
        <v>2580000</v>
      </c>
      <c r="L158" s="15">
        <v>3268000</v>
      </c>
      <c r="M158" s="14" t="s">
        <v>141</v>
      </c>
      <c r="N158" s="14" t="s">
        <v>316</v>
      </c>
      <c r="O158" s="14" t="s">
        <v>317</v>
      </c>
      <c r="P158" s="14" t="s">
        <v>234</v>
      </c>
      <c r="Q158" s="14" t="s">
        <v>235</v>
      </c>
      <c r="R158" s="33" t="s">
        <v>573</v>
      </c>
      <c r="S158" s="17">
        <v>40360</v>
      </c>
      <c r="T158" s="14"/>
      <c r="U158" s="14"/>
      <c r="V158" s="14"/>
      <c r="W158" s="14"/>
      <c r="X158" s="14"/>
      <c r="Y158" s="14"/>
      <c r="Z158" s="14"/>
      <c r="AA158" s="14"/>
      <c r="AB158" s="14"/>
      <c r="AC158" s="14"/>
      <c r="AD158" s="27">
        <v>41095</v>
      </c>
      <c r="AE158" s="14" t="str">
        <f>LOOKUP(AP158,{0,32,92,184,366},{"раз в месяц","раз в квартал","раз в полгода","раз в год"})</f>
        <v>раз в год</v>
      </c>
      <c r="AF158" s="17" t="s">
        <v>311</v>
      </c>
      <c r="AG158" s="33">
        <v>3440000</v>
      </c>
      <c r="AH158" s="16">
        <v>0.25</v>
      </c>
      <c r="AI158" s="33">
        <v>2580000</v>
      </c>
      <c r="AJ158" s="33" t="s">
        <v>122</v>
      </c>
      <c r="AK158" s="14"/>
      <c r="AL158" s="14"/>
      <c r="AM158" s="14"/>
      <c r="AN158" s="14"/>
      <c r="AO158" s="14"/>
      <c r="AP158" s="130">
        <v>365</v>
      </c>
      <c r="AQ158" s="131">
        <f t="shared" si="28"/>
        <v>41460</v>
      </c>
      <c r="AR158" s="132">
        <f t="shared" ca="1" si="33"/>
        <v>41460</v>
      </c>
      <c r="AS158" s="131">
        <f t="shared" ca="1" si="34"/>
        <v>41264</v>
      </c>
      <c r="AT158" s="61"/>
      <c r="AU158" s="61"/>
      <c r="AV158" s="61">
        <v>1</v>
      </c>
      <c r="AX158" s="120">
        <v>41166</v>
      </c>
      <c r="AY158" s="120">
        <f ca="1">IF(AS158&gt;(AX158+183),AS158,(AX158+183))</f>
        <v>41349</v>
      </c>
    </row>
    <row r="159" spans="1:51" ht="45" customHeight="1" x14ac:dyDescent="0.2">
      <c r="A159" s="14" t="s">
        <v>530</v>
      </c>
      <c r="B159" s="14" t="s">
        <v>531</v>
      </c>
      <c r="C159" s="20" t="s">
        <v>129</v>
      </c>
      <c r="D159" s="17">
        <v>42520</v>
      </c>
      <c r="E159" s="15">
        <v>2500000</v>
      </c>
      <c r="F159" s="14" t="s">
        <v>99</v>
      </c>
      <c r="G159" s="14" t="s">
        <v>530</v>
      </c>
      <c r="H159" s="22" t="s">
        <v>532</v>
      </c>
      <c r="I159" s="15">
        <v>5095114</v>
      </c>
      <c r="J159" s="16">
        <v>0.5</v>
      </c>
      <c r="K159" s="15">
        <f>I159-I159*J159</f>
        <v>2547557</v>
      </c>
      <c r="L159" s="15">
        <f t="shared" ref="L159:L165" si="40">I159*0.95</f>
        <v>4840358.3</v>
      </c>
      <c r="M159" s="26" t="s">
        <v>313</v>
      </c>
      <c r="N159" s="14" t="s">
        <v>830</v>
      </c>
      <c r="O159" s="14" t="s">
        <v>831</v>
      </c>
      <c r="P159" s="14" t="s">
        <v>1590</v>
      </c>
      <c r="Q159" s="14" t="s">
        <v>723</v>
      </c>
      <c r="R159" s="14"/>
      <c r="S159" s="14"/>
      <c r="T159" s="14"/>
      <c r="U159" s="14"/>
      <c r="V159" s="14"/>
      <c r="W159" s="14"/>
      <c r="X159" s="14"/>
      <c r="Y159" s="14"/>
      <c r="Z159" s="14"/>
      <c r="AA159" s="14"/>
      <c r="AB159" s="14"/>
      <c r="AC159" s="14"/>
      <c r="AD159" s="27">
        <v>41250</v>
      </c>
      <c r="AE159" s="14" t="str">
        <f>LOOKUP(AP159,{0,32,92,184,366},{"раз в месяц","раз в квартал","раз в полгода","раз в год"})</f>
        <v>раз в месяц</v>
      </c>
      <c r="AF159" s="27" t="s">
        <v>311</v>
      </c>
      <c r="AG159" s="34">
        <f t="shared" ref="AG159:AG165" si="41">I159</f>
        <v>5095114</v>
      </c>
      <c r="AH159" s="16">
        <v>0.5</v>
      </c>
      <c r="AI159" s="34">
        <f>AG159-AG159*AH159</f>
        <v>2547557</v>
      </c>
      <c r="AJ159" s="27" t="s">
        <v>941</v>
      </c>
      <c r="AK159" s="14"/>
      <c r="AL159" s="14"/>
      <c r="AM159" s="14"/>
      <c r="AN159" s="14"/>
      <c r="AO159" s="14"/>
      <c r="AP159" s="130">
        <v>30</v>
      </c>
      <c r="AQ159" s="131">
        <f t="shared" si="28"/>
        <v>41280</v>
      </c>
      <c r="AR159" s="132">
        <f t="shared" ca="1" si="33"/>
        <v>41280</v>
      </c>
      <c r="AS159" s="131">
        <f t="shared" ca="1" si="34"/>
        <v>41264</v>
      </c>
      <c r="AT159" s="61"/>
      <c r="AU159" s="61"/>
      <c r="AV159" s="61"/>
      <c r="AX159" s="69"/>
      <c r="AY159" s="69"/>
    </row>
    <row r="160" spans="1:51" ht="45" customHeight="1" x14ac:dyDescent="0.2">
      <c r="A160" s="14" t="s">
        <v>672</v>
      </c>
      <c r="B160" s="14" t="s">
        <v>1002</v>
      </c>
      <c r="C160" s="20" t="s">
        <v>129</v>
      </c>
      <c r="D160" s="17">
        <v>41411</v>
      </c>
      <c r="E160" s="15">
        <v>2500000</v>
      </c>
      <c r="F160" s="14" t="s">
        <v>99</v>
      </c>
      <c r="G160" s="14" t="s">
        <v>672</v>
      </c>
      <c r="H160" s="22" t="s">
        <v>615</v>
      </c>
      <c r="I160" s="15">
        <v>4858647.88</v>
      </c>
      <c r="J160" s="16">
        <v>0.5</v>
      </c>
      <c r="K160" s="15">
        <f>I160*J160</f>
        <v>2429323.94</v>
      </c>
      <c r="L160" s="15">
        <f t="shared" si="40"/>
        <v>4615715.4859999996</v>
      </c>
      <c r="M160" s="26" t="s">
        <v>313</v>
      </c>
      <c r="N160" s="14" t="s">
        <v>830</v>
      </c>
      <c r="O160" s="14" t="s">
        <v>831</v>
      </c>
      <c r="P160" s="14" t="s">
        <v>1000</v>
      </c>
      <c r="Q160" s="14" t="s">
        <v>1001</v>
      </c>
      <c r="R160" s="14"/>
      <c r="S160" s="14"/>
      <c r="T160" s="14"/>
      <c r="U160" s="14"/>
      <c r="V160" s="14"/>
      <c r="W160" s="14"/>
      <c r="X160" s="14"/>
      <c r="Y160" s="14"/>
      <c r="Z160" s="14"/>
      <c r="AA160" s="14"/>
      <c r="AB160" s="14"/>
      <c r="AC160" s="14"/>
      <c r="AD160" s="27">
        <v>41152</v>
      </c>
      <c r="AE160" s="14" t="str">
        <f>LOOKUP(AP160,{0,32,92,184,366},{"раз в месяц","раз в квартал","раз в полгода","раз в год"})</f>
        <v>раз в полгода</v>
      </c>
      <c r="AF160" s="27" t="s">
        <v>311</v>
      </c>
      <c r="AG160" s="34">
        <f t="shared" si="41"/>
        <v>4858647.88</v>
      </c>
      <c r="AH160" s="16">
        <v>0.5</v>
      </c>
      <c r="AI160" s="34">
        <f>AG160*AH160</f>
        <v>2429323.94</v>
      </c>
      <c r="AJ160" s="27" t="s">
        <v>941</v>
      </c>
      <c r="AK160" s="14"/>
      <c r="AL160" s="14"/>
      <c r="AM160" s="14"/>
      <c r="AN160" s="14"/>
      <c r="AO160" s="14"/>
      <c r="AP160" s="130">
        <v>183</v>
      </c>
      <c r="AQ160" s="131">
        <f t="shared" si="28"/>
        <v>41335</v>
      </c>
      <c r="AR160" s="132">
        <f t="shared" ca="1" si="33"/>
        <v>41335</v>
      </c>
      <c r="AS160" s="131">
        <f t="shared" ca="1" si="34"/>
        <v>41264</v>
      </c>
      <c r="AT160" s="61"/>
      <c r="AU160" s="61"/>
      <c r="AV160" s="61">
        <v>1</v>
      </c>
      <c r="AX160" s="69"/>
      <c r="AY160" s="69"/>
    </row>
    <row r="161" spans="1:51" ht="78.75" customHeight="1" x14ac:dyDescent="0.2">
      <c r="A161" s="14" t="s">
        <v>672</v>
      </c>
      <c r="B161" s="14" t="s">
        <v>1002</v>
      </c>
      <c r="C161" s="20" t="s">
        <v>129</v>
      </c>
      <c r="D161" s="17">
        <v>41411</v>
      </c>
      <c r="E161" s="15">
        <v>2500000</v>
      </c>
      <c r="F161" s="14" t="s">
        <v>99</v>
      </c>
      <c r="G161" s="14" t="s">
        <v>673</v>
      </c>
      <c r="H161" s="22" t="s">
        <v>674</v>
      </c>
      <c r="I161" s="15">
        <v>700000</v>
      </c>
      <c r="J161" s="16">
        <v>0.2</v>
      </c>
      <c r="K161" s="15">
        <f>I161-I161*J161</f>
        <v>560000</v>
      </c>
      <c r="L161" s="15">
        <f t="shared" si="40"/>
        <v>665000</v>
      </c>
      <c r="M161" s="26" t="s">
        <v>313</v>
      </c>
      <c r="N161" s="14" t="s">
        <v>314</v>
      </c>
      <c r="O161" s="14" t="s">
        <v>831</v>
      </c>
      <c r="P161" s="14" t="s">
        <v>523</v>
      </c>
      <c r="Q161" s="14" t="s">
        <v>610</v>
      </c>
      <c r="R161" s="14"/>
      <c r="S161" s="14"/>
      <c r="T161" s="14"/>
      <c r="U161" s="14"/>
      <c r="V161" s="14"/>
      <c r="W161" s="14"/>
      <c r="X161" s="14"/>
      <c r="Y161" s="14"/>
      <c r="Z161" s="14"/>
      <c r="AA161" s="14"/>
      <c r="AB161" s="14"/>
      <c r="AC161" s="14"/>
      <c r="AD161" s="27">
        <v>41152</v>
      </c>
      <c r="AE161" s="14" t="str">
        <f>LOOKUP(AP161,{0,32,92,184,366},{"раз в месяц","раз в квартал","раз в полгода","раз в год"})</f>
        <v>раз в полгода</v>
      </c>
      <c r="AF161" s="27" t="s">
        <v>311</v>
      </c>
      <c r="AG161" s="34">
        <f t="shared" si="41"/>
        <v>700000</v>
      </c>
      <c r="AH161" s="16">
        <v>0.2</v>
      </c>
      <c r="AI161" s="34">
        <f>AG161-AG161*AH161</f>
        <v>560000</v>
      </c>
      <c r="AJ161" s="27" t="s">
        <v>941</v>
      </c>
      <c r="AK161" s="14"/>
      <c r="AL161" s="14"/>
      <c r="AM161" s="14"/>
      <c r="AN161" s="14"/>
      <c r="AO161" s="14"/>
      <c r="AP161" s="130">
        <v>183</v>
      </c>
      <c r="AQ161" s="131">
        <f t="shared" si="28"/>
        <v>41335</v>
      </c>
      <c r="AR161" s="132">
        <f t="shared" ca="1" si="33"/>
        <v>41335</v>
      </c>
      <c r="AS161" s="131">
        <f t="shared" ca="1" si="34"/>
        <v>41264</v>
      </c>
      <c r="AT161" s="61"/>
      <c r="AU161" s="61"/>
      <c r="AV161" s="61">
        <v>1</v>
      </c>
      <c r="AX161" s="69"/>
      <c r="AY161" s="69"/>
    </row>
    <row r="162" spans="1:51" ht="45" customHeight="1" x14ac:dyDescent="0.2">
      <c r="A162" s="14" t="s">
        <v>672</v>
      </c>
      <c r="B162" s="14" t="s">
        <v>1002</v>
      </c>
      <c r="C162" s="20" t="s">
        <v>129</v>
      </c>
      <c r="D162" s="17">
        <v>41411</v>
      </c>
      <c r="E162" s="15">
        <v>2500000</v>
      </c>
      <c r="F162" s="14" t="s">
        <v>99</v>
      </c>
      <c r="G162" s="14" t="s">
        <v>611</v>
      </c>
      <c r="H162" s="22" t="s">
        <v>612</v>
      </c>
      <c r="I162" s="15">
        <v>340000</v>
      </c>
      <c r="J162" s="16">
        <v>0.4</v>
      </c>
      <c r="K162" s="15">
        <f>I162-I162*J162</f>
        <v>204000</v>
      </c>
      <c r="L162" s="15">
        <f t="shared" si="40"/>
        <v>323000</v>
      </c>
      <c r="M162" s="26" t="s">
        <v>313</v>
      </c>
      <c r="N162" s="14" t="s">
        <v>314</v>
      </c>
      <c r="O162" s="14" t="s">
        <v>831</v>
      </c>
      <c r="P162" s="14" t="s">
        <v>613</v>
      </c>
      <c r="Q162" s="14" t="s">
        <v>614</v>
      </c>
      <c r="R162" s="14"/>
      <c r="S162" s="14"/>
      <c r="T162" s="14"/>
      <c r="U162" s="14"/>
      <c r="V162" s="14"/>
      <c r="W162" s="14"/>
      <c r="X162" s="14"/>
      <c r="Y162" s="14"/>
      <c r="Z162" s="14"/>
      <c r="AA162" s="14"/>
      <c r="AB162" s="14"/>
      <c r="AC162" s="14"/>
      <c r="AD162" s="27">
        <v>41152</v>
      </c>
      <c r="AE162" s="14" t="str">
        <f>LOOKUP(AP162,{0,32,92,184,366},{"раз в месяц","раз в квартал","раз в полгода","раз в год"})</f>
        <v>раз в полгода</v>
      </c>
      <c r="AF162" s="27" t="s">
        <v>311</v>
      </c>
      <c r="AG162" s="34">
        <f t="shared" si="41"/>
        <v>340000</v>
      </c>
      <c r="AH162" s="16">
        <v>0.4</v>
      </c>
      <c r="AI162" s="34">
        <f>AG162-AG162*AH162</f>
        <v>204000</v>
      </c>
      <c r="AJ162" s="27" t="s">
        <v>941</v>
      </c>
      <c r="AK162" s="14"/>
      <c r="AL162" s="14"/>
      <c r="AM162" s="14"/>
      <c r="AN162" s="14"/>
      <c r="AO162" s="14"/>
      <c r="AP162" s="130">
        <v>183</v>
      </c>
      <c r="AQ162" s="131">
        <f t="shared" si="28"/>
        <v>41335</v>
      </c>
      <c r="AR162" s="132">
        <f t="shared" ca="1" si="33"/>
        <v>41335</v>
      </c>
      <c r="AS162" s="131">
        <f t="shared" ca="1" si="34"/>
        <v>41264</v>
      </c>
      <c r="AT162" s="61"/>
      <c r="AU162" s="61"/>
      <c r="AV162" s="61">
        <v>1</v>
      </c>
      <c r="AW162" s="70"/>
      <c r="AX162" s="70"/>
      <c r="AY162" s="70"/>
    </row>
    <row r="163" spans="1:51" ht="45" customHeight="1" x14ac:dyDescent="0.2">
      <c r="A163" s="14" t="s">
        <v>1006</v>
      </c>
      <c r="B163" s="14" t="s">
        <v>1007</v>
      </c>
      <c r="C163" s="20" t="s">
        <v>746</v>
      </c>
      <c r="D163" s="17">
        <v>41421</v>
      </c>
      <c r="E163" s="15">
        <v>2400000</v>
      </c>
      <c r="F163" s="14" t="s">
        <v>99</v>
      </c>
      <c r="G163" s="14" t="s">
        <v>1006</v>
      </c>
      <c r="H163" s="22" t="s">
        <v>422</v>
      </c>
      <c r="I163" s="15">
        <v>2400000</v>
      </c>
      <c r="J163" s="16">
        <v>0.3</v>
      </c>
      <c r="K163" s="15">
        <f>I163-I163*J163</f>
        <v>1680000</v>
      </c>
      <c r="L163" s="15">
        <f t="shared" si="40"/>
        <v>2280000</v>
      </c>
      <c r="M163" s="26" t="s">
        <v>313</v>
      </c>
      <c r="N163" s="14" t="s">
        <v>747</v>
      </c>
      <c r="O163" s="14" t="s">
        <v>831</v>
      </c>
      <c r="P163" s="14" t="s">
        <v>145</v>
      </c>
      <c r="Q163" s="14" t="s">
        <v>566</v>
      </c>
      <c r="R163" s="14"/>
      <c r="S163" s="14"/>
      <c r="T163" s="14"/>
      <c r="U163" s="14"/>
      <c r="V163" s="14"/>
      <c r="W163" s="14"/>
      <c r="X163" s="14"/>
      <c r="Y163" s="14"/>
      <c r="Z163" s="14"/>
      <c r="AA163" s="14"/>
      <c r="AB163" s="14"/>
      <c r="AC163" s="14"/>
      <c r="AD163" s="27">
        <v>41241</v>
      </c>
      <c r="AE163" s="14" t="str">
        <f>LOOKUP(AP163,{0,32,92,184,366},{"раз в месяц","раз в квартал","раз в полгода","раз в год"})</f>
        <v>раз в полгода</v>
      </c>
      <c r="AF163" s="27" t="s">
        <v>311</v>
      </c>
      <c r="AG163" s="34">
        <f t="shared" si="41"/>
        <v>2400000</v>
      </c>
      <c r="AH163" s="16">
        <v>0.4</v>
      </c>
      <c r="AI163" s="34">
        <f>K163</f>
        <v>1680000</v>
      </c>
      <c r="AJ163" s="27" t="s">
        <v>941</v>
      </c>
      <c r="AK163" s="14"/>
      <c r="AL163" s="14"/>
      <c r="AM163" s="14"/>
      <c r="AN163" s="14"/>
      <c r="AO163" s="14"/>
      <c r="AP163" s="130">
        <v>183</v>
      </c>
      <c r="AQ163" s="131">
        <f t="shared" si="28"/>
        <v>41424</v>
      </c>
      <c r="AR163" s="132">
        <f t="shared" ca="1" si="33"/>
        <v>41424</v>
      </c>
      <c r="AS163" s="131">
        <f t="shared" ca="1" si="34"/>
        <v>41264</v>
      </c>
      <c r="AT163" s="61"/>
      <c r="AU163" s="61"/>
      <c r="AV163" s="61"/>
      <c r="AX163" s="69"/>
      <c r="AY163" s="69"/>
    </row>
    <row r="164" spans="1:51" ht="67.5" customHeight="1" x14ac:dyDescent="0.2">
      <c r="A164" s="14" t="s">
        <v>1006</v>
      </c>
      <c r="B164" s="14" t="s">
        <v>1007</v>
      </c>
      <c r="C164" s="20" t="s">
        <v>746</v>
      </c>
      <c r="D164" s="17">
        <v>41421</v>
      </c>
      <c r="E164" s="15">
        <v>2400000</v>
      </c>
      <c r="F164" s="14" t="s">
        <v>99</v>
      </c>
      <c r="G164" s="14" t="s">
        <v>1008</v>
      </c>
      <c r="H164" s="22" t="s">
        <v>144</v>
      </c>
      <c r="I164" s="15">
        <v>800000</v>
      </c>
      <c r="J164" s="16">
        <v>0.4</v>
      </c>
      <c r="K164" s="15">
        <f>I164-I164*J164</f>
        <v>480000</v>
      </c>
      <c r="L164" s="15">
        <f t="shared" si="40"/>
        <v>760000</v>
      </c>
      <c r="M164" s="26" t="s">
        <v>313</v>
      </c>
      <c r="N164" s="14" t="s">
        <v>747</v>
      </c>
      <c r="O164" s="14" t="s">
        <v>831</v>
      </c>
      <c r="P164" s="14" t="s">
        <v>145</v>
      </c>
      <c r="Q164" s="14" t="s">
        <v>987</v>
      </c>
      <c r="R164" s="14"/>
      <c r="S164" s="14"/>
      <c r="T164" s="14"/>
      <c r="U164" s="14"/>
      <c r="V164" s="14"/>
      <c r="W164" s="14"/>
      <c r="X164" s="14"/>
      <c r="Y164" s="14"/>
      <c r="Z164" s="14"/>
      <c r="AA164" s="14"/>
      <c r="AB164" s="14"/>
      <c r="AC164" s="14"/>
      <c r="AD164" s="27">
        <v>41241</v>
      </c>
      <c r="AE164" s="14" t="str">
        <f>LOOKUP(AP164,{0,32,92,184,366},{"раз в месяц","раз в квартал","раз в полгода","раз в год"})</f>
        <v>раз в полгода</v>
      </c>
      <c r="AF164" s="27" t="s">
        <v>311</v>
      </c>
      <c r="AG164" s="34">
        <f t="shared" si="41"/>
        <v>800000</v>
      </c>
      <c r="AH164" s="16">
        <v>0.4</v>
      </c>
      <c r="AI164" s="34">
        <f>K164</f>
        <v>480000</v>
      </c>
      <c r="AJ164" s="27" t="s">
        <v>941</v>
      </c>
      <c r="AK164" s="14"/>
      <c r="AL164" s="14"/>
      <c r="AM164" s="14"/>
      <c r="AN164" s="14"/>
      <c r="AO164" s="14"/>
      <c r="AP164" s="130">
        <v>183</v>
      </c>
      <c r="AQ164" s="131">
        <f t="shared" si="28"/>
        <v>41424</v>
      </c>
      <c r="AR164" s="132">
        <f t="shared" ca="1" si="33"/>
        <v>41424</v>
      </c>
      <c r="AS164" s="131">
        <f t="shared" ca="1" si="34"/>
        <v>41264</v>
      </c>
      <c r="AT164" s="61"/>
      <c r="AU164" s="61"/>
      <c r="AV164" s="61"/>
      <c r="AX164" s="69"/>
      <c r="AY164" s="69"/>
    </row>
    <row r="165" spans="1:51" ht="45" customHeight="1" x14ac:dyDescent="0.2">
      <c r="A165" s="14" t="s">
        <v>1486</v>
      </c>
      <c r="B165" s="14" t="s">
        <v>1487</v>
      </c>
      <c r="C165" s="14" t="s">
        <v>138</v>
      </c>
      <c r="D165" s="17">
        <v>41787</v>
      </c>
      <c r="E165" s="15">
        <v>2390000</v>
      </c>
      <c r="F165" s="14" t="s">
        <v>99</v>
      </c>
      <c r="G165" s="14" t="s">
        <v>1488</v>
      </c>
      <c r="H165" s="22" t="s">
        <v>1489</v>
      </c>
      <c r="I165" s="15">
        <v>3205000</v>
      </c>
      <c r="J165" s="16">
        <v>0.25</v>
      </c>
      <c r="K165" s="15">
        <f>I165-I165*J165</f>
        <v>2403750</v>
      </c>
      <c r="L165" s="15">
        <f t="shared" si="40"/>
        <v>3044750</v>
      </c>
      <c r="M165" s="26" t="s">
        <v>313</v>
      </c>
      <c r="N165" s="14" t="s">
        <v>316</v>
      </c>
      <c r="O165" s="14" t="s">
        <v>317</v>
      </c>
      <c r="P165" s="14" t="s">
        <v>1490</v>
      </c>
      <c r="Q165" s="14" t="s">
        <v>1491</v>
      </c>
      <c r="R165" s="14"/>
      <c r="S165" s="14"/>
      <c r="T165" s="14"/>
      <c r="U165" s="14"/>
      <c r="V165" s="14"/>
      <c r="W165" s="14"/>
      <c r="X165" s="14"/>
      <c r="Y165" s="14"/>
      <c r="Z165" s="14"/>
      <c r="AA165" s="14"/>
      <c r="AB165" s="14"/>
      <c r="AC165" s="14"/>
      <c r="AD165" s="27">
        <v>41057</v>
      </c>
      <c r="AE165" s="14" t="str">
        <f>LOOKUP(AP165,{0,32,92,184,366},{"раз в месяц","раз в квартал","раз в полгода","раз в год"})</f>
        <v>раз в год</v>
      </c>
      <c r="AF165" s="27" t="s">
        <v>311</v>
      </c>
      <c r="AG165" s="34">
        <f t="shared" si="41"/>
        <v>3205000</v>
      </c>
      <c r="AH165" s="16">
        <v>0.25</v>
      </c>
      <c r="AI165" s="34">
        <f>AG165-AG165*AH165</f>
        <v>2403750</v>
      </c>
      <c r="AJ165" s="27" t="s">
        <v>122</v>
      </c>
      <c r="AK165" s="14"/>
      <c r="AL165" s="14"/>
      <c r="AM165" s="14"/>
      <c r="AN165" s="14"/>
      <c r="AO165" s="14"/>
      <c r="AP165" s="130">
        <v>365</v>
      </c>
      <c r="AQ165" s="131">
        <f t="shared" si="28"/>
        <v>41422</v>
      </c>
      <c r="AR165" s="132">
        <f t="shared" ca="1" si="33"/>
        <v>41422</v>
      </c>
      <c r="AS165" s="131">
        <f t="shared" ca="1" si="34"/>
        <v>41264</v>
      </c>
      <c r="AT165" s="61"/>
      <c r="AU165" s="61"/>
      <c r="AV165" s="61"/>
      <c r="AX165" s="120">
        <v>41057</v>
      </c>
      <c r="AY165" s="120">
        <f ca="1">IF(AS165&gt;(AX165+183),AS165,(AX165+183))</f>
        <v>41264</v>
      </c>
    </row>
    <row r="166" spans="1:51" ht="45" customHeight="1" x14ac:dyDescent="0.2">
      <c r="A166" s="12" t="s">
        <v>0</v>
      </c>
      <c r="B166" s="12" t="s">
        <v>1</v>
      </c>
      <c r="C166" s="12" t="s">
        <v>125</v>
      </c>
      <c r="D166" s="13">
        <v>41545</v>
      </c>
      <c r="E166" s="12">
        <v>2260000</v>
      </c>
      <c r="F166" s="14" t="s">
        <v>99</v>
      </c>
      <c r="G166" s="14" t="s">
        <v>2</v>
      </c>
      <c r="H166" s="22" t="s">
        <v>3</v>
      </c>
      <c r="I166" s="15">
        <v>2740000</v>
      </c>
      <c r="J166" s="16">
        <v>0.3</v>
      </c>
      <c r="K166" s="15">
        <v>1918000</v>
      </c>
      <c r="L166" s="15">
        <v>2603000</v>
      </c>
      <c r="M166" s="14" t="s">
        <v>141</v>
      </c>
      <c r="N166" s="14" t="s">
        <v>316</v>
      </c>
      <c r="O166" s="14" t="s">
        <v>317</v>
      </c>
      <c r="P166" s="14" t="s">
        <v>4</v>
      </c>
      <c r="Q166" s="14" t="s">
        <v>970</v>
      </c>
      <c r="R166" s="14"/>
      <c r="S166" s="17">
        <v>40407</v>
      </c>
      <c r="T166" s="14"/>
      <c r="U166" s="14"/>
      <c r="V166" s="14"/>
      <c r="W166" s="14"/>
      <c r="X166" s="14"/>
      <c r="Y166" s="14"/>
      <c r="Z166" s="14"/>
      <c r="AA166" s="14"/>
      <c r="AB166" s="14"/>
      <c r="AC166" s="14"/>
      <c r="AD166" s="27">
        <v>41164</v>
      </c>
      <c r="AE166" s="14" t="str">
        <f>LOOKUP(AP166,{0,32,92,184,366},{"раз в месяц","раз в квартал","раз в полгода","раз в год"})</f>
        <v>раз в год</v>
      </c>
      <c r="AF166" s="17" t="s">
        <v>311</v>
      </c>
      <c r="AG166" s="33">
        <v>2740000</v>
      </c>
      <c r="AH166" s="16">
        <v>0.3</v>
      </c>
      <c r="AI166" s="33">
        <v>1918000</v>
      </c>
      <c r="AJ166" s="33" t="s">
        <v>122</v>
      </c>
      <c r="AK166" s="14"/>
      <c r="AL166" s="14"/>
      <c r="AM166" s="14"/>
      <c r="AN166" s="14"/>
      <c r="AO166" s="14"/>
      <c r="AP166" s="130">
        <v>365</v>
      </c>
      <c r="AQ166" s="131">
        <f t="shared" si="28"/>
        <v>41529</v>
      </c>
      <c r="AR166" s="132">
        <f t="shared" ca="1" si="33"/>
        <v>41529</v>
      </c>
      <c r="AS166" s="131">
        <f t="shared" ca="1" si="34"/>
        <v>41264</v>
      </c>
      <c r="AT166" s="61"/>
      <c r="AU166" s="61"/>
      <c r="AV166" s="61">
        <v>1</v>
      </c>
      <c r="AX166" s="120">
        <v>41166</v>
      </c>
      <c r="AY166" s="120">
        <f ca="1">IF(AS166&gt;(AX166+183),AS166,(AX166+183))</f>
        <v>41349</v>
      </c>
    </row>
    <row r="167" spans="1:51" ht="67.5" customHeight="1" x14ac:dyDescent="0.2">
      <c r="A167" s="12" t="s">
        <v>0</v>
      </c>
      <c r="B167" s="12" t="s">
        <v>1</v>
      </c>
      <c r="C167" s="12" t="s">
        <v>125</v>
      </c>
      <c r="D167" s="13">
        <v>41545</v>
      </c>
      <c r="E167" s="12">
        <v>2260000</v>
      </c>
      <c r="F167" s="14" t="s">
        <v>99</v>
      </c>
      <c r="G167" s="14" t="s">
        <v>2</v>
      </c>
      <c r="H167" s="22" t="s">
        <v>971</v>
      </c>
      <c r="I167" s="15">
        <v>700000</v>
      </c>
      <c r="J167" s="16">
        <v>0.5</v>
      </c>
      <c r="K167" s="15">
        <v>350000</v>
      </c>
      <c r="L167" s="15">
        <v>665000</v>
      </c>
      <c r="M167" s="14" t="s">
        <v>141</v>
      </c>
      <c r="N167" s="14" t="s">
        <v>314</v>
      </c>
      <c r="O167" s="14" t="s">
        <v>831</v>
      </c>
      <c r="P167" s="14" t="s">
        <v>972</v>
      </c>
      <c r="Q167" s="14" t="s">
        <v>973</v>
      </c>
      <c r="R167" s="14"/>
      <c r="S167" s="17">
        <v>40408</v>
      </c>
      <c r="T167" s="14"/>
      <c r="U167" s="14"/>
      <c r="V167" s="14"/>
      <c r="W167" s="14"/>
      <c r="X167" s="14"/>
      <c r="Y167" s="14"/>
      <c r="Z167" s="14"/>
      <c r="AA167" s="14"/>
      <c r="AB167" s="14"/>
      <c r="AC167" s="14"/>
      <c r="AD167" s="27">
        <v>41164</v>
      </c>
      <c r="AE167" s="14" t="str">
        <f>LOOKUP(AP167,{0,32,92,184,366},{"раз в месяц","раз в квартал","раз в полгода","раз в год"})</f>
        <v>раз в полгода</v>
      </c>
      <c r="AF167" s="17" t="s">
        <v>311</v>
      </c>
      <c r="AG167" s="33">
        <v>700000</v>
      </c>
      <c r="AH167" s="16">
        <v>0.5</v>
      </c>
      <c r="AI167" s="33">
        <v>350000</v>
      </c>
      <c r="AJ167" s="33" t="s">
        <v>122</v>
      </c>
      <c r="AK167" s="14"/>
      <c r="AL167" s="14"/>
      <c r="AM167" s="14"/>
      <c r="AN167" s="14"/>
      <c r="AO167" s="14"/>
      <c r="AP167" s="130">
        <v>183</v>
      </c>
      <c r="AQ167" s="131">
        <f t="shared" si="28"/>
        <v>41347</v>
      </c>
      <c r="AR167" s="132">
        <f t="shared" ca="1" si="33"/>
        <v>41347</v>
      </c>
      <c r="AS167" s="131">
        <f t="shared" ca="1" si="34"/>
        <v>41264</v>
      </c>
      <c r="AT167" s="61"/>
      <c r="AU167" s="61"/>
      <c r="AV167" s="61">
        <v>1</v>
      </c>
      <c r="AX167" s="69"/>
      <c r="AY167" s="69"/>
    </row>
    <row r="168" spans="1:51" ht="45" customHeight="1" x14ac:dyDescent="0.2">
      <c r="A168" s="22" t="s">
        <v>1066</v>
      </c>
      <c r="B168" s="14" t="s">
        <v>1067</v>
      </c>
      <c r="C168" s="20" t="s">
        <v>129</v>
      </c>
      <c r="D168" s="17">
        <v>42805</v>
      </c>
      <c r="E168" s="15">
        <v>2200000</v>
      </c>
      <c r="F168" s="14" t="s">
        <v>99</v>
      </c>
      <c r="G168" s="22" t="s">
        <v>1068</v>
      </c>
      <c r="H168" s="22" t="s">
        <v>1069</v>
      </c>
      <c r="I168" s="15">
        <v>4760000</v>
      </c>
      <c r="J168" s="16">
        <v>0.25</v>
      </c>
      <c r="K168" s="15">
        <f t="shared" ref="K168:K182" si="42">I168-I168*J168</f>
        <v>3570000</v>
      </c>
      <c r="L168" s="15">
        <f t="shared" ref="L168:L182" si="43">I168*0.95</f>
        <v>4522000</v>
      </c>
      <c r="M168" s="26" t="s">
        <v>313</v>
      </c>
      <c r="N168" s="26" t="s">
        <v>316</v>
      </c>
      <c r="O168" s="26" t="s">
        <v>317</v>
      </c>
      <c r="P168" s="14" t="s">
        <v>1070</v>
      </c>
      <c r="Q168" s="14" t="s">
        <v>1071</v>
      </c>
      <c r="R168" s="14"/>
      <c r="S168" s="14"/>
      <c r="T168" s="14"/>
      <c r="U168" s="14"/>
      <c r="V168" s="14"/>
      <c r="W168" s="14"/>
      <c r="X168" s="14"/>
      <c r="Y168" s="14"/>
      <c r="Z168" s="14"/>
      <c r="AA168" s="14"/>
      <c r="AB168" s="14"/>
      <c r="AC168" s="14"/>
      <c r="AD168" s="27">
        <v>40979</v>
      </c>
      <c r="AE168" s="14" t="str">
        <f>LOOKUP(AP168,{0,32,92,184,366},{"раз в месяц","раз в квартал","раз в полгода","раз в год"})</f>
        <v>раз в год</v>
      </c>
      <c r="AF168" s="27" t="s">
        <v>311</v>
      </c>
      <c r="AG168" s="34">
        <f t="shared" ref="AG168:AG182" si="44">I168</f>
        <v>4760000</v>
      </c>
      <c r="AH168" s="16">
        <v>0.25</v>
      </c>
      <c r="AI168" s="34">
        <f t="shared" ref="AI168:AI175" si="45">AG168-AG168*AH168</f>
        <v>3570000</v>
      </c>
      <c r="AJ168" s="27" t="s">
        <v>122</v>
      </c>
      <c r="AK168" s="14"/>
      <c r="AL168" s="14"/>
      <c r="AM168" s="14"/>
      <c r="AN168" s="14"/>
      <c r="AO168" s="14"/>
      <c r="AP168" s="130">
        <v>365</v>
      </c>
      <c r="AQ168" s="131">
        <f t="shared" si="28"/>
        <v>41344</v>
      </c>
      <c r="AR168" s="132">
        <f t="shared" ca="1" si="33"/>
        <v>41344</v>
      </c>
      <c r="AS168" s="131">
        <f t="shared" ca="1" si="34"/>
        <v>41264</v>
      </c>
      <c r="AT168" s="61"/>
      <c r="AU168" s="61"/>
      <c r="AV168" s="61"/>
      <c r="AX168" s="120">
        <v>41166</v>
      </c>
      <c r="AY168" s="120">
        <f ca="1">IF(AS168&gt;(AX168+183),AS168,(AX168+183))</f>
        <v>41349</v>
      </c>
    </row>
    <row r="169" spans="1:51" ht="78.75" customHeight="1" x14ac:dyDescent="0.2">
      <c r="A169" s="22" t="s">
        <v>173</v>
      </c>
      <c r="B169" s="14" t="s">
        <v>174</v>
      </c>
      <c r="C169" s="20" t="s">
        <v>1166</v>
      </c>
      <c r="D169" s="17">
        <v>42814</v>
      </c>
      <c r="E169" s="15">
        <v>2100000</v>
      </c>
      <c r="F169" s="14" t="s">
        <v>99</v>
      </c>
      <c r="G169" s="22" t="s">
        <v>175</v>
      </c>
      <c r="H169" s="22" t="s">
        <v>176</v>
      </c>
      <c r="I169" s="15">
        <v>2750000</v>
      </c>
      <c r="J169" s="16">
        <v>0.3</v>
      </c>
      <c r="K169" s="15">
        <f t="shared" si="42"/>
        <v>1925000</v>
      </c>
      <c r="L169" s="15">
        <f t="shared" si="43"/>
        <v>2612500</v>
      </c>
      <c r="M169" s="26" t="s">
        <v>313</v>
      </c>
      <c r="N169" s="26" t="s">
        <v>314</v>
      </c>
      <c r="O169" s="26" t="s">
        <v>831</v>
      </c>
      <c r="P169" s="14" t="s">
        <v>177</v>
      </c>
      <c r="Q169" s="14" t="s">
        <v>178</v>
      </c>
      <c r="R169" s="14"/>
      <c r="S169" s="14"/>
      <c r="T169" s="14"/>
      <c r="U169" s="14"/>
      <c r="V169" s="14"/>
      <c r="W169" s="14"/>
      <c r="X169" s="14"/>
      <c r="Y169" s="14"/>
      <c r="Z169" s="14"/>
      <c r="AA169" s="14"/>
      <c r="AB169" s="14"/>
      <c r="AC169" s="14"/>
      <c r="AD169" s="27">
        <v>41079</v>
      </c>
      <c r="AE169" s="14" t="str">
        <f>LOOKUP(AP169,{0,32,92,184,366},{"раз в месяц","раз в квартал","раз в полгода","раз в год"})</f>
        <v>раз в полгода</v>
      </c>
      <c r="AF169" s="27" t="s">
        <v>127</v>
      </c>
      <c r="AG169" s="34">
        <f t="shared" si="44"/>
        <v>2750000</v>
      </c>
      <c r="AH169" s="16">
        <v>0.3</v>
      </c>
      <c r="AI169" s="34">
        <f t="shared" si="45"/>
        <v>1925000</v>
      </c>
      <c r="AJ169" s="27" t="s">
        <v>122</v>
      </c>
      <c r="AK169" s="14"/>
      <c r="AL169" s="14"/>
      <c r="AM169" s="14"/>
      <c r="AN169" s="14"/>
      <c r="AO169" s="14"/>
      <c r="AP169" s="130">
        <v>183</v>
      </c>
      <c r="AQ169" s="131">
        <f t="shared" si="28"/>
        <v>41262</v>
      </c>
      <c r="AR169" s="132">
        <f t="shared" ca="1" si="33"/>
        <v>41264</v>
      </c>
      <c r="AS169" s="131">
        <f t="shared" ca="1" si="34"/>
        <v>41264</v>
      </c>
      <c r="AT169" s="61"/>
      <c r="AU169" s="61"/>
      <c r="AV169" s="61"/>
      <c r="AX169" s="69"/>
      <c r="AY169" s="69"/>
    </row>
    <row r="170" spans="1:51" ht="45" x14ac:dyDescent="0.2">
      <c r="A170" s="14" t="s">
        <v>1367</v>
      </c>
      <c r="B170" s="14" t="s">
        <v>1368</v>
      </c>
      <c r="C170" s="14" t="s">
        <v>1214</v>
      </c>
      <c r="D170" s="17">
        <v>41868</v>
      </c>
      <c r="E170" s="15">
        <v>2100000</v>
      </c>
      <c r="F170" s="14" t="s">
        <v>99</v>
      </c>
      <c r="G170" s="14" t="s">
        <v>1367</v>
      </c>
      <c r="H170" s="22" t="s">
        <v>1369</v>
      </c>
      <c r="I170" s="15">
        <v>2400000</v>
      </c>
      <c r="J170" s="16">
        <v>0.4</v>
      </c>
      <c r="K170" s="15">
        <f t="shared" si="42"/>
        <v>1440000</v>
      </c>
      <c r="L170" s="15">
        <f t="shared" si="43"/>
        <v>2280000</v>
      </c>
      <c r="M170" s="26" t="s">
        <v>313</v>
      </c>
      <c r="N170" s="26" t="s">
        <v>314</v>
      </c>
      <c r="O170" s="26" t="s">
        <v>831</v>
      </c>
      <c r="P170" s="14" t="s">
        <v>1370</v>
      </c>
      <c r="Q170" s="14" t="s">
        <v>1371</v>
      </c>
      <c r="R170" s="14"/>
      <c r="S170" s="14"/>
      <c r="T170" s="14"/>
      <c r="U170" s="14"/>
      <c r="V170" s="14"/>
      <c r="W170" s="14"/>
      <c r="X170" s="14"/>
      <c r="Y170" s="14"/>
      <c r="Z170" s="14"/>
      <c r="AA170" s="14"/>
      <c r="AB170" s="14"/>
      <c r="AC170" s="14"/>
      <c r="AD170" s="27">
        <v>41219</v>
      </c>
      <c r="AE170" s="14" t="str">
        <f>LOOKUP(AP170,{0,32,92,184,366},{"раз в месяц","раз в квартал","раз в полгода","раз в год"})</f>
        <v>раз в полгода</v>
      </c>
      <c r="AF170" s="27" t="s">
        <v>311</v>
      </c>
      <c r="AG170" s="34">
        <f t="shared" si="44"/>
        <v>2400000</v>
      </c>
      <c r="AH170" s="16">
        <f>J170</f>
        <v>0.4</v>
      </c>
      <c r="AI170" s="34">
        <f t="shared" si="45"/>
        <v>1440000</v>
      </c>
      <c r="AJ170" s="27" t="s">
        <v>122</v>
      </c>
      <c r="AK170" s="14"/>
      <c r="AL170" s="14"/>
      <c r="AM170" s="14"/>
      <c r="AN170" s="14"/>
      <c r="AO170" s="14"/>
      <c r="AP170" s="130">
        <v>183</v>
      </c>
      <c r="AQ170" s="131">
        <f t="shared" si="28"/>
        <v>41402</v>
      </c>
      <c r="AR170" s="132">
        <f t="shared" ca="1" si="33"/>
        <v>41402</v>
      </c>
      <c r="AS170" s="131">
        <f t="shared" ca="1" si="34"/>
        <v>41264</v>
      </c>
      <c r="AT170" s="61"/>
      <c r="AU170" s="61"/>
      <c r="AV170" s="61"/>
      <c r="AX170" s="69"/>
      <c r="AY170" s="69"/>
    </row>
    <row r="171" spans="1:51" ht="45" x14ac:dyDescent="0.2">
      <c r="A171" s="14" t="s">
        <v>1367</v>
      </c>
      <c r="B171" s="14" t="s">
        <v>1368</v>
      </c>
      <c r="C171" s="14" t="s">
        <v>1214</v>
      </c>
      <c r="D171" s="17">
        <v>41868</v>
      </c>
      <c r="E171" s="15">
        <v>2100000</v>
      </c>
      <c r="F171" s="14" t="s">
        <v>99</v>
      </c>
      <c r="G171" s="14" t="s">
        <v>1372</v>
      </c>
      <c r="H171" s="22" t="s">
        <v>1373</v>
      </c>
      <c r="I171" s="15">
        <v>1300000</v>
      </c>
      <c r="J171" s="16">
        <v>0.45</v>
      </c>
      <c r="K171" s="15">
        <f t="shared" si="42"/>
        <v>715000</v>
      </c>
      <c r="L171" s="15">
        <f t="shared" si="43"/>
        <v>1235000</v>
      </c>
      <c r="M171" s="26" t="s">
        <v>313</v>
      </c>
      <c r="N171" s="26" t="s">
        <v>314</v>
      </c>
      <c r="O171" s="26" t="s">
        <v>831</v>
      </c>
      <c r="P171" s="14" t="s">
        <v>1374</v>
      </c>
      <c r="Q171" s="14" t="s">
        <v>1375</v>
      </c>
      <c r="R171" s="14"/>
      <c r="S171" s="14"/>
      <c r="T171" s="14"/>
      <c r="U171" s="14"/>
      <c r="V171" s="14"/>
      <c r="W171" s="14"/>
      <c r="X171" s="14"/>
      <c r="Y171" s="14"/>
      <c r="Z171" s="14"/>
      <c r="AA171" s="14"/>
      <c r="AB171" s="14"/>
      <c r="AC171" s="14"/>
      <c r="AD171" s="27">
        <v>41219</v>
      </c>
      <c r="AE171" s="14" t="str">
        <f>LOOKUP(AP171,{0,32,92,184,366},{"раз в месяц","раз в квартал","раз в полгода","раз в год"})</f>
        <v>раз в полгода</v>
      </c>
      <c r="AF171" s="27" t="s">
        <v>311</v>
      </c>
      <c r="AG171" s="34">
        <f t="shared" si="44"/>
        <v>1300000</v>
      </c>
      <c r="AH171" s="16">
        <f>J171</f>
        <v>0.45</v>
      </c>
      <c r="AI171" s="34">
        <f t="shared" si="45"/>
        <v>715000</v>
      </c>
      <c r="AJ171" s="27" t="s">
        <v>122</v>
      </c>
      <c r="AK171" s="14"/>
      <c r="AL171" s="14"/>
      <c r="AM171" s="14"/>
      <c r="AN171" s="14"/>
      <c r="AO171" s="14"/>
      <c r="AP171" s="130">
        <v>183</v>
      </c>
      <c r="AQ171" s="131">
        <f t="shared" si="28"/>
        <v>41402</v>
      </c>
      <c r="AR171" s="132">
        <f t="shared" ca="1" si="33"/>
        <v>41402</v>
      </c>
      <c r="AS171" s="131">
        <f t="shared" ca="1" si="34"/>
        <v>41264</v>
      </c>
      <c r="AT171" s="61"/>
      <c r="AU171" s="61"/>
      <c r="AV171" s="61"/>
      <c r="AX171" s="69"/>
      <c r="AY171" s="69"/>
    </row>
    <row r="172" spans="1:51" ht="45" customHeight="1" x14ac:dyDescent="0.2">
      <c r="A172" s="14" t="s">
        <v>377</v>
      </c>
      <c r="B172" s="14" t="s">
        <v>974</v>
      </c>
      <c r="C172" s="20" t="s">
        <v>551</v>
      </c>
      <c r="D172" s="17">
        <v>42642</v>
      </c>
      <c r="E172" s="15">
        <v>2058000</v>
      </c>
      <c r="F172" s="14" t="s">
        <v>99</v>
      </c>
      <c r="G172" s="14" t="s">
        <v>228</v>
      </c>
      <c r="H172" s="110" t="s">
        <v>229</v>
      </c>
      <c r="I172" s="15">
        <v>2158000</v>
      </c>
      <c r="J172" s="16">
        <v>0.15</v>
      </c>
      <c r="K172" s="15">
        <f t="shared" si="42"/>
        <v>1834300</v>
      </c>
      <c r="L172" s="15">
        <f t="shared" si="43"/>
        <v>2050100</v>
      </c>
      <c r="M172" s="26" t="s">
        <v>313</v>
      </c>
      <c r="N172" s="14" t="s">
        <v>314</v>
      </c>
      <c r="O172" s="14" t="s">
        <v>831</v>
      </c>
      <c r="P172" s="14" t="s">
        <v>1175</v>
      </c>
      <c r="Q172" s="14" t="s">
        <v>230</v>
      </c>
      <c r="R172" s="14"/>
      <c r="S172" s="14"/>
      <c r="T172" s="14"/>
      <c r="U172" s="14"/>
      <c r="V172" s="14"/>
      <c r="W172" s="14"/>
      <c r="X172" s="14"/>
      <c r="Y172" s="14"/>
      <c r="Z172" s="14"/>
      <c r="AA172" s="14"/>
      <c r="AB172" s="14"/>
      <c r="AC172" s="14"/>
      <c r="AD172" s="65">
        <v>41115</v>
      </c>
      <c r="AE172" s="14" t="str">
        <f>LOOKUP(AP172,{0,32,92,184,366},{"раз в месяц","раз в квартал","раз в полгода","раз в год"})</f>
        <v>раз в полгода</v>
      </c>
      <c r="AF172" s="27" t="s">
        <v>311</v>
      </c>
      <c r="AG172" s="34">
        <f t="shared" si="44"/>
        <v>2158000</v>
      </c>
      <c r="AH172" s="16">
        <v>0.15</v>
      </c>
      <c r="AI172" s="34">
        <f t="shared" si="45"/>
        <v>1834300</v>
      </c>
      <c r="AJ172" s="27" t="s">
        <v>941</v>
      </c>
      <c r="AK172" s="14"/>
      <c r="AL172" s="14"/>
      <c r="AM172" s="20"/>
      <c r="AN172" s="17"/>
      <c r="AO172" s="15"/>
      <c r="AP172" s="130">
        <v>183</v>
      </c>
      <c r="AQ172" s="131">
        <f t="shared" si="28"/>
        <v>41298</v>
      </c>
      <c r="AR172" s="132">
        <f t="shared" ca="1" si="33"/>
        <v>41298</v>
      </c>
      <c r="AS172" s="131">
        <f t="shared" ca="1" si="34"/>
        <v>41264</v>
      </c>
      <c r="AT172" s="61"/>
      <c r="AU172" s="61"/>
      <c r="AV172" s="61">
        <v>1</v>
      </c>
      <c r="AX172" s="69"/>
      <c r="AY172" s="69"/>
    </row>
    <row r="173" spans="1:51" ht="45" customHeight="1" x14ac:dyDescent="0.2">
      <c r="A173" s="14" t="s">
        <v>377</v>
      </c>
      <c r="B173" s="14" t="s">
        <v>1173</v>
      </c>
      <c r="C173" s="20" t="s">
        <v>551</v>
      </c>
      <c r="D173" s="17">
        <v>42642</v>
      </c>
      <c r="E173" s="15">
        <v>2058000</v>
      </c>
      <c r="F173" s="14" t="s">
        <v>99</v>
      </c>
      <c r="G173" s="14" t="s">
        <v>377</v>
      </c>
      <c r="H173" s="22" t="s">
        <v>1174</v>
      </c>
      <c r="I173" s="15">
        <v>1000000</v>
      </c>
      <c r="J173" s="16">
        <v>0.4</v>
      </c>
      <c r="K173" s="15">
        <f t="shared" si="42"/>
        <v>600000</v>
      </c>
      <c r="L173" s="15">
        <f t="shared" si="43"/>
        <v>950000</v>
      </c>
      <c r="M173" s="26" t="s">
        <v>313</v>
      </c>
      <c r="N173" s="14" t="s">
        <v>314</v>
      </c>
      <c r="O173" s="14" t="s">
        <v>831</v>
      </c>
      <c r="P173" s="14" t="s">
        <v>1175</v>
      </c>
      <c r="Q173" s="14" t="s">
        <v>97</v>
      </c>
      <c r="R173" s="14"/>
      <c r="S173" s="14"/>
      <c r="T173" s="14"/>
      <c r="U173" s="14"/>
      <c r="V173" s="14"/>
      <c r="W173" s="14"/>
      <c r="X173" s="14"/>
      <c r="Y173" s="14"/>
      <c r="Z173" s="14"/>
      <c r="AA173" s="14"/>
      <c r="AB173" s="14"/>
      <c r="AC173" s="14"/>
      <c r="AD173" s="65">
        <v>41115</v>
      </c>
      <c r="AE173" s="14" t="str">
        <f>LOOKUP(AP173,{0,32,92,184,366},{"раз в месяц","раз в квартал","раз в полгода","раз в год"})</f>
        <v>раз в полгода</v>
      </c>
      <c r="AF173" s="27" t="s">
        <v>127</v>
      </c>
      <c r="AG173" s="34">
        <f t="shared" si="44"/>
        <v>1000000</v>
      </c>
      <c r="AH173" s="16">
        <v>0.4</v>
      </c>
      <c r="AI173" s="34">
        <f t="shared" si="45"/>
        <v>600000</v>
      </c>
      <c r="AJ173" s="27" t="s">
        <v>941</v>
      </c>
      <c r="AK173" s="14"/>
      <c r="AL173" s="14"/>
      <c r="AM173" s="20"/>
      <c r="AN173" s="17"/>
      <c r="AO173" s="15"/>
      <c r="AP173" s="130">
        <v>183</v>
      </c>
      <c r="AQ173" s="131">
        <f t="shared" si="28"/>
        <v>41298</v>
      </c>
      <c r="AR173" s="132">
        <f t="shared" ca="1" si="33"/>
        <v>41298</v>
      </c>
      <c r="AS173" s="131">
        <f t="shared" ca="1" si="34"/>
        <v>41264</v>
      </c>
      <c r="AT173" s="61"/>
      <c r="AU173" s="61"/>
      <c r="AV173" s="61">
        <v>1</v>
      </c>
      <c r="AX173" s="69"/>
      <c r="AY173" s="69"/>
    </row>
    <row r="174" spans="1:51" ht="45" customHeight="1" x14ac:dyDescent="0.2">
      <c r="A174" s="22" t="s">
        <v>1062</v>
      </c>
      <c r="B174" s="14" t="s">
        <v>1060</v>
      </c>
      <c r="C174" s="20" t="s">
        <v>1166</v>
      </c>
      <c r="D174" s="17">
        <v>42790</v>
      </c>
      <c r="E174" s="15">
        <v>2020000</v>
      </c>
      <c r="F174" s="14" t="s">
        <v>99</v>
      </c>
      <c r="G174" s="22" t="s">
        <v>1063</v>
      </c>
      <c r="H174" s="22" t="s">
        <v>1061</v>
      </c>
      <c r="I174" s="15">
        <v>2381132</v>
      </c>
      <c r="J174" s="16">
        <v>0.2</v>
      </c>
      <c r="K174" s="15">
        <f t="shared" si="42"/>
        <v>1904905.6</v>
      </c>
      <c r="L174" s="15">
        <f t="shared" si="43"/>
        <v>2262075.4</v>
      </c>
      <c r="M174" s="26" t="s">
        <v>313</v>
      </c>
      <c r="N174" s="26" t="s">
        <v>314</v>
      </c>
      <c r="O174" s="26" t="s">
        <v>831</v>
      </c>
      <c r="P174" s="14" t="s">
        <v>1064</v>
      </c>
      <c r="Q174" s="14" t="s">
        <v>1065</v>
      </c>
      <c r="R174" s="14"/>
      <c r="S174" s="14"/>
      <c r="T174" s="14"/>
      <c r="U174" s="14"/>
      <c r="V174" s="14"/>
      <c r="W174" s="14"/>
      <c r="X174" s="14"/>
      <c r="Y174" s="14"/>
      <c r="Z174" s="14"/>
      <c r="AA174" s="14"/>
      <c r="AB174" s="14"/>
      <c r="AC174" s="14"/>
      <c r="AD174" s="27">
        <v>41240</v>
      </c>
      <c r="AE174" s="14" t="str">
        <f>LOOKUP(AP174,{0,32,92,184,366},{"раз в месяц","раз в квартал","раз в полгода","раз в год"})</f>
        <v>раз в квартал</v>
      </c>
      <c r="AF174" s="27" t="s">
        <v>127</v>
      </c>
      <c r="AG174" s="34">
        <f t="shared" si="44"/>
        <v>2381132</v>
      </c>
      <c r="AH174" s="16">
        <v>0.2</v>
      </c>
      <c r="AI174" s="34">
        <f t="shared" si="45"/>
        <v>1904905.6</v>
      </c>
      <c r="AJ174" s="27" t="s">
        <v>122</v>
      </c>
      <c r="AK174" s="14"/>
      <c r="AL174" s="14"/>
      <c r="AM174" s="14"/>
      <c r="AN174" s="14"/>
      <c r="AO174" s="14"/>
      <c r="AP174" s="130">
        <v>91</v>
      </c>
      <c r="AQ174" s="131">
        <f t="shared" ref="AQ174:AQ237" si="46">AD174+AP174</f>
        <v>41331</v>
      </c>
      <c r="AR174" s="132">
        <f t="shared" ca="1" si="33"/>
        <v>41331</v>
      </c>
      <c r="AS174" s="131">
        <f t="shared" ca="1" si="34"/>
        <v>41264</v>
      </c>
      <c r="AT174" s="61"/>
      <c r="AU174" s="61"/>
      <c r="AV174" s="61"/>
      <c r="AX174" s="69"/>
      <c r="AY174" s="69"/>
    </row>
    <row r="175" spans="1:51" ht="67.5" customHeight="1" x14ac:dyDescent="0.2">
      <c r="A175" s="14" t="s">
        <v>1466</v>
      </c>
      <c r="B175" s="14" t="s">
        <v>1467</v>
      </c>
      <c r="C175" s="14" t="s">
        <v>1166</v>
      </c>
      <c r="D175" s="17">
        <v>42626</v>
      </c>
      <c r="E175" s="15">
        <v>2000000</v>
      </c>
      <c r="F175" s="14" t="s">
        <v>99</v>
      </c>
      <c r="G175" s="14" t="s">
        <v>1468</v>
      </c>
      <c r="H175" s="22" t="s">
        <v>1469</v>
      </c>
      <c r="I175" s="15">
        <v>4024000</v>
      </c>
      <c r="J175" s="16">
        <v>0.3</v>
      </c>
      <c r="K175" s="15">
        <f t="shared" si="42"/>
        <v>2816800</v>
      </c>
      <c r="L175" s="15">
        <f t="shared" si="43"/>
        <v>3822800</v>
      </c>
      <c r="M175" s="26" t="s">
        <v>313</v>
      </c>
      <c r="N175" s="14" t="s">
        <v>316</v>
      </c>
      <c r="O175" s="14" t="s">
        <v>317</v>
      </c>
      <c r="P175" s="14" t="s">
        <v>1470</v>
      </c>
      <c r="Q175" s="14" t="s">
        <v>1471</v>
      </c>
      <c r="R175" s="14"/>
      <c r="S175" s="14"/>
      <c r="T175" s="14"/>
      <c r="U175" s="14"/>
      <c r="V175" s="14"/>
      <c r="W175" s="14"/>
      <c r="X175" s="14"/>
      <c r="Y175" s="14"/>
      <c r="Z175" s="14"/>
      <c r="AA175" s="14"/>
      <c r="AB175" s="14"/>
      <c r="AC175" s="14"/>
      <c r="AD175" s="27">
        <v>41159</v>
      </c>
      <c r="AE175" s="14" t="str">
        <f>LOOKUP(AP175,{0,32,92,184,366},{"раз в месяц","раз в квартал","раз в полгода","раз в год"})</f>
        <v>раз в год</v>
      </c>
      <c r="AF175" s="27" t="s">
        <v>311</v>
      </c>
      <c r="AG175" s="34">
        <f t="shared" si="44"/>
        <v>4024000</v>
      </c>
      <c r="AH175" s="16">
        <f>J175</f>
        <v>0.3</v>
      </c>
      <c r="AI175" s="34">
        <f t="shared" si="45"/>
        <v>2816800</v>
      </c>
      <c r="AJ175" s="27" t="s">
        <v>122</v>
      </c>
      <c r="AK175" s="14"/>
      <c r="AL175" s="14"/>
      <c r="AM175" s="14"/>
      <c r="AN175" s="14"/>
      <c r="AO175" s="14"/>
      <c r="AP175" s="130">
        <v>365</v>
      </c>
      <c r="AQ175" s="131">
        <f t="shared" si="46"/>
        <v>41524</v>
      </c>
      <c r="AR175" s="132">
        <f t="shared" ca="1" si="33"/>
        <v>41524</v>
      </c>
      <c r="AS175" s="131">
        <f t="shared" ca="1" si="34"/>
        <v>41264</v>
      </c>
      <c r="AT175" s="61"/>
      <c r="AU175" s="61"/>
      <c r="AV175" s="61"/>
      <c r="AX175" s="120">
        <v>41159</v>
      </c>
      <c r="AY175" s="120">
        <f ca="1">IF(AS175&gt;(AX175+183),AS175,(AX175+183))</f>
        <v>41342</v>
      </c>
    </row>
    <row r="176" spans="1:51" ht="45" customHeight="1" x14ac:dyDescent="0.2">
      <c r="A176" s="14" t="s">
        <v>1113</v>
      </c>
      <c r="B176" s="14" t="s">
        <v>287</v>
      </c>
      <c r="C176" s="20" t="s">
        <v>129</v>
      </c>
      <c r="D176" s="17">
        <v>41313</v>
      </c>
      <c r="E176" s="15">
        <v>2000000</v>
      </c>
      <c r="F176" s="14" t="s">
        <v>99</v>
      </c>
      <c r="G176" s="14" t="s">
        <v>269</v>
      </c>
      <c r="H176" s="22" t="s">
        <v>272</v>
      </c>
      <c r="I176" s="15">
        <v>3392000</v>
      </c>
      <c r="J176" s="16">
        <v>0.25</v>
      </c>
      <c r="K176" s="15">
        <f t="shared" si="42"/>
        <v>2544000</v>
      </c>
      <c r="L176" s="15">
        <f t="shared" si="43"/>
        <v>3222400</v>
      </c>
      <c r="M176" s="26" t="s">
        <v>313</v>
      </c>
      <c r="N176" s="26" t="s">
        <v>316</v>
      </c>
      <c r="O176" s="26" t="s">
        <v>317</v>
      </c>
      <c r="P176" s="14" t="s">
        <v>270</v>
      </c>
      <c r="Q176" s="14" t="s">
        <v>271</v>
      </c>
      <c r="R176" s="14"/>
      <c r="S176" s="14"/>
      <c r="T176" s="14"/>
      <c r="U176" s="14"/>
      <c r="V176" s="14"/>
      <c r="W176" s="14"/>
      <c r="X176" s="14"/>
      <c r="Y176" s="14"/>
      <c r="Z176" s="14"/>
      <c r="AA176" s="14"/>
      <c r="AB176" s="14"/>
      <c r="AC176" s="14"/>
      <c r="AD176" s="27">
        <v>41017</v>
      </c>
      <c r="AE176" s="14" t="str">
        <f>LOOKUP(AP176,{0,32,92,184,366},{"раз в месяц","раз в квартал","раз в полгода","раз в год"})</f>
        <v>раз в год</v>
      </c>
      <c r="AF176" s="27" t="s">
        <v>311</v>
      </c>
      <c r="AG176" s="34">
        <f t="shared" si="44"/>
        <v>3392000</v>
      </c>
      <c r="AH176" s="16">
        <v>0.25</v>
      </c>
      <c r="AI176" s="34">
        <f>K176</f>
        <v>2544000</v>
      </c>
      <c r="AJ176" s="27" t="s">
        <v>122</v>
      </c>
      <c r="AK176" s="14"/>
      <c r="AL176" s="14"/>
      <c r="AM176" s="14"/>
      <c r="AN176" s="14"/>
      <c r="AO176" s="14"/>
      <c r="AP176" s="130">
        <v>365</v>
      </c>
      <c r="AQ176" s="131">
        <f t="shared" si="46"/>
        <v>41382</v>
      </c>
      <c r="AR176" s="132">
        <f t="shared" ca="1" si="33"/>
        <v>41382</v>
      </c>
      <c r="AS176" s="131">
        <f t="shared" ca="1" si="34"/>
        <v>41264</v>
      </c>
      <c r="AT176" s="61"/>
      <c r="AU176" s="61"/>
      <c r="AV176" s="61">
        <v>1</v>
      </c>
      <c r="AX176" s="120">
        <v>41166</v>
      </c>
      <c r="AY176" s="120">
        <f ca="1">IF(AS176&gt;(AX176+183),AS176,(AX176+183))</f>
        <v>41349</v>
      </c>
    </row>
    <row r="177" spans="1:51" ht="45" x14ac:dyDescent="0.2">
      <c r="A177" s="22" t="s">
        <v>606</v>
      </c>
      <c r="B177" s="22" t="s">
        <v>607</v>
      </c>
      <c r="C177" s="22" t="s">
        <v>931</v>
      </c>
      <c r="D177" s="35">
        <v>41397</v>
      </c>
      <c r="E177" s="36">
        <v>2000000</v>
      </c>
      <c r="F177" s="22" t="s">
        <v>932</v>
      </c>
      <c r="G177" s="14" t="s">
        <v>1022</v>
      </c>
      <c r="H177" s="22" t="s">
        <v>671</v>
      </c>
      <c r="I177" s="15">
        <v>5083022.91</v>
      </c>
      <c r="J177" s="16">
        <v>0.503</v>
      </c>
      <c r="K177" s="15">
        <f t="shared" si="42"/>
        <v>2526262.3862700001</v>
      </c>
      <c r="L177" s="15">
        <f t="shared" si="43"/>
        <v>4828871.7644999996</v>
      </c>
      <c r="M177" s="14" t="s">
        <v>313</v>
      </c>
      <c r="N177" s="14" t="s">
        <v>830</v>
      </c>
      <c r="O177" s="14" t="s">
        <v>583</v>
      </c>
      <c r="P177" s="14" t="s">
        <v>1023</v>
      </c>
      <c r="Q177" s="14" t="s">
        <v>462</v>
      </c>
      <c r="R177" s="14"/>
      <c r="S177" s="14"/>
      <c r="T177" s="14"/>
      <c r="U177" s="14"/>
      <c r="V177" s="14"/>
      <c r="W177" s="14"/>
      <c r="X177" s="14"/>
      <c r="Y177" s="14"/>
      <c r="Z177" s="14"/>
      <c r="AA177" s="14"/>
      <c r="AB177" s="14"/>
      <c r="AC177" s="14"/>
      <c r="AD177" s="111">
        <v>41215</v>
      </c>
      <c r="AE177" s="14" t="str">
        <f>LOOKUP(AP177,{0,32,92,184,366},{"раз в месяц","раз в квартал","раз в полгода","раз в год"})</f>
        <v>раз в месяц</v>
      </c>
      <c r="AF177" s="14" t="s">
        <v>311</v>
      </c>
      <c r="AG177" s="18">
        <f t="shared" si="44"/>
        <v>5083022.91</v>
      </c>
      <c r="AH177" s="16">
        <f>J177</f>
        <v>0.503</v>
      </c>
      <c r="AI177" s="18">
        <f>K177</f>
        <v>2526262.3862700001</v>
      </c>
      <c r="AJ177" s="14" t="s">
        <v>312</v>
      </c>
      <c r="AK177" s="15"/>
      <c r="AL177" s="14"/>
      <c r="AM177" s="15"/>
      <c r="AN177" s="14"/>
      <c r="AO177" s="14"/>
      <c r="AP177" s="130">
        <v>30</v>
      </c>
      <c r="AQ177" s="131">
        <f t="shared" si="46"/>
        <v>41245</v>
      </c>
      <c r="AR177" s="132">
        <f t="shared" ca="1" si="33"/>
        <v>41264</v>
      </c>
      <c r="AS177" s="131">
        <f t="shared" ca="1" si="34"/>
        <v>41264</v>
      </c>
      <c r="AT177" s="61"/>
      <c r="AU177" s="61"/>
      <c r="AV177" s="61"/>
      <c r="AX177" s="69"/>
      <c r="AY177" s="69"/>
    </row>
    <row r="178" spans="1:51" ht="45" customHeight="1" x14ac:dyDescent="0.2">
      <c r="A178" s="14" t="s">
        <v>87</v>
      </c>
      <c r="B178" s="12" t="s">
        <v>1492</v>
      </c>
      <c r="C178" s="15" t="s">
        <v>929</v>
      </c>
      <c r="D178" s="21">
        <v>41380</v>
      </c>
      <c r="E178" s="15">
        <v>2000000</v>
      </c>
      <c r="F178" s="14" t="s">
        <v>99</v>
      </c>
      <c r="G178" s="14" t="s">
        <v>87</v>
      </c>
      <c r="H178" s="22" t="s">
        <v>1493</v>
      </c>
      <c r="I178" s="15">
        <v>3600000</v>
      </c>
      <c r="J178" s="16">
        <v>0.3</v>
      </c>
      <c r="K178" s="15">
        <f t="shared" si="42"/>
        <v>2520000</v>
      </c>
      <c r="L178" s="15">
        <f t="shared" si="43"/>
        <v>3420000</v>
      </c>
      <c r="M178" s="26" t="s">
        <v>313</v>
      </c>
      <c r="N178" s="26" t="s">
        <v>316</v>
      </c>
      <c r="O178" s="26" t="s">
        <v>317</v>
      </c>
      <c r="P178" s="14" t="s">
        <v>1036</v>
      </c>
      <c r="Q178" s="14" t="s">
        <v>423</v>
      </c>
      <c r="R178" s="14"/>
      <c r="S178" s="14"/>
      <c r="T178" s="14"/>
      <c r="U178" s="14"/>
      <c r="V178" s="14"/>
      <c r="W178" s="14"/>
      <c r="X178" s="14"/>
      <c r="Y178" s="14"/>
      <c r="Z178" s="14"/>
      <c r="AA178" s="14"/>
      <c r="AB178" s="14"/>
      <c r="AC178" s="14"/>
      <c r="AD178" s="27">
        <v>44043</v>
      </c>
      <c r="AE178" s="14" t="str">
        <f>LOOKUP(AP178,{0,32,92,184,366},{"раз в месяц","раз в квартал","раз в полгода","раз в год"})</f>
        <v>раз в год</v>
      </c>
      <c r="AF178" s="27" t="s">
        <v>311</v>
      </c>
      <c r="AG178" s="34">
        <f t="shared" si="44"/>
        <v>3600000</v>
      </c>
      <c r="AH178" s="16">
        <f>J178</f>
        <v>0.3</v>
      </c>
      <c r="AI178" s="34">
        <f>K178</f>
        <v>2520000</v>
      </c>
      <c r="AJ178" s="27" t="s">
        <v>122</v>
      </c>
      <c r="AK178" s="14"/>
      <c r="AL178" s="14"/>
      <c r="AM178" s="14"/>
      <c r="AN178" s="14"/>
      <c r="AO178" s="14"/>
      <c r="AP178" s="130">
        <v>365</v>
      </c>
      <c r="AQ178" s="131">
        <f t="shared" si="46"/>
        <v>44408</v>
      </c>
      <c r="AR178" s="132">
        <f t="shared" ca="1" si="33"/>
        <v>44408</v>
      </c>
      <c r="AS178" s="131">
        <f t="shared" ca="1" si="34"/>
        <v>41264</v>
      </c>
      <c r="AT178" s="61"/>
      <c r="AU178" s="61"/>
      <c r="AV178" s="61">
        <v>1</v>
      </c>
      <c r="AX178" s="120">
        <v>41208</v>
      </c>
      <c r="AY178" s="120">
        <f ca="1">IF(AS178&gt;(AX178+183),AS178,(AX178+183))</f>
        <v>41391</v>
      </c>
    </row>
    <row r="179" spans="1:51" ht="45" customHeight="1" x14ac:dyDescent="0.2">
      <c r="A179" s="14" t="s">
        <v>1323</v>
      </c>
      <c r="B179" s="14" t="s">
        <v>1324</v>
      </c>
      <c r="C179" s="14" t="s">
        <v>975</v>
      </c>
      <c r="D179" s="17">
        <v>42922</v>
      </c>
      <c r="E179" s="15">
        <v>2000000</v>
      </c>
      <c r="F179" s="14" t="s">
        <v>99</v>
      </c>
      <c r="G179" s="14" t="s">
        <v>1325</v>
      </c>
      <c r="H179" s="22" t="s">
        <v>1326</v>
      </c>
      <c r="I179" s="15">
        <v>3382000</v>
      </c>
      <c r="J179" s="16">
        <v>0.3</v>
      </c>
      <c r="K179" s="15">
        <f t="shared" si="42"/>
        <v>2367400</v>
      </c>
      <c r="L179" s="15">
        <f t="shared" si="43"/>
        <v>3212900</v>
      </c>
      <c r="M179" s="25" t="s">
        <v>555</v>
      </c>
      <c r="N179" s="22" t="s">
        <v>316</v>
      </c>
      <c r="O179" s="22" t="s">
        <v>317</v>
      </c>
      <c r="P179" s="14" t="s">
        <v>1327</v>
      </c>
      <c r="Q179" s="14" t="s">
        <v>1328</v>
      </c>
      <c r="R179" s="14"/>
      <c r="S179" s="14"/>
      <c r="T179" s="14"/>
      <c r="U179" s="14"/>
      <c r="V179" s="14"/>
      <c r="W179" s="14"/>
      <c r="X179" s="14"/>
      <c r="Y179" s="14"/>
      <c r="Z179" s="14"/>
      <c r="AA179" s="14"/>
      <c r="AB179" s="14"/>
      <c r="AC179" s="14"/>
      <c r="AD179" s="27">
        <v>41099</v>
      </c>
      <c r="AE179" s="14" t="str">
        <f>LOOKUP(AP179,{0,32,92,184,366},{"раз в месяц","раз в квартал","раз в полгода","раз в год"})</f>
        <v>раз в год</v>
      </c>
      <c r="AF179" s="27" t="s">
        <v>311</v>
      </c>
      <c r="AG179" s="34">
        <f t="shared" si="44"/>
        <v>3382000</v>
      </c>
      <c r="AH179" s="16">
        <f>J179</f>
        <v>0.3</v>
      </c>
      <c r="AI179" s="34">
        <f>AG179-AG179*AH179</f>
        <v>2367400</v>
      </c>
      <c r="AJ179" s="27" t="s">
        <v>122</v>
      </c>
      <c r="AK179" s="14"/>
      <c r="AL179" s="14"/>
      <c r="AM179" s="14"/>
      <c r="AN179" s="14"/>
      <c r="AO179" s="14"/>
      <c r="AP179" s="130">
        <v>365</v>
      </c>
      <c r="AQ179" s="131">
        <f t="shared" si="46"/>
        <v>41464</v>
      </c>
      <c r="AR179" s="132">
        <f t="shared" ca="1" si="33"/>
        <v>41464</v>
      </c>
      <c r="AS179" s="131">
        <f t="shared" ca="1" si="34"/>
        <v>41264</v>
      </c>
      <c r="AT179" s="61"/>
      <c r="AU179" s="61"/>
      <c r="AV179" s="61"/>
      <c r="AX179" s="120">
        <v>41096</v>
      </c>
      <c r="AY179" s="120">
        <f ca="1">IF(AS179&gt;(AX179+183),AS179,(AX179+183))</f>
        <v>41279</v>
      </c>
    </row>
    <row r="180" spans="1:51" ht="45" customHeight="1" x14ac:dyDescent="0.2">
      <c r="A180" s="14" t="s">
        <v>1212</v>
      </c>
      <c r="B180" s="14" t="s">
        <v>1213</v>
      </c>
      <c r="C180" s="14" t="s">
        <v>1214</v>
      </c>
      <c r="D180" s="17">
        <v>42096</v>
      </c>
      <c r="E180" s="15">
        <v>2000000</v>
      </c>
      <c r="F180" s="14" t="s">
        <v>99</v>
      </c>
      <c r="G180" s="14" t="s">
        <v>1212</v>
      </c>
      <c r="H180" s="22" t="s">
        <v>1215</v>
      </c>
      <c r="I180" s="15">
        <v>4121000</v>
      </c>
      <c r="J180" s="16">
        <v>0.5</v>
      </c>
      <c r="K180" s="15">
        <f t="shared" si="42"/>
        <v>2060500</v>
      </c>
      <c r="L180" s="15">
        <f t="shared" si="43"/>
        <v>3914950</v>
      </c>
      <c r="M180" s="26" t="s">
        <v>313</v>
      </c>
      <c r="N180" s="14" t="s">
        <v>316</v>
      </c>
      <c r="O180" s="14" t="s">
        <v>317</v>
      </c>
      <c r="P180" s="14" t="s">
        <v>1216</v>
      </c>
      <c r="Q180" s="14" t="s">
        <v>1217</v>
      </c>
      <c r="R180" s="14"/>
      <c r="S180" s="14"/>
      <c r="T180" s="14"/>
      <c r="U180" s="14"/>
      <c r="V180" s="14"/>
      <c r="W180" s="14"/>
      <c r="X180" s="14"/>
      <c r="Y180" s="14"/>
      <c r="Z180" s="14"/>
      <c r="AA180" s="14"/>
      <c r="AB180" s="14"/>
      <c r="AC180" s="14"/>
      <c r="AD180" s="27">
        <v>41001</v>
      </c>
      <c r="AE180" s="14" t="str">
        <f>LOOKUP(AP180,{0,32,92,184,366},{"раз в месяц","раз в квартал","раз в полгода","раз в год"})</f>
        <v>раз в год</v>
      </c>
      <c r="AF180" s="27" t="s">
        <v>311</v>
      </c>
      <c r="AG180" s="34">
        <f t="shared" si="44"/>
        <v>4121000</v>
      </c>
      <c r="AH180" s="16">
        <v>0.5</v>
      </c>
      <c r="AI180" s="34">
        <f>AG180-AG180*AH180</f>
        <v>2060500</v>
      </c>
      <c r="AJ180" s="27" t="s">
        <v>122</v>
      </c>
      <c r="AK180" s="14"/>
      <c r="AL180" s="14"/>
      <c r="AM180" s="14"/>
      <c r="AN180" s="14"/>
      <c r="AO180" s="14"/>
      <c r="AP180" s="130">
        <v>365</v>
      </c>
      <c r="AQ180" s="131">
        <f t="shared" si="46"/>
        <v>41366</v>
      </c>
      <c r="AR180" s="132">
        <f t="shared" ca="1" si="33"/>
        <v>41366</v>
      </c>
      <c r="AS180" s="131">
        <f t="shared" ca="1" si="34"/>
        <v>41264</v>
      </c>
      <c r="AT180" s="61"/>
      <c r="AU180" s="61"/>
      <c r="AV180" s="61"/>
      <c r="AX180" s="120">
        <v>41208</v>
      </c>
      <c r="AY180" s="120">
        <f ca="1">IF(AS180&gt;(AX180+183),AS180,(AX180+183))</f>
        <v>41391</v>
      </c>
    </row>
    <row r="181" spans="1:51" ht="67.5" customHeight="1" x14ac:dyDescent="0.2">
      <c r="A181" s="14" t="s">
        <v>679</v>
      </c>
      <c r="B181" s="14" t="s">
        <v>733</v>
      </c>
      <c r="C181" s="20" t="s">
        <v>129</v>
      </c>
      <c r="D181" s="17">
        <v>41786</v>
      </c>
      <c r="E181" s="15">
        <v>2000000</v>
      </c>
      <c r="F181" s="14" t="s">
        <v>99</v>
      </c>
      <c r="G181" s="14" t="s">
        <v>679</v>
      </c>
      <c r="H181" s="22" t="s">
        <v>559</v>
      </c>
      <c r="I181" s="15">
        <v>3962122</v>
      </c>
      <c r="J181" s="16">
        <v>0.5</v>
      </c>
      <c r="K181" s="15">
        <f t="shared" si="42"/>
        <v>1981061</v>
      </c>
      <c r="L181" s="15">
        <f t="shared" si="43"/>
        <v>3764015.9</v>
      </c>
      <c r="M181" s="26" t="s">
        <v>313</v>
      </c>
      <c r="N181" s="14" t="s">
        <v>830</v>
      </c>
      <c r="O181" s="14" t="s">
        <v>831</v>
      </c>
      <c r="P181" s="14" t="s">
        <v>681</v>
      </c>
      <c r="Q181" s="14" t="s">
        <v>881</v>
      </c>
      <c r="R181" s="14"/>
      <c r="S181" s="14"/>
      <c r="T181" s="14"/>
      <c r="U181" s="14"/>
      <c r="V181" s="14"/>
      <c r="W181" s="14"/>
      <c r="X181" s="14"/>
      <c r="Y181" s="14"/>
      <c r="Z181" s="14"/>
      <c r="AA181" s="14"/>
      <c r="AB181" s="14"/>
      <c r="AC181" s="14"/>
      <c r="AD181" s="65">
        <v>41173</v>
      </c>
      <c r="AE181" s="14" t="str">
        <f>LOOKUP(AP181,{0,32,92,184,366},{"раз в месяц","раз в квартал","раз в полгода","раз в год"})</f>
        <v>раз в полгода</v>
      </c>
      <c r="AF181" s="27" t="s">
        <v>311</v>
      </c>
      <c r="AG181" s="34">
        <f t="shared" si="44"/>
        <v>3962122</v>
      </c>
      <c r="AH181" s="16">
        <v>0.5</v>
      </c>
      <c r="AI181" s="34">
        <f>AG181-AG181*AH181</f>
        <v>1981061</v>
      </c>
      <c r="AJ181" s="27" t="s">
        <v>312</v>
      </c>
      <c r="AK181" s="14"/>
      <c r="AL181" s="14"/>
      <c r="AM181" s="14"/>
      <c r="AN181" s="14"/>
      <c r="AO181" s="14"/>
      <c r="AP181" s="130">
        <v>183</v>
      </c>
      <c r="AQ181" s="131">
        <f t="shared" si="46"/>
        <v>41356</v>
      </c>
      <c r="AR181" s="132">
        <f t="shared" ca="1" si="33"/>
        <v>41356</v>
      </c>
      <c r="AS181" s="131">
        <f t="shared" ca="1" si="34"/>
        <v>41264</v>
      </c>
      <c r="AT181" s="61"/>
      <c r="AU181" s="61"/>
      <c r="AV181" s="61">
        <v>1</v>
      </c>
      <c r="AX181" s="69"/>
      <c r="AY181" s="69"/>
    </row>
    <row r="182" spans="1:51" ht="78.75" x14ac:dyDescent="0.2">
      <c r="A182" s="14" t="s">
        <v>173</v>
      </c>
      <c r="B182" s="14" t="s">
        <v>1377</v>
      </c>
      <c r="C182" s="14" t="s">
        <v>1186</v>
      </c>
      <c r="D182" s="17">
        <v>42950</v>
      </c>
      <c r="E182" s="15">
        <v>2000000</v>
      </c>
      <c r="F182" s="14" t="s">
        <v>99</v>
      </c>
      <c r="G182" s="14" t="s">
        <v>1376</v>
      </c>
      <c r="H182" s="22" t="s">
        <v>1378</v>
      </c>
      <c r="I182" s="15">
        <v>2550000</v>
      </c>
      <c r="J182" s="16">
        <v>0.3</v>
      </c>
      <c r="K182" s="15">
        <f t="shared" si="42"/>
        <v>1785000</v>
      </c>
      <c r="L182" s="15">
        <f t="shared" si="43"/>
        <v>2422500</v>
      </c>
      <c r="M182" s="26" t="s">
        <v>313</v>
      </c>
      <c r="N182" s="26" t="s">
        <v>314</v>
      </c>
      <c r="O182" s="26" t="s">
        <v>831</v>
      </c>
      <c r="P182" s="14" t="s">
        <v>1379</v>
      </c>
      <c r="Q182" s="14" t="s">
        <v>1380</v>
      </c>
      <c r="R182" s="14"/>
      <c r="S182" s="14"/>
      <c r="T182" s="14"/>
      <c r="U182" s="14"/>
      <c r="V182" s="14"/>
      <c r="W182" s="14"/>
      <c r="X182" s="14"/>
      <c r="Y182" s="14"/>
      <c r="Z182" s="14"/>
      <c r="AA182" s="14"/>
      <c r="AB182" s="14"/>
      <c r="AC182" s="14"/>
      <c r="AD182" s="27">
        <v>41124</v>
      </c>
      <c r="AE182" s="14" t="str">
        <f>LOOKUP(AP182,{0,32,92,184,366},{"раз в месяц","раз в квартал","раз в полгода","раз в год"})</f>
        <v>раз в полгода</v>
      </c>
      <c r="AF182" s="27" t="s">
        <v>127</v>
      </c>
      <c r="AG182" s="34">
        <f t="shared" si="44"/>
        <v>2550000</v>
      </c>
      <c r="AH182" s="16">
        <f>J182</f>
        <v>0.3</v>
      </c>
      <c r="AI182" s="34">
        <f>AG182-AG182*AH182</f>
        <v>1785000</v>
      </c>
      <c r="AJ182" s="27" t="s">
        <v>122</v>
      </c>
      <c r="AK182" s="14"/>
      <c r="AL182" s="14"/>
      <c r="AM182" s="14"/>
      <c r="AN182" s="14"/>
      <c r="AO182" s="14"/>
      <c r="AP182" s="130">
        <v>183</v>
      </c>
      <c r="AQ182" s="131">
        <f t="shared" si="46"/>
        <v>41307</v>
      </c>
      <c r="AR182" s="132">
        <f t="shared" ca="1" si="33"/>
        <v>41307</v>
      </c>
      <c r="AS182" s="131">
        <f t="shared" ca="1" si="34"/>
        <v>41264</v>
      </c>
      <c r="AT182" s="61"/>
      <c r="AU182" s="61"/>
      <c r="AV182" s="61"/>
      <c r="AX182" s="69"/>
      <c r="AY182" s="69"/>
    </row>
    <row r="183" spans="1:51" ht="45" customHeight="1" x14ac:dyDescent="0.2">
      <c r="A183" s="12" t="s">
        <v>1016</v>
      </c>
      <c r="B183" s="12" t="s">
        <v>1017</v>
      </c>
      <c r="C183" s="12" t="s">
        <v>98</v>
      </c>
      <c r="D183" s="13">
        <v>41273</v>
      </c>
      <c r="E183" s="12">
        <v>2000000</v>
      </c>
      <c r="F183" s="14" t="s">
        <v>99</v>
      </c>
      <c r="G183" s="14" t="s">
        <v>888</v>
      </c>
      <c r="H183" s="22" t="s">
        <v>889</v>
      </c>
      <c r="I183" s="15">
        <v>2316000</v>
      </c>
      <c r="J183" s="16">
        <v>0.25</v>
      </c>
      <c r="K183" s="15">
        <v>1737000</v>
      </c>
      <c r="L183" s="15">
        <v>2200200</v>
      </c>
      <c r="M183" s="14" t="s">
        <v>141</v>
      </c>
      <c r="N183" s="14" t="s">
        <v>316</v>
      </c>
      <c r="O183" s="14" t="s">
        <v>317</v>
      </c>
      <c r="P183" s="14" t="s">
        <v>890</v>
      </c>
      <c r="Q183" s="14" t="s">
        <v>879</v>
      </c>
      <c r="R183" s="14"/>
      <c r="S183" s="17">
        <v>40500</v>
      </c>
      <c r="T183" s="14"/>
      <c r="U183" s="14"/>
      <c r="V183" s="14"/>
      <c r="W183" s="14"/>
      <c r="X183" s="14"/>
      <c r="Y183" s="14"/>
      <c r="Z183" s="14"/>
      <c r="AA183" s="14"/>
      <c r="AB183" s="14"/>
      <c r="AC183" s="14"/>
      <c r="AD183" s="27">
        <v>41164</v>
      </c>
      <c r="AE183" s="14" t="str">
        <f>LOOKUP(AP183,{0,32,92,184,366},{"раз в месяц","раз в квартал","раз в полгода","раз в год"})</f>
        <v>раз в год</v>
      </c>
      <c r="AF183" s="17" t="s">
        <v>127</v>
      </c>
      <c r="AG183" s="33">
        <v>2316000</v>
      </c>
      <c r="AH183" s="16">
        <v>0.25</v>
      </c>
      <c r="AI183" s="33">
        <v>1737000</v>
      </c>
      <c r="AJ183" s="33" t="s">
        <v>122</v>
      </c>
      <c r="AK183" s="14"/>
      <c r="AL183" s="14"/>
      <c r="AM183" s="14"/>
      <c r="AN183" s="14"/>
      <c r="AO183" s="14"/>
      <c r="AP183" s="130">
        <v>365</v>
      </c>
      <c r="AQ183" s="131">
        <f t="shared" si="46"/>
        <v>41529</v>
      </c>
      <c r="AR183" s="132">
        <f t="shared" ca="1" si="33"/>
        <v>41529</v>
      </c>
      <c r="AS183" s="131">
        <f t="shared" ca="1" si="34"/>
        <v>41264</v>
      </c>
      <c r="AT183" s="61"/>
      <c r="AU183" s="61"/>
      <c r="AV183" s="61">
        <v>1</v>
      </c>
      <c r="AX183" s="120">
        <v>41166</v>
      </c>
      <c r="AY183" s="120">
        <f ca="1">IF(AS183&gt;(AX183+183),AS183,(AX183+183))</f>
        <v>41349</v>
      </c>
    </row>
    <row r="184" spans="1:51" ht="45" customHeight="1" x14ac:dyDescent="0.2">
      <c r="A184" s="14" t="s">
        <v>1113</v>
      </c>
      <c r="B184" s="14" t="s">
        <v>287</v>
      </c>
      <c r="C184" s="20" t="s">
        <v>129</v>
      </c>
      <c r="D184" s="17">
        <v>41313</v>
      </c>
      <c r="E184" s="15">
        <v>2000000</v>
      </c>
      <c r="F184" s="14" t="s">
        <v>99</v>
      </c>
      <c r="G184" s="14" t="s">
        <v>288</v>
      </c>
      <c r="H184" s="22" t="s">
        <v>289</v>
      </c>
      <c r="I184" s="15">
        <v>3303262.1</v>
      </c>
      <c r="J184" s="16">
        <v>0.5</v>
      </c>
      <c r="K184" s="15">
        <f>I184-I184*J184</f>
        <v>1651631.05</v>
      </c>
      <c r="L184" s="15">
        <f t="shared" ref="L184:L188" si="47">I184*0.95</f>
        <v>3138098.9950000001</v>
      </c>
      <c r="M184" s="26" t="s">
        <v>555</v>
      </c>
      <c r="N184" s="14" t="s">
        <v>830</v>
      </c>
      <c r="O184" s="14" t="s">
        <v>831</v>
      </c>
      <c r="P184" s="14" t="s">
        <v>290</v>
      </c>
      <c r="Q184" s="14" t="s">
        <v>32</v>
      </c>
      <c r="R184" s="14"/>
      <c r="S184" s="14"/>
      <c r="T184" s="14"/>
      <c r="U184" s="14"/>
      <c r="V184" s="14"/>
      <c r="W184" s="14"/>
      <c r="X184" s="14"/>
      <c r="Y184" s="14"/>
      <c r="Z184" s="14"/>
      <c r="AA184" s="14"/>
      <c r="AB184" s="14"/>
      <c r="AC184" s="14"/>
      <c r="AD184" s="27">
        <v>41017</v>
      </c>
      <c r="AE184" s="14" t="str">
        <f>LOOKUP(AP184,{0,32,92,184,366},{"раз в месяц","раз в квартал","раз в полгода","раз в год"})</f>
        <v>раз в полгода</v>
      </c>
      <c r="AF184" s="27" t="s">
        <v>127</v>
      </c>
      <c r="AG184" s="34">
        <f t="shared" ref="AG184:AG188" si="48">I184</f>
        <v>3303262.1</v>
      </c>
      <c r="AH184" s="16">
        <v>0.5</v>
      </c>
      <c r="AI184" s="34">
        <f>K184</f>
        <v>1651631.05</v>
      </c>
      <c r="AJ184" s="27" t="s">
        <v>312</v>
      </c>
      <c r="AK184" s="14"/>
      <c r="AL184" s="14"/>
      <c r="AM184" s="14"/>
      <c r="AN184" s="14"/>
      <c r="AO184" s="14"/>
      <c r="AP184" s="130">
        <v>183</v>
      </c>
      <c r="AQ184" s="131">
        <f t="shared" si="46"/>
        <v>41200</v>
      </c>
      <c r="AR184" s="132">
        <f t="shared" ca="1" si="33"/>
        <v>41264</v>
      </c>
      <c r="AS184" s="131">
        <f t="shared" ca="1" si="34"/>
        <v>41264</v>
      </c>
      <c r="AT184" s="61"/>
      <c r="AU184" s="61"/>
      <c r="AV184" s="61">
        <v>1</v>
      </c>
      <c r="AX184" s="69"/>
      <c r="AY184" s="69"/>
    </row>
    <row r="185" spans="1:51" ht="45" customHeight="1" x14ac:dyDescent="0.2">
      <c r="A185" s="22" t="s">
        <v>530</v>
      </c>
      <c r="B185" s="14" t="s">
        <v>1085</v>
      </c>
      <c r="C185" s="20" t="s">
        <v>138</v>
      </c>
      <c r="D185" s="17">
        <v>41718</v>
      </c>
      <c r="E185" s="15">
        <v>2000000</v>
      </c>
      <c r="F185" s="14" t="s">
        <v>99</v>
      </c>
      <c r="G185" s="22" t="s">
        <v>1138</v>
      </c>
      <c r="H185" s="22" t="s">
        <v>1086</v>
      </c>
      <c r="I185" s="15">
        <v>2656000</v>
      </c>
      <c r="J185" s="16">
        <v>0.5</v>
      </c>
      <c r="K185" s="15">
        <f>I185-I185*J185</f>
        <v>1328000</v>
      </c>
      <c r="L185" s="15">
        <f t="shared" si="47"/>
        <v>2523200</v>
      </c>
      <c r="M185" s="26" t="s">
        <v>555</v>
      </c>
      <c r="N185" s="26" t="s">
        <v>316</v>
      </c>
      <c r="O185" s="26" t="s">
        <v>317</v>
      </c>
      <c r="P185" s="14" t="s">
        <v>1087</v>
      </c>
      <c r="Q185" s="14" t="s">
        <v>1088</v>
      </c>
      <c r="R185" s="14"/>
      <c r="S185" s="14"/>
      <c r="T185" s="14"/>
      <c r="U185" s="14"/>
      <c r="V185" s="14"/>
      <c r="W185" s="14"/>
      <c r="X185" s="14"/>
      <c r="Y185" s="14"/>
      <c r="Z185" s="14"/>
      <c r="AA185" s="14"/>
      <c r="AB185" s="14"/>
      <c r="AC185" s="14"/>
      <c r="AD185" s="27">
        <v>40988</v>
      </c>
      <c r="AE185" s="14" t="str">
        <f>LOOKUP(AP185,{0,32,92,184,366},{"раз в месяц","раз в квартал","раз в полгода","раз в год"})</f>
        <v>раз в год</v>
      </c>
      <c r="AF185" s="27" t="s">
        <v>127</v>
      </c>
      <c r="AG185" s="34">
        <f t="shared" si="48"/>
        <v>2656000</v>
      </c>
      <c r="AH185" s="16">
        <v>0.5</v>
      </c>
      <c r="AI185" s="34">
        <f>AG185-AG185*AH185</f>
        <v>1328000</v>
      </c>
      <c r="AJ185" s="27" t="s">
        <v>122</v>
      </c>
      <c r="AK185" s="14"/>
      <c r="AL185" s="14"/>
      <c r="AM185" s="14"/>
      <c r="AN185" s="14"/>
      <c r="AO185" s="14"/>
      <c r="AP185" s="130">
        <v>365</v>
      </c>
      <c r="AQ185" s="131">
        <f t="shared" si="46"/>
        <v>41353</v>
      </c>
      <c r="AR185" s="132">
        <f t="shared" ca="1" si="33"/>
        <v>41353</v>
      </c>
      <c r="AS185" s="131">
        <f t="shared" ca="1" si="34"/>
        <v>41264</v>
      </c>
      <c r="AT185" s="61"/>
      <c r="AU185" s="61"/>
      <c r="AV185" s="61"/>
      <c r="AX185" s="120">
        <v>41166</v>
      </c>
      <c r="AY185" s="120">
        <f ca="1">IF(AS185&gt;(AX185+183),AS185,(AX185+183))</f>
        <v>41349</v>
      </c>
    </row>
    <row r="186" spans="1:51" ht="67.5" customHeight="1" x14ac:dyDescent="0.2">
      <c r="A186" s="14" t="s">
        <v>712</v>
      </c>
      <c r="B186" s="14" t="s">
        <v>713</v>
      </c>
      <c r="C186" s="20" t="s">
        <v>1166</v>
      </c>
      <c r="D186" s="17">
        <v>41517</v>
      </c>
      <c r="E186" s="15">
        <v>2000000</v>
      </c>
      <c r="F186" s="14" t="s">
        <v>99</v>
      </c>
      <c r="G186" s="14" t="s">
        <v>712</v>
      </c>
      <c r="H186" s="22" t="s">
        <v>714</v>
      </c>
      <c r="I186" s="15">
        <v>2900000</v>
      </c>
      <c r="J186" s="16">
        <v>0.6</v>
      </c>
      <c r="K186" s="15">
        <v>1220000</v>
      </c>
      <c r="L186" s="15">
        <f t="shared" si="47"/>
        <v>2755000</v>
      </c>
      <c r="M186" s="26" t="s">
        <v>313</v>
      </c>
      <c r="N186" s="14" t="s">
        <v>314</v>
      </c>
      <c r="O186" s="14" t="s">
        <v>831</v>
      </c>
      <c r="P186" s="14" t="s">
        <v>778</v>
      </c>
      <c r="Q186" s="14" t="s">
        <v>779</v>
      </c>
      <c r="R186" s="14"/>
      <c r="S186" s="14"/>
      <c r="T186" s="14"/>
      <c r="U186" s="14"/>
      <c r="V186" s="14"/>
      <c r="W186" s="14"/>
      <c r="X186" s="14"/>
      <c r="Y186" s="14"/>
      <c r="Z186" s="14"/>
      <c r="AA186" s="14"/>
      <c r="AB186" s="14"/>
      <c r="AC186" s="14"/>
      <c r="AD186" s="27">
        <v>41150</v>
      </c>
      <c r="AE186" s="14" t="str">
        <f>LOOKUP(AP186,{0,32,92,184,366},{"раз в месяц","раз в квартал","раз в полгода","раз в год"})</f>
        <v>раз в полгода</v>
      </c>
      <c r="AF186" s="27" t="s">
        <v>311</v>
      </c>
      <c r="AG186" s="34">
        <f t="shared" si="48"/>
        <v>2900000</v>
      </c>
      <c r="AH186" s="16">
        <v>0.6</v>
      </c>
      <c r="AI186" s="34">
        <v>1220000</v>
      </c>
      <c r="AJ186" s="27" t="s">
        <v>941</v>
      </c>
      <c r="AK186" s="14"/>
      <c r="AL186" s="14"/>
      <c r="AM186" s="14"/>
      <c r="AN186" s="14"/>
      <c r="AO186" s="14"/>
      <c r="AP186" s="130">
        <v>183</v>
      </c>
      <c r="AQ186" s="131">
        <f t="shared" si="46"/>
        <v>41333</v>
      </c>
      <c r="AR186" s="132">
        <f t="shared" ca="1" si="33"/>
        <v>41333</v>
      </c>
      <c r="AS186" s="131">
        <f t="shared" ca="1" si="34"/>
        <v>41264</v>
      </c>
      <c r="AT186" s="61"/>
      <c r="AU186" s="61"/>
      <c r="AV186" s="61">
        <v>1</v>
      </c>
      <c r="AX186" s="69"/>
      <c r="AY186" s="69"/>
    </row>
    <row r="187" spans="1:51" ht="180" customHeight="1" x14ac:dyDescent="0.2">
      <c r="A187" s="14" t="s">
        <v>712</v>
      </c>
      <c r="B187" s="14" t="s">
        <v>713</v>
      </c>
      <c r="C187" s="20" t="s">
        <v>1166</v>
      </c>
      <c r="D187" s="17">
        <v>41517</v>
      </c>
      <c r="E187" s="15">
        <v>2000000</v>
      </c>
      <c r="F187" s="14" t="s">
        <v>99</v>
      </c>
      <c r="G187" s="14" t="s">
        <v>712</v>
      </c>
      <c r="H187" s="22" t="s">
        <v>777</v>
      </c>
      <c r="I187" s="15">
        <v>2000000</v>
      </c>
      <c r="J187" s="16">
        <v>0.5</v>
      </c>
      <c r="K187" s="15">
        <f>I187-I187*J187</f>
        <v>1000000</v>
      </c>
      <c r="L187" s="15">
        <f t="shared" si="47"/>
        <v>1900000</v>
      </c>
      <c r="M187" s="26" t="s">
        <v>313</v>
      </c>
      <c r="N187" s="14" t="s">
        <v>493</v>
      </c>
      <c r="O187" s="14" t="s">
        <v>831</v>
      </c>
      <c r="P187" s="14" t="s">
        <v>778</v>
      </c>
      <c r="Q187" s="14" t="s">
        <v>780</v>
      </c>
      <c r="R187" s="14"/>
      <c r="S187" s="14"/>
      <c r="T187" s="14"/>
      <c r="U187" s="14"/>
      <c r="V187" s="14"/>
      <c r="W187" s="14"/>
      <c r="X187" s="14"/>
      <c r="Y187" s="14"/>
      <c r="Z187" s="14"/>
      <c r="AA187" s="14"/>
      <c r="AB187" s="14"/>
      <c r="AC187" s="14"/>
      <c r="AD187" s="27">
        <v>41150</v>
      </c>
      <c r="AE187" s="14" t="str">
        <f>LOOKUP(AP187,{0,32,92,184,366},{"раз в месяц","раз в квартал","раз в полгода","раз в год"})</f>
        <v>раз в полгода</v>
      </c>
      <c r="AF187" s="27" t="s">
        <v>311</v>
      </c>
      <c r="AG187" s="34">
        <f t="shared" si="48"/>
        <v>2000000</v>
      </c>
      <c r="AH187" s="16">
        <v>0.5</v>
      </c>
      <c r="AI187" s="34">
        <f>AG187-AG187*AH187</f>
        <v>1000000</v>
      </c>
      <c r="AJ187" s="27" t="s">
        <v>941</v>
      </c>
      <c r="AK187" s="14"/>
      <c r="AL187" s="14"/>
      <c r="AM187" s="14"/>
      <c r="AN187" s="14"/>
      <c r="AO187" s="14"/>
      <c r="AP187" s="130">
        <v>183</v>
      </c>
      <c r="AQ187" s="131">
        <f t="shared" si="46"/>
        <v>41333</v>
      </c>
      <c r="AR187" s="132">
        <f t="shared" ca="1" si="33"/>
        <v>41333</v>
      </c>
      <c r="AS187" s="131">
        <f t="shared" ca="1" si="34"/>
        <v>41264</v>
      </c>
      <c r="AT187" s="61"/>
      <c r="AU187" s="61"/>
      <c r="AV187" s="61">
        <v>1</v>
      </c>
      <c r="AX187" s="69"/>
      <c r="AY187" s="69"/>
    </row>
    <row r="188" spans="1:51" ht="45" customHeight="1" x14ac:dyDescent="0.2">
      <c r="A188" s="14" t="s">
        <v>679</v>
      </c>
      <c r="B188" s="14" t="s">
        <v>733</v>
      </c>
      <c r="C188" s="20" t="s">
        <v>129</v>
      </c>
      <c r="D188" s="17">
        <v>41786</v>
      </c>
      <c r="E188" s="15">
        <v>2000000</v>
      </c>
      <c r="F188" s="14" t="s">
        <v>99</v>
      </c>
      <c r="G188" s="14" t="s">
        <v>680</v>
      </c>
      <c r="H188" s="22" t="s">
        <v>560</v>
      </c>
      <c r="I188" s="15">
        <v>984000</v>
      </c>
      <c r="J188" s="16">
        <v>0.45</v>
      </c>
      <c r="K188" s="15">
        <f>I188-I188*J188</f>
        <v>541200</v>
      </c>
      <c r="L188" s="15">
        <f t="shared" si="47"/>
        <v>934800</v>
      </c>
      <c r="M188" s="26" t="s">
        <v>313</v>
      </c>
      <c r="N188" s="14" t="s">
        <v>316</v>
      </c>
      <c r="O188" s="14" t="s">
        <v>317</v>
      </c>
      <c r="P188" s="14" t="s">
        <v>561</v>
      </c>
      <c r="Q188" s="14" t="s">
        <v>726</v>
      </c>
      <c r="R188" s="14"/>
      <c r="S188" s="14"/>
      <c r="T188" s="14"/>
      <c r="U188" s="14"/>
      <c r="V188" s="14"/>
      <c r="W188" s="14"/>
      <c r="X188" s="14"/>
      <c r="Y188" s="14"/>
      <c r="Z188" s="14"/>
      <c r="AA188" s="14"/>
      <c r="AB188" s="14"/>
      <c r="AC188" s="14"/>
      <c r="AD188" s="111">
        <v>41182</v>
      </c>
      <c r="AE188" s="14" t="str">
        <f>LOOKUP(AP188,{0,32,92,184,366},{"раз в месяц","раз в квартал","раз в полгода","раз в год"})</f>
        <v>раз в год</v>
      </c>
      <c r="AF188" s="27" t="s">
        <v>311</v>
      </c>
      <c r="AG188" s="34">
        <f t="shared" si="48"/>
        <v>984000</v>
      </c>
      <c r="AH188" s="16">
        <v>0.45</v>
      </c>
      <c r="AI188" s="34">
        <f>AG188-AG188*AH188</f>
        <v>541200</v>
      </c>
      <c r="AJ188" s="27" t="s">
        <v>122</v>
      </c>
      <c r="AK188" s="14"/>
      <c r="AL188" s="14"/>
      <c r="AM188" s="14"/>
      <c r="AN188" s="14"/>
      <c r="AO188" s="14"/>
      <c r="AP188" s="130">
        <v>365</v>
      </c>
      <c r="AQ188" s="131">
        <f t="shared" si="46"/>
        <v>41547</v>
      </c>
      <c r="AR188" s="132">
        <f t="shared" ca="1" si="33"/>
        <v>41547</v>
      </c>
      <c r="AS188" s="131">
        <f t="shared" ca="1" si="34"/>
        <v>41264</v>
      </c>
      <c r="AT188" s="61"/>
      <c r="AU188" s="61"/>
      <c r="AV188" s="61">
        <v>1</v>
      </c>
      <c r="AX188" s="120">
        <v>41166</v>
      </c>
      <c r="AY188" s="120">
        <f ca="1">IF(AS188&gt;(AX188+183),AS188,(AX188+183))</f>
        <v>41349</v>
      </c>
    </row>
    <row r="189" spans="1:51" ht="45" customHeight="1" x14ac:dyDescent="0.2">
      <c r="A189" s="12" t="s">
        <v>391</v>
      </c>
      <c r="B189" s="12" t="s">
        <v>839</v>
      </c>
      <c r="C189" s="12" t="s">
        <v>125</v>
      </c>
      <c r="D189" s="13">
        <v>42279</v>
      </c>
      <c r="E189" s="12">
        <v>1900000</v>
      </c>
      <c r="F189" s="14" t="s">
        <v>99</v>
      </c>
      <c r="G189" s="14" t="s">
        <v>10</v>
      </c>
      <c r="H189" s="22" t="s">
        <v>11</v>
      </c>
      <c r="I189" s="15">
        <v>2624000</v>
      </c>
      <c r="J189" s="16">
        <v>0.25</v>
      </c>
      <c r="K189" s="15">
        <v>1968000</v>
      </c>
      <c r="L189" s="15">
        <v>2492800</v>
      </c>
      <c r="M189" s="14" t="s">
        <v>141</v>
      </c>
      <c r="N189" s="14" t="s">
        <v>316</v>
      </c>
      <c r="O189" s="14" t="s">
        <v>317</v>
      </c>
      <c r="P189" s="14" t="s">
        <v>12</v>
      </c>
      <c r="Q189" s="14" t="s">
        <v>13</v>
      </c>
      <c r="R189" s="33" t="s">
        <v>126</v>
      </c>
      <c r="S189" s="17">
        <v>40448</v>
      </c>
      <c r="T189" s="14"/>
      <c r="U189" s="14"/>
      <c r="V189" s="14"/>
      <c r="W189" s="14"/>
      <c r="X189" s="14"/>
      <c r="Y189" s="14"/>
      <c r="Z189" s="14"/>
      <c r="AA189" s="14"/>
      <c r="AB189" s="14"/>
      <c r="AC189" s="14"/>
      <c r="AD189" s="27">
        <v>41178</v>
      </c>
      <c r="AE189" s="14" t="str">
        <f>LOOKUP(AP189,{0,32,92,184,366},{"раз в месяц","раз в квартал","раз в полгода","раз в год"})</f>
        <v>раз в год</v>
      </c>
      <c r="AF189" s="17" t="s">
        <v>311</v>
      </c>
      <c r="AG189" s="33">
        <v>2624000</v>
      </c>
      <c r="AH189" s="16">
        <v>0.25</v>
      </c>
      <c r="AI189" s="33">
        <v>1968000</v>
      </c>
      <c r="AJ189" s="33" t="s">
        <v>122</v>
      </c>
      <c r="AK189" s="14"/>
      <c r="AL189" s="14"/>
      <c r="AM189" s="14"/>
      <c r="AN189" s="14"/>
      <c r="AO189" s="14"/>
      <c r="AP189" s="130">
        <v>365</v>
      </c>
      <c r="AQ189" s="131">
        <f t="shared" si="46"/>
        <v>41543</v>
      </c>
      <c r="AR189" s="132">
        <f t="shared" ca="1" si="33"/>
        <v>41543</v>
      </c>
      <c r="AS189" s="131">
        <f t="shared" ca="1" si="34"/>
        <v>41264</v>
      </c>
      <c r="AT189" s="61"/>
      <c r="AU189" s="61"/>
      <c r="AV189" s="61"/>
      <c r="AX189" s="120">
        <v>41166</v>
      </c>
      <c r="AY189" s="120">
        <f ca="1">IF(AS189&gt;(AX189+183),AS189,(AX189+183))</f>
        <v>41349</v>
      </c>
    </row>
    <row r="190" spans="1:51" ht="45" customHeight="1" x14ac:dyDescent="0.2">
      <c r="A190" s="22" t="s">
        <v>1076</v>
      </c>
      <c r="B190" s="14" t="s">
        <v>1077</v>
      </c>
      <c r="C190" s="20" t="s">
        <v>138</v>
      </c>
      <c r="D190" s="17">
        <v>41338</v>
      </c>
      <c r="E190" s="15">
        <v>1840000</v>
      </c>
      <c r="F190" s="14" t="s">
        <v>99</v>
      </c>
      <c r="G190" s="22" t="s">
        <v>1076</v>
      </c>
      <c r="H190" s="22" t="s">
        <v>1078</v>
      </c>
      <c r="I190" s="15">
        <v>3682095.43</v>
      </c>
      <c r="J190" s="16">
        <v>0.5</v>
      </c>
      <c r="K190" s="15">
        <f>I190-I190*J190</f>
        <v>1841047.7150000001</v>
      </c>
      <c r="L190" s="15">
        <f>I190*0.95</f>
        <v>3497990.6584999999</v>
      </c>
      <c r="M190" s="26" t="s">
        <v>313</v>
      </c>
      <c r="N190" s="26" t="s">
        <v>830</v>
      </c>
      <c r="O190" s="26" t="s">
        <v>831</v>
      </c>
      <c r="P190" s="14" t="s">
        <v>1079</v>
      </c>
      <c r="Q190" s="14" t="s">
        <v>1080</v>
      </c>
      <c r="R190" s="14"/>
      <c r="S190" s="14"/>
      <c r="T190" s="14"/>
      <c r="U190" s="14"/>
      <c r="V190" s="14"/>
      <c r="W190" s="14"/>
      <c r="X190" s="14"/>
      <c r="Y190" s="14"/>
      <c r="Z190" s="14"/>
      <c r="AA190" s="14"/>
      <c r="AB190" s="14"/>
      <c r="AC190" s="14"/>
      <c r="AD190" s="27">
        <v>41172</v>
      </c>
      <c r="AE190" s="14" t="str">
        <f>LOOKUP(AP190,{0,32,92,184,366},{"раз в месяц","раз в квартал","раз в полгода","раз в год"})</f>
        <v>раз в полгода</v>
      </c>
      <c r="AF190" s="27" t="s">
        <v>311</v>
      </c>
      <c r="AG190" s="34">
        <f>I190</f>
        <v>3682095.43</v>
      </c>
      <c r="AH190" s="16">
        <v>0.5</v>
      </c>
      <c r="AI190" s="34">
        <f>AG190-AG190*AH190</f>
        <v>1841047.7150000001</v>
      </c>
      <c r="AJ190" s="27" t="s">
        <v>122</v>
      </c>
      <c r="AK190" s="14"/>
      <c r="AL190" s="14"/>
      <c r="AM190" s="14"/>
      <c r="AN190" s="14"/>
      <c r="AO190" s="14"/>
      <c r="AP190" s="130">
        <v>183</v>
      </c>
      <c r="AQ190" s="131">
        <f t="shared" si="46"/>
        <v>41355</v>
      </c>
      <c r="AR190" s="132">
        <f t="shared" ca="1" si="33"/>
        <v>41355</v>
      </c>
      <c r="AS190" s="131">
        <f t="shared" ca="1" si="34"/>
        <v>41264</v>
      </c>
      <c r="AT190" s="61"/>
      <c r="AU190" s="61"/>
      <c r="AV190" s="61">
        <v>1</v>
      </c>
      <c r="AX190" s="69"/>
      <c r="AY190" s="69"/>
    </row>
    <row r="191" spans="1:51" ht="45" x14ac:dyDescent="0.2">
      <c r="A191" s="14" t="s">
        <v>1247</v>
      </c>
      <c r="B191" s="14" t="s">
        <v>1248</v>
      </c>
      <c r="C191" s="14" t="s">
        <v>1166</v>
      </c>
      <c r="D191" s="17">
        <v>42145</v>
      </c>
      <c r="E191" s="15">
        <v>1800000</v>
      </c>
      <c r="F191" s="14" t="s">
        <v>99</v>
      </c>
      <c r="G191" s="14" t="s">
        <v>1249</v>
      </c>
      <c r="H191" s="22" t="s">
        <v>1250</v>
      </c>
      <c r="I191" s="15">
        <v>2325000</v>
      </c>
      <c r="J191" s="16">
        <v>0.3</v>
      </c>
      <c r="K191" s="15">
        <f>I191-I191*J191</f>
        <v>1627500</v>
      </c>
      <c r="L191" s="15">
        <f>I191*0.95</f>
        <v>2208750</v>
      </c>
      <c r="M191" s="26" t="s">
        <v>313</v>
      </c>
      <c r="N191" s="14" t="s">
        <v>314</v>
      </c>
      <c r="O191" s="14" t="s">
        <v>831</v>
      </c>
      <c r="P191" s="14" t="s">
        <v>1251</v>
      </c>
      <c r="Q191" s="14" t="s">
        <v>1252</v>
      </c>
      <c r="R191" s="14"/>
      <c r="S191" s="14"/>
      <c r="T191" s="14"/>
      <c r="U191" s="14"/>
      <c r="V191" s="14"/>
      <c r="W191" s="14"/>
      <c r="X191" s="14"/>
      <c r="Y191" s="14"/>
      <c r="Z191" s="14"/>
      <c r="AA191" s="14"/>
      <c r="AB191" s="14"/>
      <c r="AC191" s="14"/>
      <c r="AD191" s="27">
        <v>41050</v>
      </c>
      <c r="AE191" s="14" t="str">
        <f>LOOKUP(AP191,{0,32,92,184,366},{"раз в месяц","раз в квартал","раз в полгода","раз в год"})</f>
        <v>раз в квартал</v>
      </c>
      <c r="AF191" s="27" t="s">
        <v>127</v>
      </c>
      <c r="AG191" s="34">
        <f>I191</f>
        <v>2325000</v>
      </c>
      <c r="AH191" s="16">
        <v>0.3</v>
      </c>
      <c r="AI191" s="34">
        <f>AG191-AG191*AH191</f>
        <v>1627500</v>
      </c>
      <c r="AJ191" s="27" t="s">
        <v>122</v>
      </c>
      <c r="AK191" s="14"/>
      <c r="AL191" s="14"/>
      <c r="AM191" s="14"/>
      <c r="AN191" s="14"/>
      <c r="AO191" s="14"/>
      <c r="AP191" s="130">
        <v>91</v>
      </c>
      <c r="AQ191" s="131">
        <f t="shared" si="46"/>
        <v>41141</v>
      </c>
      <c r="AR191" s="132">
        <f t="shared" ca="1" si="33"/>
        <v>41264</v>
      </c>
      <c r="AS191" s="131">
        <f t="shared" ca="1" si="34"/>
        <v>41264</v>
      </c>
      <c r="AT191" s="61"/>
      <c r="AU191" s="61"/>
      <c r="AV191" s="61"/>
      <c r="AX191" s="69"/>
      <c r="AY191" s="69"/>
    </row>
    <row r="192" spans="1:51" ht="90" customHeight="1" x14ac:dyDescent="0.2">
      <c r="A192" s="12" t="s">
        <v>695</v>
      </c>
      <c r="B192" s="12" t="s">
        <v>696</v>
      </c>
      <c r="C192" s="12" t="s">
        <v>125</v>
      </c>
      <c r="D192" s="13">
        <v>41269</v>
      </c>
      <c r="E192" s="12">
        <v>1700000</v>
      </c>
      <c r="F192" s="22" t="s">
        <v>99</v>
      </c>
      <c r="G192" s="12" t="s">
        <v>454</v>
      </c>
      <c r="H192" s="12" t="s">
        <v>363</v>
      </c>
      <c r="I192" s="23">
        <v>2416000</v>
      </c>
      <c r="J192" s="24">
        <v>0.25</v>
      </c>
      <c r="K192" s="23">
        <f>I192-I192*J192</f>
        <v>1812000</v>
      </c>
      <c r="L192" s="23">
        <f>I192*0.95</f>
        <v>2295200</v>
      </c>
      <c r="M192" s="25" t="s">
        <v>313</v>
      </c>
      <c r="N192" s="22" t="s">
        <v>316</v>
      </c>
      <c r="O192" s="22" t="s">
        <v>317</v>
      </c>
      <c r="P192" s="26" t="s">
        <v>364</v>
      </c>
      <c r="Q192" s="26" t="s">
        <v>365</v>
      </c>
      <c r="R192" s="26" t="s">
        <v>126</v>
      </c>
      <c r="S192" s="22"/>
      <c r="T192" s="22"/>
      <c r="U192" s="22"/>
      <c r="V192" s="22"/>
      <c r="W192" s="22"/>
      <c r="X192" s="22"/>
      <c r="Y192" s="22"/>
      <c r="Z192" s="22"/>
      <c r="AA192" s="22"/>
      <c r="AB192" s="22"/>
      <c r="AC192" s="22"/>
      <c r="AD192" s="27">
        <v>41123</v>
      </c>
      <c r="AE192" s="14" t="str">
        <f>LOOKUP(AP192,{0,32,92,184,366},{"раз в месяц","раз в квартал","раз в полгода","раз в год"})</f>
        <v>раз в год</v>
      </c>
      <c r="AF192" s="28" t="s">
        <v>311</v>
      </c>
      <c r="AG192" s="29">
        <f>I192</f>
        <v>2416000</v>
      </c>
      <c r="AH192" s="30">
        <f>J192</f>
        <v>0.25</v>
      </c>
      <c r="AI192" s="29">
        <f>K192</f>
        <v>1812000</v>
      </c>
      <c r="AJ192" s="19" t="s">
        <v>122</v>
      </c>
      <c r="AK192" s="22"/>
      <c r="AL192" s="22"/>
      <c r="AM192" s="22"/>
      <c r="AN192" s="22"/>
      <c r="AO192" s="22"/>
      <c r="AP192" s="130">
        <v>365</v>
      </c>
      <c r="AQ192" s="131">
        <f t="shared" si="46"/>
        <v>41488</v>
      </c>
      <c r="AR192" s="132">
        <f t="shared" ca="1" si="33"/>
        <v>41488</v>
      </c>
      <c r="AS192" s="131">
        <f t="shared" ca="1" si="34"/>
        <v>41264</v>
      </c>
      <c r="AT192" s="61"/>
      <c r="AU192" s="61"/>
      <c r="AV192" s="61">
        <v>1</v>
      </c>
      <c r="AX192" s="120">
        <v>41166</v>
      </c>
      <c r="AY192" s="120">
        <f ca="1">IF(AS192&gt;(AX192+183),AS192,(AX192+183))</f>
        <v>41349</v>
      </c>
    </row>
    <row r="193" spans="1:51" ht="90" customHeight="1" x14ac:dyDescent="0.2">
      <c r="A193" s="12" t="s">
        <v>142</v>
      </c>
      <c r="B193" s="12" t="s">
        <v>730</v>
      </c>
      <c r="C193" s="12" t="s">
        <v>125</v>
      </c>
      <c r="D193" s="13">
        <v>41412</v>
      </c>
      <c r="E193" s="12">
        <v>1600000</v>
      </c>
      <c r="F193" s="14" t="s">
        <v>99</v>
      </c>
      <c r="G193" s="14" t="s">
        <v>727</v>
      </c>
      <c r="H193" s="22" t="s">
        <v>63</v>
      </c>
      <c r="I193" s="15">
        <v>3946410</v>
      </c>
      <c r="J193" s="16">
        <v>0.25</v>
      </c>
      <c r="K193" s="15">
        <v>2959807</v>
      </c>
      <c r="L193" s="15">
        <v>3749090</v>
      </c>
      <c r="M193" s="14" t="s">
        <v>141</v>
      </c>
      <c r="N193" s="14" t="s">
        <v>316</v>
      </c>
      <c r="O193" s="14" t="s">
        <v>317</v>
      </c>
      <c r="P193" s="14" t="s">
        <v>728</v>
      </c>
      <c r="Q193" s="14" t="s">
        <v>729</v>
      </c>
      <c r="R193" s="14" t="s">
        <v>1273</v>
      </c>
      <c r="S193" s="17">
        <v>40295</v>
      </c>
      <c r="T193" s="14"/>
      <c r="U193" s="14"/>
      <c r="V193" s="14"/>
      <c r="W193" s="14"/>
      <c r="X193" s="14"/>
      <c r="Y193" s="14"/>
      <c r="Z193" s="14"/>
      <c r="AA193" s="14"/>
      <c r="AB193" s="14"/>
      <c r="AC193" s="14"/>
      <c r="AD193" s="27">
        <v>41166</v>
      </c>
      <c r="AE193" s="14" t="str">
        <f>LOOKUP(AP193,{0,32,92,184,366},{"раз в месяц","раз в квартал","раз в полгода","раз в год"})</f>
        <v>раз в год</v>
      </c>
      <c r="AF193" s="17" t="s">
        <v>311</v>
      </c>
      <c r="AG193" s="33">
        <v>1712591</v>
      </c>
      <c r="AH193" s="16">
        <v>0.25</v>
      </c>
      <c r="AI193" s="33">
        <v>1635512</v>
      </c>
      <c r="AJ193" s="33" t="s">
        <v>122</v>
      </c>
      <c r="AK193" s="14"/>
      <c r="AL193" s="14"/>
      <c r="AM193" s="14"/>
      <c r="AN193" s="14"/>
      <c r="AO193" s="14"/>
      <c r="AP193" s="130">
        <v>365</v>
      </c>
      <c r="AQ193" s="131">
        <f t="shared" si="46"/>
        <v>41531</v>
      </c>
      <c r="AR193" s="132">
        <f t="shared" ca="1" si="33"/>
        <v>41531</v>
      </c>
      <c r="AS193" s="131">
        <f t="shared" ca="1" si="34"/>
        <v>41264</v>
      </c>
      <c r="AT193" s="61"/>
      <c r="AU193" s="61"/>
      <c r="AV193" s="61">
        <v>1</v>
      </c>
      <c r="AX193" s="120">
        <v>41166</v>
      </c>
      <c r="AY193" s="120">
        <f ca="1">IF(AS193&gt;(AX193+183),AS193,(AX193+183))</f>
        <v>41349</v>
      </c>
    </row>
    <row r="194" spans="1:51" ht="90" customHeight="1" x14ac:dyDescent="0.2">
      <c r="A194" s="12" t="s">
        <v>1114</v>
      </c>
      <c r="B194" s="12" t="s">
        <v>1115</v>
      </c>
      <c r="C194" s="12" t="s">
        <v>98</v>
      </c>
      <c r="D194" s="13">
        <v>41267</v>
      </c>
      <c r="E194" s="12">
        <v>1600000</v>
      </c>
      <c r="F194" s="14" t="s">
        <v>99</v>
      </c>
      <c r="G194" s="14" t="s">
        <v>1114</v>
      </c>
      <c r="H194" s="22" t="s">
        <v>1116</v>
      </c>
      <c r="I194" s="15">
        <v>3601953.91</v>
      </c>
      <c r="J194" s="16">
        <v>0.5</v>
      </c>
      <c r="K194" s="15">
        <v>1800976.96</v>
      </c>
      <c r="L194" s="15">
        <v>3421856.21</v>
      </c>
      <c r="M194" s="14" t="s">
        <v>1117</v>
      </c>
      <c r="N194" s="14" t="s">
        <v>830</v>
      </c>
      <c r="O194" s="14" t="s">
        <v>831</v>
      </c>
      <c r="P194" s="14" t="s">
        <v>584</v>
      </c>
      <c r="Q194" s="14" t="s">
        <v>585</v>
      </c>
      <c r="R194" s="14"/>
      <c r="S194" s="17">
        <v>40240</v>
      </c>
      <c r="T194" s="14"/>
      <c r="U194" s="14"/>
      <c r="V194" s="14"/>
      <c r="W194" s="14"/>
      <c r="X194" s="14"/>
      <c r="Y194" s="14"/>
      <c r="Z194" s="14"/>
      <c r="AA194" s="14"/>
      <c r="AB194" s="14"/>
      <c r="AC194" s="14"/>
      <c r="AD194" s="27">
        <v>41165</v>
      </c>
      <c r="AE194" s="14" t="str">
        <f>LOOKUP(AP194,{0,32,92,184,366},{"раз в месяц","раз в квартал","раз в полгода","раз в год"})</f>
        <v>раз в полгода</v>
      </c>
      <c r="AF194" s="17" t="s">
        <v>311</v>
      </c>
      <c r="AG194" s="33">
        <v>3601953.91</v>
      </c>
      <c r="AH194" s="16">
        <v>0.5</v>
      </c>
      <c r="AI194" s="33">
        <v>1800976.96</v>
      </c>
      <c r="AJ194" s="19" t="s">
        <v>312</v>
      </c>
      <c r="AK194" s="14"/>
      <c r="AL194" s="14"/>
      <c r="AM194" s="14"/>
      <c r="AN194" s="14"/>
      <c r="AO194" s="14"/>
      <c r="AP194" s="130">
        <v>183</v>
      </c>
      <c r="AQ194" s="131">
        <f t="shared" si="46"/>
        <v>41348</v>
      </c>
      <c r="AR194" s="132">
        <f t="shared" ca="1" si="33"/>
        <v>41348</v>
      </c>
      <c r="AS194" s="131">
        <f t="shared" ca="1" si="34"/>
        <v>41264</v>
      </c>
      <c r="AT194" s="61"/>
      <c r="AU194" s="61"/>
      <c r="AV194" s="61">
        <v>1</v>
      </c>
      <c r="AX194" s="69"/>
      <c r="AY194" s="69"/>
    </row>
    <row r="195" spans="1:51" ht="56.25" customHeight="1" x14ac:dyDescent="0.2">
      <c r="A195" s="14" t="s">
        <v>260</v>
      </c>
      <c r="B195" s="14" t="s">
        <v>261</v>
      </c>
      <c r="C195" s="20" t="s">
        <v>1166</v>
      </c>
      <c r="D195" s="17">
        <v>41634</v>
      </c>
      <c r="E195" s="15">
        <v>1600000</v>
      </c>
      <c r="F195" s="14" t="s">
        <v>99</v>
      </c>
      <c r="G195" s="14" t="s">
        <v>266</v>
      </c>
      <c r="H195" s="22" t="s">
        <v>265</v>
      </c>
      <c r="I195" s="15">
        <v>1500000</v>
      </c>
      <c r="J195" s="16">
        <v>0.45</v>
      </c>
      <c r="K195" s="15">
        <f>I195-I195*J195</f>
        <v>825000</v>
      </c>
      <c r="L195" s="15">
        <f>I195*0.95</f>
        <v>1425000</v>
      </c>
      <c r="M195" s="26" t="s">
        <v>313</v>
      </c>
      <c r="N195" s="26" t="s">
        <v>314</v>
      </c>
      <c r="O195" s="26" t="s">
        <v>831</v>
      </c>
      <c r="P195" s="14" t="s">
        <v>267</v>
      </c>
      <c r="Q195" s="14" t="s">
        <v>268</v>
      </c>
      <c r="R195" s="14"/>
      <c r="S195" s="14"/>
      <c r="T195" s="14"/>
      <c r="U195" s="14"/>
      <c r="V195" s="14"/>
      <c r="W195" s="14"/>
      <c r="X195" s="14"/>
      <c r="Y195" s="14"/>
      <c r="Z195" s="14"/>
      <c r="AA195" s="14"/>
      <c r="AB195" s="14"/>
      <c r="AC195" s="14"/>
      <c r="AD195" s="27">
        <v>41128</v>
      </c>
      <c r="AE195" s="14" t="str">
        <f>LOOKUP(AP195,{0,32,92,184,366},{"раз в месяц","раз в квартал","раз в полгода","раз в год"})</f>
        <v>раз в полгода</v>
      </c>
      <c r="AF195" s="27" t="s">
        <v>311</v>
      </c>
      <c r="AG195" s="34">
        <f>I195</f>
        <v>1500000</v>
      </c>
      <c r="AH195" s="16">
        <v>0.45</v>
      </c>
      <c r="AI195" s="34">
        <f>AG195-AG195*AH195</f>
        <v>825000</v>
      </c>
      <c r="AJ195" s="27" t="s">
        <v>122</v>
      </c>
      <c r="AK195" s="14"/>
      <c r="AL195" s="14"/>
      <c r="AM195" s="14"/>
      <c r="AN195" s="14"/>
      <c r="AO195" s="14"/>
      <c r="AP195" s="130">
        <v>183</v>
      </c>
      <c r="AQ195" s="131">
        <f t="shared" si="46"/>
        <v>41311</v>
      </c>
      <c r="AR195" s="132">
        <f t="shared" ref="AR195:AR258" ca="1" si="49">IF(AQ195&lt;=AS195,AS195,AQ195)</f>
        <v>41311</v>
      </c>
      <c r="AS195" s="131">
        <f t="shared" ref="AS195:AS258" ca="1" si="50">TODAY()</f>
        <v>41264</v>
      </c>
      <c r="AT195" s="61"/>
      <c r="AU195" s="61"/>
      <c r="AV195" s="61"/>
      <c r="AX195" s="69"/>
      <c r="AY195" s="69"/>
    </row>
    <row r="196" spans="1:51" ht="45" customHeight="1" x14ac:dyDescent="0.2">
      <c r="A196" s="14" t="s">
        <v>260</v>
      </c>
      <c r="B196" s="14" t="s">
        <v>261</v>
      </c>
      <c r="C196" s="20" t="s">
        <v>1166</v>
      </c>
      <c r="D196" s="17">
        <v>41634</v>
      </c>
      <c r="E196" s="15">
        <v>1600000</v>
      </c>
      <c r="F196" s="14" t="s">
        <v>99</v>
      </c>
      <c r="G196" s="14" t="s">
        <v>260</v>
      </c>
      <c r="H196" s="22" t="s">
        <v>262</v>
      </c>
      <c r="I196" s="15">
        <v>1609871.19</v>
      </c>
      <c r="J196" s="16">
        <v>0.5</v>
      </c>
      <c r="K196" s="15">
        <f>I196-I196*J196</f>
        <v>804935.59499999997</v>
      </c>
      <c r="L196" s="15">
        <f>I196*0.95</f>
        <v>1529377.6305</v>
      </c>
      <c r="M196" s="26" t="s">
        <v>313</v>
      </c>
      <c r="N196" s="26" t="s">
        <v>830</v>
      </c>
      <c r="O196" s="26" t="s">
        <v>831</v>
      </c>
      <c r="P196" s="14" t="s">
        <v>263</v>
      </c>
      <c r="Q196" s="14" t="s">
        <v>264</v>
      </c>
      <c r="R196" s="14"/>
      <c r="S196" s="14"/>
      <c r="T196" s="14"/>
      <c r="U196" s="14"/>
      <c r="V196" s="14"/>
      <c r="W196" s="14"/>
      <c r="X196" s="14"/>
      <c r="Y196" s="14"/>
      <c r="Z196" s="14"/>
      <c r="AA196" s="14"/>
      <c r="AB196" s="14"/>
      <c r="AC196" s="14"/>
      <c r="AD196" s="27">
        <v>41128</v>
      </c>
      <c r="AE196" s="14" t="str">
        <f>LOOKUP(AP196,{0,32,92,184,366},{"раз в месяц","раз в квартал","раз в полгода","раз в год"})</f>
        <v>раз в полгода</v>
      </c>
      <c r="AF196" s="27" t="s">
        <v>311</v>
      </c>
      <c r="AG196" s="34">
        <f>I196</f>
        <v>1609871.19</v>
      </c>
      <c r="AH196" s="16">
        <v>0.5</v>
      </c>
      <c r="AI196" s="34">
        <f>AG196-AG196*AH196</f>
        <v>804935.59499999997</v>
      </c>
      <c r="AJ196" s="27" t="s">
        <v>122</v>
      </c>
      <c r="AK196" s="14"/>
      <c r="AL196" s="14"/>
      <c r="AM196" s="14"/>
      <c r="AN196" s="14"/>
      <c r="AO196" s="14"/>
      <c r="AP196" s="130">
        <v>183</v>
      </c>
      <c r="AQ196" s="131">
        <f t="shared" si="46"/>
        <v>41311</v>
      </c>
      <c r="AR196" s="132">
        <f t="shared" ca="1" si="49"/>
        <v>41311</v>
      </c>
      <c r="AS196" s="131">
        <f t="shared" ca="1" si="50"/>
        <v>41264</v>
      </c>
      <c r="AT196" s="61"/>
      <c r="AU196" s="61"/>
      <c r="AV196" s="61"/>
      <c r="AX196" s="69"/>
      <c r="AY196" s="69"/>
    </row>
    <row r="197" spans="1:51" ht="45" customHeight="1" x14ac:dyDescent="0.2">
      <c r="A197" s="12" t="s">
        <v>1114</v>
      </c>
      <c r="B197" s="12" t="s">
        <v>1115</v>
      </c>
      <c r="C197" s="12" t="s">
        <v>98</v>
      </c>
      <c r="D197" s="13">
        <v>41267</v>
      </c>
      <c r="E197" s="12">
        <v>1600000</v>
      </c>
      <c r="F197" s="14" t="s">
        <v>99</v>
      </c>
      <c r="G197" s="14" t="s">
        <v>586</v>
      </c>
      <c r="H197" s="22" t="s">
        <v>587</v>
      </c>
      <c r="I197" s="15">
        <v>650000</v>
      </c>
      <c r="J197" s="16">
        <v>0.6</v>
      </c>
      <c r="K197" s="15">
        <v>260000</v>
      </c>
      <c r="L197" s="15">
        <v>617500</v>
      </c>
      <c r="M197" s="14" t="s">
        <v>1117</v>
      </c>
      <c r="N197" s="14" t="s">
        <v>314</v>
      </c>
      <c r="O197" s="14" t="s">
        <v>831</v>
      </c>
      <c r="P197" s="14" t="s">
        <v>588</v>
      </c>
      <c r="Q197" s="14" t="s">
        <v>589</v>
      </c>
      <c r="R197" s="14"/>
      <c r="S197" s="17">
        <v>40238</v>
      </c>
      <c r="T197" s="14"/>
      <c r="U197" s="14"/>
      <c r="V197" s="14"/>
      <c r="W197" s="14"/>
      <c r="X197" s="14"/>
      <c r="Y197" s="14"/>
      <c r="Z197" s="14"/>
      <c r="AA197" s="14"/>
      <c r="AB197" s="14"/>
      <c r="AC197" s="14"/>
      <c r="AD197" s="27">
        <v>41165</v>
      </c>
      <c r="AE197" s="14" t="str">
        <f>LOOKUP(AP197,{0,32,92,184,366},{"раз в месяц","раз в квартал","раз в полгода","раз в год"})</f>
        <v>раз в полгода</v>
      </c>
      <c r="AF197" s="17" t="s">
        <v>311</v>
      </c>
      <c r="AG197" s="33">
        <v>650000</v>
      </c>
      <c r="AH197" s="16">
        <v>0.6</v>
      </c>
      <c r="AI197" s="33">
        <v>260000</v>
      </c>
      <c r="AJ197" s="33" t="s">
        <v>122</v>
      </c>
      <c r="AK197" s="14"/>
      <c r="AL197" s="14"/>
      <c r="AM197" s="14"/>
      <c r="AN197" s="14"/>
      <c r="AO197" s="14"/>
      <c r="AP197" s="130">
        <v>183</v>
      </c>
      <c r="AQ197" s="131">
        <f t="shared" si="46"/>
        <v>41348</v>
      </c>
      <c r="AR197" s="132">
        <f t="shared" ca="1" si="49"/>
        <v>41348</v>
      </c>
      <c r="AS197" s="131">
        <f t="shared" ca="1" si="50"/>
        <v>41264</v>
      </c>
      <c r="AT197" s="61"/>
      <c r="AU197" s="61"/>
      <c r="AV197" s="61">
        <v>1</v>
      </c>
      <c r="AX197" s="69"/>
      <c r="AY197" s="69"/>
    </row>
    <row r="198" spans="1:51" ht="90" customHeight="1" x14ac:dyDescent="0.2">
      <c r="A198" s="14" t="s">
        <v>1264</v>
      </c>
      <c r="B198" s="14" t="s">
        <v>1265</v>
      </c>
      <c r="C198" s="14" t="s">
        <v>1257</v>
      </c>
      <c r="D198" s="17">
        <v>42842</v>
      </c>
      <c r="E198" s="15">
        <v>1500000</v>
      </c>
      <c r="F198" s="14" t="s">
        <v>99</v>
      </c>
      <c r="G198" s="14" t="s">
        <v>1263</v>
      </c>
      <c r="H198" s="22" t="s">
        <v>1266</v>
      </c>
      <c r="I198" s="15">
        <v>2342000</v>
      </c>
      <c r="J198" s="16">
        <v>0.3</v>
      </c>
      <c r="K198" s="15">
        <f t="shared" ref="K198:K205" si="51">I198-I198*J198</f>
        <v>1639400</v>
      </c>
      <c r="L198" s="15">
        <f t="shared" ref="L198:L238" si="52">I198*0.95</f>
        <v>2224900</v>
      </c>
      <c r="M198" s="26" t="s">
        <v>313</v>
      </c>
      <c r="N198" s="14" t="s">
        <v>314</v>
      </c>
      <c r="O198" s="14" t="s">
        <v>831</v>
      </c>
      <c r="P198" s="14" t="s">
        <v>1267</v>
      </c>
      <c r="Q198" s="14" t="s">
        <v>1268</v>
      </c>
      <c r="R198" s="14"/>
      <c r="S198" s="14"/>
      <c r="T198" s="14"/>
      <c r="U198" s="14"/>
      <c r="V198" s="14"/>
      <c r="W198" s="14"/>
      <c r="X198" s="14"/>
      <c r="Y198" s="14"/>
      <c r="Z198" s="14"/>
      <c r="AA198" s="14"/>
      <c r="AB198" s="14"/>
      <c r="AC198" s="14"/>
      <c r="AD198" s="111">
        <v>41157</v>
      </c>
      <c r="AE198" s="14" t="str">
        <f>LOOKUP(AP198,{0,32,92,184,366},{"раз в месяц","раз в квартал","раз в полгода","раз в год"})</f>
        <v>раз в полгода</v>
      </c>
      <c r="AF198" s="27" t="s">
        <v>311</v>
      </c>
      <c r="AG198" s="34">
        <f t="shared" ref="AG198:AG238" si="53">I198</f>
        <v>2342000</v>
      </c>
      <c r="AH198" s="16">
        <v>0.3</v>
      </c>
      <c r="AI198" s="34">
        <f>AG198-AG198*AH198</f>
        <v>1639400</v>
      </c>
      <c r="AJ198" s="27" t="s">
        <v>122</v>
      </c>
      <c r="AK198" s="14"/>
      <c r="AL198" s="14"/>
      <c r="AM198" s="14"/>
      <c r="AN198" s="14"/>
      <c r="AO198" s="14"/>
      <c r="AP198" s="130">
        <v>183</v>
      </c>
      <c r="AQ198" s="131">
        <f t="shared" si="46"/>
        <v>41340</v>
      </c>
      <c r="AR198" s="132">
        <f t="shared" ca="1" si="49"/>
        <v>41340</v>
      </c>
      <c r="AS198" s="131">
        <f t="shared" ca="1" si="50"/>
        <v>41264</v>
      </c>
      <c r="AT198" s="61"/>
      <c r="AU198" s="61"/>
      <c r="AV198" s="61"/>
      <c r="AX198" s="69"/>
      <c r="AY198" s="69"/>
    </row>
    <row r="199" spans="1:51" ht="90" customHeight="1" x14ac:dyDescent="0.2">
      <c r="A199" s="14" t="s">
        <v>1289</v>
      </c>
      <c r="B199" s="14" t="s">
        <v>1290</v>
      </c>
      <c r="C199" s="14" t="s">
        <v>138</v>
      </c>
      <c r="D199" s="17">
        <v>41440</v>
      </c>
      <c r="E199" s="15">
        <v>1500000</v>
      </c>
      <c r="F199" s="14" t="s">
        <v>99</v>
      </c>
      <c r="G199" s="14" t="s">
        <v>1289</v>
      </c>
      <c r="H199" s="22" t="s">
        <v>1291</v>
      </c>
      <c r="I199" s="15">
        <v>3213034.11</v>
      </c>
      <c r="J199" s="16">
        <v>0.5</v>
      </c>
      <c r="K199" s="15">
        <f t="shared" si="51"/>
        <v>1606517.0549999999</v>
      </c>
      <c r="L199" s="15">
        <f t="shared" si="52"/>
        <v>3052382.4044999997</v>
      </c>
      <c r="M199" s="26" t="s">
        <v>313</v>
      </c>
      <c r="N199" s="26" t="s">
        <v>830</v>
      </c>
      <c r="O199" s="26" t="s">
        <v>831</v>
      </c>
      <c r="P199" s="14" t="s">
        <v>1292</v>
      </c>
      <c r="Q199" s="14" t="s">
        <v>1293</v>
      </c>
      <c r="R199" s="14"/>
      <c r="S199" s="14"/>
      <c r="T199" s="14"/>
      <c r="U199" s="14"/>
      <c r="V199" s="14"/>
      <c r="W199" s="14"/>
      <c r="X199" s="14"/>
      <c r="Y199" s="14"/>
      <c r="Z199" s="14"/>
      <c r="AA199" s="14"/>
      <c r="AB199" s="14"/>
      <c r="AC199" s="14"/>
      <c r="AD199" s="27">
        <v>41169</v>
      </c>
      <c r="AE199" s="14" t="str">
        <f>LOOKUP(AP199,{0,32,92,184,366},{"раз в месяц","раз в квартал","раз в полгода","раз в год"})</f>
        <v>раз в квартал</v>
      </c>
      <c r="AF199" s="27" t="s">
        <v>311</v>
      </c>
      <c r="AG199" s="34">
        <f t="shared" si="53"/>
        <v>3213034.11</v>
      </c>
      <c r="AH199" s="16">
        <v>0.5</v>
      </c>
      <c r="AI199" s="34">
        <f>AG199-AG199*AH199</f>
        <v>1606517.0549999999</v>
      </c>
      <c r="AJ199" s="27" t="s">
        <v>122</v>
      </c>
      <c r="AK199" s="14"/>
      <c r="AL199" s="14"/>
      <c r="AM199" s="14"/>
      <c r="AN199" s="14"/>
      <c r="AO199" s="14"/>
      <c r="AP199" s="130">
        <v>91</v>
      </c>
      <c r="AQ199" s="131">
        <f t="shared" si="46"/>
        <v>41260</v>
      </c>
      <c r="AR199" s="132">
        <f t="shared" ca="1" si="49"/>
        <v>41264</v>
      </c>
      <c r="AS199" s="131">
        <f t="shared" ca="1" si="50"/>
        <v>41264</v>
      </c>
      <c r="AT199" s="61"/>
      <c r="AU199" s="61"/>
      <c r="AV199" s="61"/>
      <c r="AX199" s="69"/>
      <c r="AY199" s="69"/>
    </row>
    <row r="200" spans="1:51" ht="90" customHeight="1" x14ac:dyDescent="0.2">
      <c r="A200" s="14" t="s">
        <v>1284</v>
      </c>
      <c r="B200" s="14" t="s">
        <v>1285</v>
      </c>
      <c r="C200" s="14" t="s">
        <v>129</v>
      </c>
      <c r="D200" s="17">
        <v>41812</v>
      </c>
      <c r="E200" s="15">
        <v>1500000</v>
      </c>
      <c r="F200" s="14" t="s">
        <v>99</v>
      </c>
      <c r="G200" s="14" t="s">
        <v>1284</v>
      </c>
      <c r="H200" s="22" t="s">
        <v>1286</v>
      </c>
      <c r="I200" s="15">
        <v>3137105.96</v>
      </c>
      <c r="J200" s="16">
        <v>0.5</v>
      </c>
      <c r="K200" s="15">
        <f t="shared" si="51"/>
        <v>1568552.98</v>
      </c>
      <c r="L200" s="15">
        <f t="shared" si="52"/>
        <v>2980250.662</v>
      </c>
      <c r="M200" s="26" t="s">
        <v>313</v>
      </c>
      <c r="N200" s="26" t="s">
        <v>830</v>
      </c>
      <c r="O200" s="26" t="s">
        <v>831</v>
      </c>
      <c r="P200" s="14" t="s">
        <v>1287</v>
      </c>
      <c r="Q200" s="14" t="s">
        <v>1288</v>
      </c>
      <c r="R200" s="14"/>
      <c r="S200" s="14"/>
      <c r="T200" s="14"/>
      <c r="U200" s="14"/>
      <c r="V200" s="14"/>
      <c r="W200" s="14"/>
      <c r="X200" s="14"/>
      <c r="Y200" s="14"/>
      <c r="Z200" s="14"/>
      <c r="AA200" s="14"/>
      <c r="AB200" s="14"/>
      <c r="AC200" s="14"/>
      <c r="AD200" s="27">
        <v>41177</v>
      </c>
      <c r="AE200" s="14" t="str">
        <f>LOOKUP(AP200,{0,32,92,184,366},{"раз в месяц","раз в квартал","раз в полгода","раз в год"})</f>
        <v>раз в квартал</v>
      </c>
      <c r="AF200" s="27" t="s">
        <v>311</v>
      </c>
      <c r="AG200" s="34">
        <f t="shared" si="53"/>
        <v>3137105.96</v>
      </c>
      <c r="AH200" s="16">
        <v>0.5</v>
      </c>
      <c r="AI200" s="34">
        <f>AG200-AG200*AH200</f>
        <v>1568552.98</v>
      </c>
      <c r="AJ200" s="27" t="s">
        <v>122</v>
      </c>
      <c r="AK200" s="14"/>
      <c r="AL200" s="14"/>
      <c r="AM200" s="14"/>
      <c r="AN200" s="14"/>
      <c r="AO200" s="14"/>
      <c r="AP200" s="130">
        <v>91</v>
      </c>
      <c r="AQ200" s="131">
        <f t="shared" si="46"/>
        <v>41268</v>
      </c>
      <c r="AR200" s="132">
        <f t="shared" ca="1" si="49"/>
        <v>41268</v>
      </c>
      <c r="AS200" s="131">
        <f t="shared" ca="1" si="50"/>
        <v>41264</v>
      </c>
      <c r="AT200" s="61"/>
      <c r="AU200" s="61"/>
      <c r="AV200" s="61"/>
      <c r="AX200" s="69"/>
      <c r="AY200" s="69"/>
    </row>
    <row r="201" spans="1:51" ht="45" customHeight="1" x14ac:dyDescent="0.2">
      <c r="A201" s="14" t="s">
        <v>424</v>
      </c>
      <c r="B201" s="12" t="s">
        <v>425</v>
      </c>
      <c r="C201" s="15" t="s">
        <v>929</v>
      </c>
      <c r="D201" s="21">
        <v>41435</v>
      </c>
      <c r="E201" s="15">
        <v>1500000</v>
      </c>
      <c r="F201" s="14" t="s">
        <v>99</v>
      </c>
      <c r="G201" s="14" t="s">
        <v>1126</v>
      </c>
      <c r="H201" s="22" t="s">
        <v>1127</v>
      </c>
      <c r="I201" s="15">
        <v>1753000</v>
      </c>
      <c r="J201" s="16">
        <v>0.3</v>
      </c>
      <c r="K201" s="15">
        <f t="shared" si="51"/>
        <v>1227100</v>
      </c>
      <c r="L201" s="15">
        <f t="shared" si="52"/>
        <v>1665350</v>
      </c>
      <c r="M201" s="26" t="s">
        <v>313</v>
      </c>
      <c r="N201" s="26" t="s">
        <v>316</v>
      </c>
      <c r="O201" s="26" t="s">
        <v>317</v>
      </c>
      <c r="P201" s="14" t="s">
        <v>1099</v>
      </c>
      <c r="Q201" s="14" t="s">
        <v>481</v>
      </c>
      <c r="R201" s="14"/>
      <c r="S201" s="14"/>
      <c r="T201" s="14"/>
      <c r="U201" s="14"/>
      <c r="V201" s="14"/>
      <c r="W201" s="14"/>
      <c r="X201" s="14"/>
      <c r="Y201" s="14"/>
      <c r="Z201" s="14"/>
      <c r="AA201" s="14"/>
      <c r="AB201" s="14"/>
      <c r="AC201" s="14"/>
      <c r="AD201" s="27">
        <v>44015</v>
      </c>
      <c r="AE201" s="14" t="str">
        <f>LOOKUP(AP201,{0,32,92,184,366},{"раз в месяц","раз в квартал","раз в полгода","раз в год"})</f>
        <v>раз в год</v>
      </c>
      <c r="AF201" s="27" t="s">
        <v>311</v>
      </c>
      <c r="AG201" s="34">
        <f t="shared" si="53"/>
        <v>1753000</v>
      </c>
      <c r="AH201" s="16">
        <f>J201</f>
        <v>0.3</v>
      </c>
      <c r="AI201" s="34">
        <f>K201</f>
        <v>1227100</v>
      </c>
      <c r="AJ201" s="27" t="s">
        <v>122</v>
      </c>
      <c r="AK201" s="14"/>
      <c r="AL201" s="14"/>
      <c r="AM201" s="14"/>
      <c r="AN201" s="14"/>
      <c r="AO201" s="14"/>
      <c r="AP201" s="130">
        <v>365</v>
      </c>
      <c r="AQ201" s="131">
        <f t="shared" si="46"/>
        <v>44380</v>
      </c>
      <c r="AR201" s="132">
        <f t="shared" ca="1" si="49"/>
        <v>44380</v>
      </c>
      <c r="AS201" s="131">
        <f t="shared" ca="1" si="50"/>
        <v>41264</v>
      </c>
      <c r="AT201" s="61"/>
      <c r="AU201" s="61"/>
      <c r="AV201" s="61">
        <v>1</v>
      </c>
      <c r="AX201" s="120">
        <v>39608</v>
      </c>
      <c r="AY201" s="120">
        <f ca="1">IF(AS201&gt;(AX201+183),AS201,(AX201+183))</f>
        <v>41264</v>
      </c>
    </row>
    <row r="202" spans="1:51" ht="67.5" x14ac:dyDescent="0.2">
      <c r="A202" s="14" t="s">
        <v>128</v>
      </c>
      <c r="B202" s="14" t="s">
        <v>253</v>
      </c>
      <c r="C202" s="20" t="s">
        <v>1166</v>
      </c>
      <c r="D202" s="17">
        <v>41631</v>
      </c>
      <c r="E202" s="15">
        <v>1500000</v>
      </c>
      <c r="F202" s="14" t="s">
        <v>99</v>
      </c>
      <c r="G202" s="14" t="s">
        <v>128</v>
      </c>
      <c r="H202" s="22" t="s">
        <v>258</v>
      </c>
      <c r="I202" s="15">
        <v>2202385.39</v>
      </c>
      <c r="J202" s="16">
        <v>0.5</v>
      </c>
      <c r="K202" s="15">
        <f t="shared" si="51"/>
        <v>1101192.6950000001</v>
      </c>
      <c r="L202" s="15">
        <f t="shared" si="52"/>
        <v>2092266.1205</v>
      </c>
      <c r="M202" s="26" t="s">
        <v>313</v>
      </c>
      <c r="N202" s="26" t="s">
        <v>830</v>
      </c>
      <c r="O202" s="26" t="s">
        <v>831</v>
      </c>
      <c r="P202" s="14" t="s">
        <v>259</v>
      </c>
      <c r="Q202" s="14" t="s">
        <v>130</v>
      </c>
      <c r="R202" s="14"/>
      <c r="S202" s="14"/>
      <c r="T202" s="14"/>
      <c r="U202" s="14"/>
      <c r="V202" s="14"/>
      <c r="W202" s="14"/>
      <c r="X202" s="14"/>
      <c r="Y202" s="14"/>
      <c r="Z202" s="14"/>
      <c r="AA202" s="14"/>
      <c r="AB202" s="14"/>
      <c r="AC202" s="14"/>
      <c r="AD202" s="111">
        <v>41173</v>
      </c>
      <c r="AE202" s="14" t="str">
        <f>LOOKUP(AP202,{0,32,92,184,366},{"раз в месяц","раз в квартал","раз в полгода","раз в год"})</f>
        <v>раз в полгода</v>
      </c>
      <c r="AF202" s="27" t="s">
        <v>311</v>
      </c>
      <c r="AG202" s="34">
        <f t="shared" si="53"/>
        <v>2202385.39</v>
      </c>
      <c r="AH202" s="16">
        <v>0.5</v>
      </c>
      <c r="AI202" s="34">
        <f>AG202-AG202*AH202</f>
        <v>1101192.6950000001</v>
      </c>
      <c r="AJ202" s="27" t="s">
        <v>122</v>
      </c>
      <c r="AK202" s="14"/>
      <c r="AL202" s="14"/>
      <c r="AM202" s="14"/>
      <c r="AN202" s="14"/>
      <c r="AO202" s="14"/>
      <c r="AP202" s="130">
        <v>183</v>
      </c>
      <c r="AQ202" s="131">
        <f t="shared" si="46"/>
        <v>41356</v>
      </c>
      <c r="AR202" s="132">
        <f t="shared" ca="1" si="49"/>
        <v>41356</v>
      </c>
      <c r="AS202" s="131">
        <f t="shared" ca="1" si="50"/>
        <v>41264</v>
      </c>
      <c r="AT202" s="61"/>
      <c r="AU202" s="61"/>
      <c r="AV202" s="61">
        <v>1</v>
      </c>
      <c r="AX202" s="69"/>
      <c r="AY202" s="69"/>
    </row>
    <row r="203" spans="1:51" ht="45" customHeight="1" x14ac:dyDescent="0.2">
      <c r="A203" s="14" t="s">
        <v>1350</v>
      </c>
      <c r="B203" s="14" t="s">
        <v>1351</v>
      </c>
      <c r="C203" s="14" t="s">
        <v>138</v>
      </c>
      <c r="D203" s="17">
        <v>41486</v>
      </c>
      <c r="E203" s="15">
        <v>1500000</v>
      </c>
      <c r="F203" s="14" t="s">
        <v>99</v>
      </c>
      <c r="G203" s="14" t="s">
        <v>1350</v>
      </c>
      <c r="H203" s="22" t="s">
        <v>1352</v>
      </c>
      <c r="I203" s="15">
        <v>1856392.5</v>
      </c>
      <c r="J203" s="16">
        <v>0.5</v>
      </c>
      <c r="K203" s="15">
        <f t="shared" si="51"/>
        <v>928196.25</v>
      </c>
      <c r="L203" s="15">
        <f t="shared" si="52"/>
        <v>1763572.875</v>
      </c>
      <c r="M203" s="25" t="s">
        <v>555</v>
      </c>
      <c r="N203" s="26" t="s">
        <v>830</v>
      </c>
      <c r="O203" s="26" t="s">
        <v>831</v>
      </c>
      <c r="P203" s="14" t="s">
        <v>1353</v>
      </c>
      <c r="Q203" s="14" t="s">
        <v>1354</v>
      </c>
      <c r="R203" s="14"/>
      <c r="S203" s="14"/>
      <c r="T203" s="14"/>
      <c r="U203" s="14"/>
      <c r="V203" s="14"/>
      <c r="W203" s="14"/>
      <c r="X203" s="14"/>
      <c r="Y203" s="14"/>
      <c r="Z203" s="14"/>
      <c r="AA203" s="14"/>
      <c r="AB203" s="14"/>
      <c r="AC203" s="14"/>
      <c r="AD203" s="27">
        <v>41121</v>
      </c>
      <c r="AE203" s="14" t="str">
        <f>LOOKUP(AP203,{0,32,92,184,366},{"раз в месяц","раз в квартал","раз в полгода","раз в год"})</f>
        <v>раз в полгода</v>
      </c>
      <c r="AF203" s="27" t="s">
        <v>311</v>
      </c>
      <c r="AG203" s="34">
        <f t="shared" si="53"/>
        <v>1856392.5</v>
      </c>
      <c r="AH203" s="16">
        <f>J203</f>
        <v>0.5</v>
      </c>
      <c r="AI203" s="34">
        <f>AG203-AG203*AH203</f>
        <v>928196.25</v>
      </c>
      <c r="AJ203" s="27" t="s">
        <v>122</v>
      </c>
      <c r="AK203" s="14"/>
      <c r="AL203" s="14"/>
      <c r="AM203" s="14"/>
      <c r="AN203" s="14"/>
      <c r="AO203" s="14"/>
      <c r="AP203" s="130">
        <v>183</v>
      </c>
      <c r="AQ203" s="131">
        <f t="shared" si="46"/>
        <v>41304</v>
      </c>
      <c r="AR203" s="132">
        <f t="shared" ca="1" si="49"/>
        <v>41304</v>
      </c>
      <c r="AS203" s="131">
        <f t="shared" ca="1" si="50"/>
        <v>41264</v>
      </c>
      <c r="AT203" s="61"/>
      <c r="AU203" s="61"/>
      <c r="AV203" s="61"/>
      <c r="AX203" s="69"/>
      <c r="AY203" s="69"/>
    </row>
    <row r="204" spans="1:51" ht="56.25" customHeight="1" x14ac:dyDescent="0.2">
      <c r="A204" s="14" t="s">
        <v>1194</v>
      </c>
      <c r="B204" s="14" t="s">
        <v>1195</v>
      </c>
      <c r="C204" s="14" t="s">
        <v>1166</v>
      </c>
      <c r="D204" s="17">
        <v>41750</v>
      </c>
      <c r="E204" s="15">
        <v>1500000</v>
      </c>
      <c r="F204" s="14" t="s">
        <v>99</v>
      </c>
      <c r="G204" s="14" t="s">
        <v>1194</v>
      </c>
      <c r="H204" s="22" t="s">
        <v>1207</v>
      </c>
      <c r="I204" s="15">
        <v>1497919.2</v>
      </c>
      <c r="J204" s="16">
        <v>0.5</v>
      </c>
      <c r="K204" s="15">
        <f t="shared" si="51"/>
        <v>748959.6</v>
      </c>
      <c r="L204" s="15">
        <f t="shared" si="52"/>
        <v>1423023.24</v>
      </c>
      <c r="M204" s="26" t="s">
        <v>555</v>
      </c>
      <c r="N204" s="26" t="s">
        <v>830</v>
      </c>
      <c r="O204" s="26" t="s">
        <v>831</v>
      </c>
      <c r="P204" s="14" t="s">
        <v>1208</v>
      </c>
      <c r="Q204" s="14" t="s">
        <v>1209</v>
      </c>
      <c r="R204" s="14"/>
      <c r="S204" s="14"/>
      <c r="T204" s="14"/>
      <c r="U204" s="14"/>
      <c r="V204" s="14"/>
      <c r="W204" s="14"/>
      <c r="X204" s="14"/>
      <c r="Y204" s="14"/>
      <c r="Z204" s="14"/>
      <c r="AA204" s="14"/>
      <c r="AB204" s="14"/>
      <c r="AC204" s="14"/>
      <c r="AD204" s="27">
        <v>41208</v>
      </c>
      <c r="AE204" s="14" t="str">
        <f>LOOKUP(AP204,{0,32,92,184,366},{"раз в месяц","раз в квартал","раз в полгода","раз в год"})</f>
        <v>раз в квартал</v>
      </c>
      <c r="AF204" s="27" t="s">
        <v>311</v>
      </c>
      <c r="AG204" s="34">
        <f t="shared" si="53"/>
        <v>1497919.2</v>
      </c>
      <c r="AH204" s="16">
        <v>0.5</v>
      </c>
      <c r="AI204" s="34">
        <f>AG204-AG204*AH204</f>
        <v>748959.6</v>
      </c>
      <c r="AJ204" s="27" t="s">
        <v>122</v>
      </c>
      <c r="AK204" s="14"/>
      <c r="AL204" s="14"/>
      <c r="AM204" s="14"/>
      <c r="AN204" s="14"/>
      <c r="AO204" s="14"/>
      <c r="AP204" s="130">
        <v>91</v>
      </c>
      <c r="AQ204" s="131">
        <f t="shared" si="46"/>
        <v>41299</v>
      </c>
      <c r="AR204" s="132">
        <f t="shared" ca="1" si="49"/>
        <v>41299</v>
      </c>
      <c r="AS204" s="131">
        <f t="shared" ca="1" si="50"/>
        <v>41264</v>
      </c>
      <c r="AT204" s="61"/>
      <c r="AU204" s="61"/>
      <c r="AV204" s="61"/>
      <c r="AX204" s="69"/>
      <c r="AY204" s="69"/>
    </row>
    <row r="205" spans="1:51" ht="67.5" customHeight="1" x14ac:dyDescent="0.2">
      <c r="A205" s="14" t="s">
        <v>1350</v>
      </c>
      <c r="B205" s="14" t="s">
        <v>1351</v>
      </c>
      <c r="C205" s="14" t="s">
        <v>138</v>
      </c>
      <c r="D205" s="17">
        <v>41486</v>
      </c>
      <c r="E205" s="15">
        <v>1500000</v>
      </c>
      <c r="F205" s="14" t="s">
        <v>99</v>
      </c>
      <c r="G205" s="14" t="s">
        <v>1356</v>
      </c>
      <c r="H205" s="22" t="s">
        <v>1355</v>
      </c>
      <c r="I205" s="15">
        <v>970000</v>
      </c>
      <c r="J205" s="16">
        <v>0.3</v>
      </c>
      <c r="K205" s="15">
        <f t="shared" si="51"/>
        <v>679000</v>
      </c>
      <c r="L205" s="15">
        <f t="shared" si="52"/>
        <v>921500</v>
      </c>
      <c r="M205" s="26" t="s">
        <v>313</v>
      </c>
      <c r="N205" s="26" t="s">
        <v>314</v>
      </c>
      <c r="O205" s="26" t="s">
        <v>831</v>
      </c>
      <c r="P205" s="14" t="s">
        <v>1357</v>
      </c>
      <c r="Q205" s="14" t="s">
        <v>1358</v>
      </c>
      <c r="R205" s="14"/>
      <c r="S205" s="14"/>
      <c r="T205" s="14"/>
      <c r="U205" s="14"/>
      <c r="V205" s="14"/>
      <c r="W205" s="14"/>
      <c r="X205" s="14"/>
      <c r="Y205" s="14"/>
      <c r="Z205" s="14"/>
      <c r="AA205" s="14"/>
      <c r="AB205" s="14"/>
      <c r="AC205" s="14"/>
      <c r="AD205" s="27">
        <v>41121</v>
      </c>
      <c r="AE205" s="14" t="str">
        <f>LOOKUP(AP205,{0,32,92,184,366},{"раз в месяц","раз в квартал","раз в полгода","раз в год"})</f>
        <v>раз в полгода</v>
      </c>
      <c r="AF205" s="27" t="s">
        <v>311</v>
      </c>
      <c r="AG205" s="34">
        <f t="shared" si="53"/>
        <v>970000</v>
      </c>
      <c r="AH205" s="16">
        <f>J205</f>
        <v>0.3</v>
      </c>
      <c r="AI205" s="34">
        <f>AG205-AG205*AH205</f>
        <v>679000</v>
      </c>
      <c r="AJ205" s="27" t="s">
        <v>122</v>
      </c>
      <c r="AK205" s="14"/>
      <c r="AL205" s="14"/>
      <c r="AM205" s="14"/>
      <c r="AN205" s="14"/>
      <c r="AO205" s="14"/>
      <c r="AP205" s="130">
        <v>183</v>
      </c>
      <c r="AQ205" s="131">
        <f t="shared" si="46"/>
        <v>41304</v>
      </c>
      <c r="AR205" s="132">
        <f t="shared" ca="1" si="49"/>
        <v>41304</v>
      </c>
      <c r="AS205" s="131">
        <f t="shared" ca="1" si="50"/>
        <v>41264</v>
      </c>
      <c r="AT205" s="61"/>
      <c r="AU205" s="61"/>
      <c r="AV205" s="61"/>
      <c r="AX205" s="69"/>
      <c r="AY205" s="69"/>
    </row>
    <row r="206" spans="1:51" ht="90" customHeight="1" x14ac:dyDescent="0.2">
      <c r="A206" s="14" t="s">
        <v>1194</v>
      </c>
      <c r="B206" s="14" t="s">
        <v>1195</v>
      </c>
      <c r="C206" s="14" t="s">
        <v>1166</v>
      </c>
      <c r="D206" s="17">
        <v>41750</v>
      </c>
      <c r="E206" s="15">
        <v>1500000</v>
      </c>
      <c r="F206" s="14" t="s">
        <v>99</v>
      </c>
      <c r="G206" s="14" t="s">
        <v>1203</v>
      </c>
      <c r="H206" s="22" t="s">
        <v>1204</v>
      </c>
      <c r="I206" s="15">
        <v>1220000</v>
      </c>
      <c r="J206" s="16" t="s">
        <v>998</v>
      </c>
      <c r="K206" s="15">
        <v>554000</v>
      </c>
      <c r="L206" s="15">
        <f t="shared" si="52"/>
        <v>1159000</v>
      </c>
      <c r="M206" s="26" t="s">
        <v>313</v>
      </c>
      <c r="N206" s="26" t="s">
        <v>314</v>
      </c>
      <c r="O206" s="26" t="s">
        <v>831</v>
      </c>
      <c r="P206" s="14" t="s">
        <v>1205</v>
      </c>
      <c r="Q206" s="14" t="s">
        <v>1206</v>
      </c>
      <c r="R206" s="14"/>
      <c r="S206" s="14"/>
      <c r="T206" s="14"/>
      <c r="U206" s="14"/>
      <c r="V206" s="14"/>
      <c r="W206" s="14"/>
      <c r="X206" s="14"/>
      <c r="Y206" s="14"/>
      <c r="Z206" s="14"/>
      <c r="AA206" s="14"/>
      <c r="AB206" s="14"/>
      <c r="AC206" s="14"/>
      <c r="AD206" s="27">
        <v>41208</v>
      </c>
      <c r="AE206" s="14" t="str">
        <f>LOOKUP(AP206,{0,32,92,184,366},{"раз в месяц","раз в квартал","раз в полгода","раз в год"})</f>
        <v>раз в квартал</v>
      </c>
      <c r="AF206" s="27" t="s">
        <v>311</v>
      </c>
      <c r="AG206" s="34">
        <f t="shared" si="53"/>
        <v>1220000</v>
      </c>
      <c r="AH206" s="16" t="str">
        <f>J206</f>
        <v>50 и 60%</v>
      </c>
      <c r="AI206" s="34">
        <v>554000</v>
      </c>
      <c r="AJ206" s="27" t="s">
        <v>122</v>
      </c>
      <c r="AK206" s="14"/>
      <c r="AL206" s="14"/>
      <c r="AM206" s="14"/>
      <c r="AN206" s="14"/>
      <c r="AO206" s="14"/>
      <c r="AP206" s="130">
        <v>91</v>
      </c>
      <c r="AQ206" s="131">
        <f t="shared" si="46"/>
        <v>41299</v>
      </c>
      <c r="AR206" s="132">
        <f t="shared" ca="1" si="49"/>
        <v>41299</v>
      </c>
      <c r="AS206" s="131">
        <f t="shared" ca="1" si="50"/>
        <v>41264</v>
      </c>
      <c r="AT206" s="61"/>
      <c r="AU206" s="61"/>
      <c r="AV206" s="61"/>
      <c r="AX206" s="69"/>
      <c r="AY206" s="69"/>
    </row>
    <row r="207" spans="1:51" ht="45" customHeight="1" x14ac:dyDescent="0.2">
      <c r="A207" s="14" t="s">
        <v>146</v>
      </c>
      <c r="B207" s="14" t="s">
        <v>1236</v>
      </c>
      <c r="C207" s="14" t="s">
        <v>138</v>
      </c>
      <c r="D207" s="17">
        <v>41411</v>
      </c>
      <c r="E207" s="15">
        <v>1500000</v>
      </c>
      <c r="F207" s="14" t="s">
        <v>99</v>
      </c>
      <c r="G207" s="14" t="s">
        <v>543</v>
      </c>
      <c r="H207" s="22" t="s">
        <v>1237</v>
      </c>
      <c r="I207" s="15">
        <v>735000</v>
      </c>
      <c r="J207" s="16">
        <v>0.25</v>
      </c>
      <c r="K207" s="15">
        <f t="shared" ref="K207:K212" si="54">I207-I207*J207</f>
        <v>551250</v>
      </c>
      <c r="L207" s="15">
        <f t="shared" si="52"/>
        <v>698250</v>
      </c>
      <c r="M207" s="25" t="s">
        <v>555</v>
      </c>
      <c r="N207" s="14" t="s">
        <v>316</v>
      </c>
      <c r="O207" s="14" t="s">
        <v>317</v>
      </c>
      <c r="P207" s="14" t="s">
        <v>725</v>
      </c>
      <c r="Q207" s="14" t="s">
        <v>1150</v>
      </c>
      <c r="R207" s="14"/>
      <c r="S207" s="14"/>
      <c r="T207" s="14"/>
      <c r="U207" s="14"/>
      <c r="V207" s="14"/>
      <c r="W207" s="14"/>
      <c r="X207" s="14"/>
      <c r="Y207" s="14"/>
      <c r="Z207" s="14"/>
      <c r="AA207" s="14"/>
      <c r="AB207" s="14"/>
      <c r="AC207" s="14"/>
      <c r="AD207" s="27">
        <v>41046</v>
      </c>
      <c r="AE207" s="14" t="str">
        <f>LOOKUP(AP207,{0,32,92,184,366},{"раз в месяц","раз в квартал","раз в полгода","раз в год"})</f>
        <v>раз в год</v>
      </c>
      <c r="AF207" s="27" t="s">
        <v>127</v>
      </c>
      <c r="AG207" s="34">
        <f t="shared" si="53"/>
        <v>735000</v>
      </c>
      <c r="AH207" s="16">
        <v>0.25</v>
      </c>
      <c r="AI207" s="34">
        <f>AG207-AG207*AH207</f>
        <v>551250</v>
      </c>
      <c r="AJ207" s="27" t="s">
        <v>122</v>
      </c>
      <c r="AK207" s="14"/>
      <c r="AL207" s="14"/>
      <c r="AM207" s="14"/>
      <c r="AN207" s="14"/>
      <c r="AO207" s="14"/>
      <c r="AP207" s="130">
        <v>365</v>
      </c>
      <c r="AQ207" s="131">
        <f t="shared" si="46"/>
        <v>41411</v>
      </c>
      <c r="AR207" s="132">
        <f t="shared" ca="1" si="49"/>
        <v>41411</v>
      </c>
      <c r="AS207" s="131">
        <f t="shared" ca="1" si="50"/>
        <v>41264</v>
      </c>
      <c r="AT207" s="61"/>
      <c r="AU207" s="61"/>
      <c r="AV207" s="61"/>
      <c r="AX207" s="120">
        <v>41166</v>
      </c>
      <c r="AY207" s="120">
        <f ca="1">IF(AS207&gt;(AX207+183),AS207,(AX207+183))</f>
        <v>41349</v>
      </c>
    </row>
    <row r="208" spans="1:51" ht="45" customHeight="1" x14ac:dyDescent="0.2">
      <c r="A208" s="14" t="s">
        <v>424</v>
      </c>
      <c r="B208" s="12" t="s">
        <v>425</v>
      </c>
      <c r="C208" s="15" t="s">
        <v>929</v>
      </c>
      <c r="D208" s="21">
        <v>41435</v>
      </c>
      <c r="E208" s="15">
        <v>1500000</v>
      </c>
      <c r="F208" s="14" t="s">
        <v>99</v>
      </c>
      <c r="G208" s="14" t="s">
        <v>424</v>
      </c>
      <c r="H208" s="22" t="s">
        <v>468</v>
      </c>
      <c r="I208" s="15">
        <v>990882</v>
      </c>
      <c r="J208" s="16">
        <v>0.5</v>
      </c>
      <c r="K208" s="15">
        <f t="shared" si="54"/>
        <v>495441</v>
      </c>
      <c r="L208" s="15">
        <f t="shared" si="52"/>
        <v>941337.89999999991</v>
      </c>
      <c r="M208" s="26" t="s">
        <v>313</v>
      </c>
      <c r="N208" s="26" t="s">
        <v>830</v>
      </c>
      <c r="O208" s="26" t="s">
        <v>831</v>
      </c>
      <c r="P208" s="14" t="s">
        <v>469</v>
      </c>
      <c r="Q208" s="14" t="s">
        <v>1125</v>
      </c>
      <c r="R208" s="14"/>
      <c r="S208" s="14"/>
      <c r="T208" s="14"/>
      <c r="U208" s="14"/>
      <c r="V208" s="14"/>
      <c r="W208" s="14"/>
      <c r="X208" s="14"/>
      <c r="Y208" s="14"/>
      <c r="Z208" s="14"/>
      <c r="AA208" s="14"/>
      <c r="AB208" s="14"/>
      <c r="AC208" s="14"/>
      <c r="AD208" s="27">
        <v>43985</v>
      </c>
      <c r="AE208" s="14" t="str">
        <f>LOOKUP(AP208,{0,32,92,184,366},{"раз в месяц","раз в квартал","раз в полгода","раз в год"})</f>
        <v>раз в полгода</v>
      </c>
      <c r="AF208" s="27" t="s">
        <v>311</v>
      </c>
      <c r="AG208" s="34">
        <f t="shared" si="53"/>
        <v>990882</v>
      </c>
      <c r="AH208" s="16">
        <f>J208</f>
        <v>0.5</v>
      </c>
      <c r="AI208" s="34">
        <f>K208</f>
        <v>495441</v>
      </c>
      <c r="AJ208" s="27" t="s">
        <v>984</v>
      </c>
      <c r="AK208" s="14"/>
      <c r="AL208" s="14"/>
      <c r="AM208" s="14"/>
      <c r="AN208" s="14"/>
      <c r="AO208" s="14"/>
      <c r="AP208" s="130">
        <v>183</v>
      </c>
      <c r="AQ208" s="131">
        <f t="shared" si="46"/>
        <v>44168</v>
      </c>
      <c r="AR208" s="132">
        <f t="shared" ca="1" si="49"/>
        <v>44168</v>
      </c>
      <c r="AS208" s="131">
        <f t="shared" ca="1" si="50"/>
        <v>41264</v>
      </c>
      <c r="AT208" s="61"/>
      <c r="AU208" s="61"/>
      <c r="AV208" s="61">
        <v>1</v>
      </c>
      <c r="AX208" s="69"/>
      <c r="AY208" s="69"/>
    </row>
    <row r="209" spans="1:51" ht="45" customHeight="1" x14ac:dyDescent="0.2">
      <c r="A209" s="14" t="s">
        <v>128</v>
      </c>
      <c r="B209" s="14" t="s">
        <v>253</v>
      </c>
      <c r="C209" s="20" t="s">
        <v>1166</v>
      </c>
      <c r="D209" s="17">
        <v>41631</v>
      </c>
      <c r="E209" s="15">
        <v>1500000</v>
      </c>
      <c r="F209" s="14" t="s">
        <v>99</v>
      </c>
      <c r="G209" s="14" t="s">
        <v>254</v>
      </c>
      <c r="H209" s="22" t="s">
        <v>255</v>
      </c>
      <c r="I209" s="15">
        <v>750000</v>
      </c>
      <c r="J209" s="16">
        <v>0.4</v>
      </c>
      <c r="K209" s="15">
        <f t="shared" si="54"/>
        <v>450000</v>
      </c>
      <c r="L209" s="15">
        <f t="shared" si="52"/>
        <v>712500</v>
      </c>
      <c r="M209" s="26" t="s">
        <v>313</v>
      </c>
      <c r="N209" s="26" t="s">
        <v>314</v>
      </c>
      <c r="O209" s="26" t="s">
        <v>831</v>
      </c>
      <c r="P209" s="14" t="s">
        <v>256</v>
      </c>
      <c r="Q209" s="14" t="s">
        <v>257</v>
      </c>
      <c r="R209" s="14"/>
      <c r="S209" s="14"/>
      <c r="T209" s="14"/>
      <c r="U209" s="14"/>
      <c r="V209" s="14"/>
      <c r="W209" s="14"/>
      <c r="X209" s="14"/>
      <c r="Y209" s="14"/>
      <c r="Z209" s="14"/>
      <c r="AA209" s="14"/>
      <c r="AB209" s="14"/>
      <c r="AC209" s="14"/>
      <c r="AD209" s="111">
        <v>41173</v>
      </c>
      <c r="AE209" s="14" t="str">
        <f>LOOKUP(AP209,{0,32,92,184,366},{"раз в месяц","раз в квартал","раз в полгода","раз в год"})</f>
        <v>раз в полгода</v>
      </c>
      <c r="AF209" s="27" t="s">
        <v>311</v>
      </c>
      <c r="AG209" s="34">
        <f t="shared" si="53"/>
        <v>750000</v>
      </c>
      <c r="AH209" s="16">
        <v>0.4</v>
      </c>
      <c r="AI209" s="34">
        <f>AG209-AG209*AH209</f>
        <v>450000</v>
      </c>
      <c r="AJ209" s="27" t="s">
        <v>122</v>
      </c>
      <c r="AK209" s="14"/>
      <c r="AL209" s="14"/>
      <c r="AM209" s="14"/>
      <c r="AN209" s="14"/>
      <c r="AO209" s="14"/>
      <c r="AP209" s="130">
        <v>183</v>
      </c>
      <c r="AQ209" s="131">
        <f t="shared" si="46"/>
        <v>41356</v>
      </c>
      <c r="AR209" s="132">
        <f t="shared" ca="1" si="49"/>
        <v>41356</v>
      </c>
      <c r="AS209" s="131">
        <f t="shared" ca="1" si="50"/>
        <v>41264</v>
      </c>
      <c r="AT209" s="61"/>
      <c r="AU209" s="61"/>
      <c r="AV209" s="61">
        <v>1</v>
      </c>
      <c r="AX209" s="69"/>
      <c r="AY209" s="69"/>
    </row>
    <row r="210" spans="1:51" ht="45" customHeight="1" x14ac:dyDescent="0.2">
      <c r="A210" s="14" t="s">
        <v>1194</v>
      </c>
      <c r="B210" s="14" t="s">
        <v>1195</v>
      </c>
      <c r="C210" s="14" t="s">
        <v>1166</v>
      </c>
      <c r="D210" s="17">
        <v>41750</v>
      </c>
      <c r="E210" s="15">
        <v>1500000</v>
      </c>
      <c r="F210" s="14" t="s">
        <v>99</v>
      </c>
      <c r="G210" s="14" t="s">
        <v>1199</v>
      </c>
      <c r="H210" s="22" t="s">
        <v>1200</v>
      </c>
      <c r="I210" s="15">
        <v>300000</v>
      </c>
      <c r="J210" s="16">
        <v>0.6</v>
      </c>
      <c r="K210" s="15">
        <f t="shared" si="54"/>
        <v>120000</v>
      </c>
      <c r="L210" s="15">
        <f t="shared" si="52"/>
        <v>285000</v>
      </c>
      <c r="M210" s="26" t="s">
        <v>313</v>
      </c>
      <c r="N210" s="26" t="s">
        <v>314</v>
      </c>
      <c r="O210" s="26" t="s">
        <v>831</v>
      </c>
      <c r="P210" s="14" t="s">
        <v>1201</v>
      </c>
      <c r="Q210" s="14" t="s">
        <v>1202</v>
      </c>
      <c r="R210" s="14"/>
      <c r="S210" s="14"/>
      <c r="T210" s="14"/>
      <c r="U210" s="14"/>
      <c r="V210" s="14"/>
      <c r="W210" s="14"/>
      <c r="X210" s="14"/>
      <c r="Y210" s="14"/>
      <c r="Z210" s="14"/>
      <c r="AA210" s="14"/>
      <c r="AB210" s="14"/>
      <c r="AC210" s="14"/>
      <c r="AD210" s="27">
        <v>41208</v>
      </c>
      <c r="AE210" s="14" t="str">
        <f>LOOKUP(AP210,{0,32,92,184,366},{"раз в месяц","раз в квартал","раз в полгода","раз в год"})</f>
        <v>раз в квартал</v>
      </c>
      <c r="AF210" s="27" t="s">
        <v>311</v>
      </c>
      <c r="AG210" s="34">
        <f t="shared" si="53"/>
        <v>300000</v>
      </c>
      <c r="AH210" s="16">
        <v>0.6</v>
      </c>
      <c r="AI210" s="34">
        <f>AG210-AG210*AH210</f>
        <v>120000</v>
      </c>
      <c r="AJ210" s="27" t="s">
        <v>122</v>
      </c>
      <c r="AK210" s="14"/>
      <c r="AL210" s="14"/>
      <c r="AM210" s="14"/>
      <c r="AN210" s="14"/>
      <c r="AO210" s="14"/>
      <c r="AP210" s="130">
        <v>91</v>
      </c>
      <c r="AQ210" s="131">
        <f t="shared" si="46"/>
        <v>41299</v>
      </c>
      <c r="AR210" s="132">
        <f t="shared" ca="1" si="49"/>
        <v>41299</v>
      </c>
      <c r="AS210" s="131">
        <f t="shared" ca="1" si="50"/>
        <v>41264</v>
      </c>
      <c r="AT210" s="61"/>
      <c r="AU210" s="61"/>
      <c r="AV210" s="61"/>
      <c r="AX210" s="69"/>
      <c r="AY210" s="69"/>
    </row>
    <row r="211" spans="1:51" ht="45" customHeight="1" x14ac:dyDescent="0.2">
      <c r="A211" s="14" t="s">
        <v>1194</v>
      </c>
      <c r="B211" s="14" t="s">
        <v>1195</v>
      </c>
      <c r="C211" s="14" t="s">
        <v>1166</v>
      </c>
      <c r="D211" s="17">
        <v>41750</v>
      </c>
      <c r="E211" s="15">
        <v>1500000</v>
      </c>
      <c r="F211" s="14" t="s">
        <v>99</v>
      </c>
      <c r="G211" s="14" t="s">
        <v>1194</v>
      </c>
      <c r="H211" s="22" t="s">
        <v>1196</v>
      </c>
      <c r="I211" s="15">
        <v>260000</v>
      </c>
      <c r="J211" s="16">
        <v>0.6</v>
      </c>
      <c r="K211" s="15">
        <f t="shared" si="54"/>
        <v>104000</v>
      </c>
      <c r="L211" s="15">
        <f t="shared" si="52"/>
        <v>247000</v>
      </c>
      <c r="M211" s="26" t="s">
        <v>313</v>
      </c>
      <c r="N211" s="26" t="s">
        <v>314</v>
      </c>
      <c r="O211" s="26" t="s">
        <v>831</v>
      </c>
      <c r="P211" s="14" t="s">
        <v>1197</v>
      </c>
      <c r="Q211" s="14" t="s">
        <v>1198</v>
      </c>
      <c r="R211" s="14"/>
      <c r="S211" s="14"/>
      <c r="T211" s="14"/>
      <c r="U211" s="14"/>
      <c r="V211" s="14"/>
      <c r="W211" s="14"/>
      <c r="X211" s="14"/>
      <c r="Y211" s="14"/>
      <c r="Z211" s="14"/>
      <c r="AA211" s="14"/>
      <c r="AB211" s="14"/>
      <c r="AC211" s="14"/>
      <c r="AD211" s="27">
        <v>41208</v>
      </c>
      <c r="AE211" s="14" t="str">
        <f>LOOKUP(AP211,{0,32,92,184,366},{"раз в месяц","раз в квартал","раз в полгода","раз в год"})</f>
        <v>раз в квартал</v>
      </c>
      <c r="AF211" s="27" t="s">
        <v>311</v>
      </c>
      <c r="AG211" s="34">
        <f t="shared" si="53"/>
        <v>260000</v>
      </c>
      <c r="AH211" s="16">
        <v>0.6</v>
      </c>
      <c r="AI211" s="34">
        <f>AG211-AG211*AH211</f>
        <v>104000</v>
      </c>
      <c r="AJ211" s="27" t="s">
        <v>122</v>
      </c>
      <c r="AK211" s="14"/>
      <c r="AL211" s="14"/>
      <c r="AM211" s="14"/>
      <c r="AN211" s="14"/>
      <c r="AO211" s="14"/>
      <c r="AP211" s="130">
        <v>91</v>
      </c>
      <c r="AQ211" s="131">
        <f t="shared" si="46"/>
        <v>41299</v>
      </c>
      <c r="AR211" s="132">
        <f t="shared" ca="1" si="49"/>
        <v>41299</v>
      </c>
      <c r="AS211" s="131">
        <f t="shared" ca="1" si="50"/>
        <v>41264</v>
      </c>
      <c r="AT211" s="61"/>
      <c r="AU211" s="61"/>
      <c r="AV211" s="61"/>
      <c r="AX211" s="69"/>
      <c r="AY211" s="69"/>
    </row>
    <row r="212" spans="1:51" ht="56.25" customHeight="1" x14ac:dyDescent="0.2">
      <c r="A212" s="14" t="s">
        <v>1513</v>
      </c>
      <c r="B212" s="14" t="s">
        <v>1514</v>
      </c>
      <c r="C212" s="14" t="s">
        <v>1166</v>
      </c>
      <c r="D212" s="17">
        <v>41934</v>
      </c>
      <c r="E212" s="15">
        <v>1450000</v>
      </c>
      <c r="F212" s="14" t="s">
        <v>99</v>
      </c>
      <c r="G212" s="14" t="s">
        <v>1485</v>
      </c>
      <c r="H212" s="22" t="s">
        <v>1515</v>
      </c>
      <c r="I212" s="15">
        <v>1450000</v>
      </c>
      <c r="J212" s="16">
        <v>0.2</v>
      </c>
      <c r="K212" s="15">
        <f t="shared" si="54"/>
        <v>1160000</v>
      </c>
      <c r="L212" s="15">
        <f t="shared" si="52"/>
        <v>1377500</v>
      </c>
      <c r="M212" s="26" t="s">
        <v>313</v>
      </c>
      <c r="N212" s="26" t="s">
        <v>314</v>
      </c>
      <c r="O212" s="26" t="s">
        <v>831</v>
      </c>
      <c r="P212" s="14" t="s">
        <v>1516</v>
      </c>
      <c r="Q212" s="14" t="s">
        <v>1517</v>
      </c>
      <c r="R212" s="14"/>
      <c r="S212" s="14"/>
      <c r="T212" s="14"/>
      <c r="U212" s="14"/>
      <c r="V212" s="14"/>
      <c r="W212" s="14"/>
      <c r="X212" s="14"/>
      <c r="Y212" s="14"/>
      <c r="Z212" s="14"/>
      <c r="AA212" s="14"/>
      <c r="AB212" s="14"/>
      <c r="AC212" s="14"/>
      <c r="AD212" s="27">
        <v>41204</v>
      </c>
      <c r="AE212" s="14" t="str">
        <f>LOOKUP(AP212,{0,32,92,184,366},{"раз в месяц","раз в квартал","раз в полгода","раз в год"})</f>
        <v>раз в полгода</v>
      </c>
      <c r="AF212" s="27" t="s">
        <v>127</v>
      </c>
      <c r="AG212" s="34">
        <f t="shared" si="53"/>
        <v>1450000</v>
      </c>
      <c r="AH212" s="16">
        <f>J212</f>
        <v>0.2</v>
      </c>
      <c r="AI212" s="34">
        <f>AG212-AG212*AH212</f>
        <v>1160000</v>
      </c>
      <c r="AJ212" s="27" t="s">
        <v>122</v>
      </c>
      <c r="AK212" s="14"/>
      <c r="AL212" s="14"/>
      <c r="AM212" s="14"/>
      <c r="AN212" s="14"/>
      <c r="AO212" s="14"/>
      <c r="AP212" s="130">
        <v>183</v>
      </c>
      <c r="AQ212" s="131">
        <f t="shared" si="46"/>
        <v>41387</v>
      </c>
      <c r="AR212" s="132">
        <f t="shared" ca="1" si="49"/>
        <v>41387</v>
      </c>
      <c r="AS212" s="131">
        <f t="shared" ca="1" si="50"/>
        <v>41264</v>
      </c>
      <c r="AT212" s="61"/>
      <c r="AU212" s="61"/>
      <c r="AV212" s="61"/>
      <c r="AX212" s="69"/>
      <c r="AY212" s="69"/>
    </row>
    <row r="213" spans="1:51" ht="45" customHeight="1" x14ac:dyDescent="0.2">
      <c r="A213" s="20" t="s">
        <v>643</v>
      </c>
      <c r="B213" s="20" t="s">
        <v>644</v>
      </c>
      <c r="C213" s="20" t="s">
        <v>797</v>
      </c>
      <c r="D213" s="21">
        <v>41322</v>
      </c>
      <c r="E213" s="20">
        <v>1400000</v>
      </c>
      <c r="F213" s="14" t="s">
        <v>99</v>
      </c>
      <c r="G213" s="14" t="s">
        <v>1168</v>
      </c>
      <c r="H213" s="22" t="s">
        <v>1169</v>
      </c>
      <c r="I213" s="15">
        <v>2148000</v>
      </c>
      <c r="J213" s="16">
        <v>0.3</v>
      </c>
      <c r="K213" s="15">
        <v>1503600</v>
      </c>
      <c r="L213" s="15">
        <f t="shared" si="52"/>
        <v>2040600</v>
      </c>
      <c r="M213" s="14" t="s">
        <v>313</v>
      </c>
      <c r="N213" s="14" t="s">
        <v>316</v>
      </c>
      <c r="O213" s="14" t="s">
        <v>317</v>
      </c>
      <c r="P213" s="14" t="s">
        <v>1170</v>
      </c>
      <c r="Q213" s="14" t="s">
        <v>999</v>
      </c>
      <c r="R213" s="14"/>
      <c r="S213" s="14"/>
      <c r="T213" s="14"/>
      <c r="U213" s="14"/>
      <c r="V213" s="14"/>
      <c r="W213" s="14"/>
      <c r="X213" s="14"/>
      <c r="Y213" s="14"/>
      <c r="Z213" s="14"/>
      <c r="AA213" s="14"/>
      <c r="AB213" s="14"/>
      <c r="AC213" s="14"/>
      <c r="AD213" s="27">
        <v>41093</v>
      </c>
      <c r="AE213" s="14" t="str">
        <f>LOOKUP(AP213,{0,32,92,184,366},{"раз в месяц","раз в квартал","раз в полгода","раз в год"})</f>
        <v>раз в год</v>
      </c>
      <c r="AF213" s="14" t="s">
        <v>311</v>
      </c>
      <c r="AG213" s="18">
        <f t="shared" si="53"/>
        <v>2148000</v>
      </c>
      <c r="AH213" s="16">
        <f>J213</f>
        <v>0.3</v>
      </c>
      <c r="AI213" s="18">
        <f>K213</f>
        <v>1503600</v>
      </c>
      <c r="AJ213" s="19" t="s">
        <v>122</v>
      </c>
      <c r="AK213" s="14"/>
      <c r="AL213" s="14"/>
      <c r="AM213" s="14"/>
      <c r="AN213" s="14"/>
      <c r="AO213" s="14"/>
      <c r="AP213" s="130">
        <v>365</v>
      </c>
      <c r="AQ213" s="131">
        <f t="shared" si="46"/>
        <v>41458</v>
      </c>
      <c r="AR213" s="132">
        <f t="shared" ca="1" si="49"/>
        <v>41458</v>
      </c>
      <c r="AS213" s="131">
        <f t="shared" ca="1" si="50"/>
        <v>41264</v>
      </c>
      <c r="AT213" s="61"/>
      <c r="AU213" s="61"/>
      <c r="AV213" s="61">
        <v>1</v>
      </c>
      <c r="AX213" s="120">
        <v>41166</v>
      </c>
      <c r="AY213" s="120">
        <f ca="1">IF(AS213&gt;(AX213+183),AS213,(AX213+183))</f>
        <v>41349</v>
      </c>
    </row>
    <row r="214" spans="1:51" ht="67.5" customHeight="1" x14ac:dyDescent="0.2">
      <c r="A214" s="14" t="s">
        <v>631</v>
      </c>
      <c r="B214" s="14" t="s">
        <v>632</v>
      </c>
      <c r="C214" s="20" t="s">
        <v>214</v>
      </c>
      <c r="D214" s="17">
        <v>44454</v>
      </c>
      <c r="E214" s="15">
        <v>1400000</v>
      </c>
      <c r="F214" s="14" t="s">
        <v>99</v>
      </c>
      <c r="G214" s="14" t="s">
        <v>215</v>
      </c>
      <c r="H214" s="22" t="s">
        <v>633</v>
      </c>
      <c r="I214" s="15">
        <v>2033300</v>
      </c>
      <c r="J214" s="16">
        <v>0.3</v>
      </c>
      <c r="K214" s="15">
        <f t="shared" ref="K214:K221" si="55">I214-I214*J214</f>
        <v>1423310</v>
      </c>
      <c r="L214" s="15">
        <f t="shared" si="52"/>
        <v>1931635</v>
      </c>
      <c r="M214" s="26" t="s">
        <v>313</v>
      </c>
      <c r="N214" s="14" t="s">
        <v>316</v>
      </c>
      <c r="O214" s="14" t="s">
        <v>317</v>
      </c>
      <c r="P214" s="14" t="s">
        <v>216</v>
      </c>
      <c r="Q214" s="14" t="s">
        <v>381</v>
      </c>
      <c r="R214" s="14"/>
      <c r="S214" s="14"/>
      <c r="T214" s="14"/>
      <c r="U214" s="14"/>
      <c r="V214" s="14"/>
      <c r="W214" s="14"/>
      <c r="X214" s="14"/>
      <c r="Y214" s="14"/>
      <c r="Z214" s="14"/>
      <c r="AA214" s="14"/>
      <c r="AB214" s="14"/>
      <c r="AC214" s="14"/>
      <c r="AD214" s="111">
        <v>41151</v>
      </c>
      <c r="AE214" s="14" t="str">
        <f>LOOKUP(AP214,{0,32,92,184,366},{"раз в месяц","раз в квартал","раз в полгода","раз в год"})</f>
        <v>раз в год</v>
      </c>
      <c r="AF214" s="27" t="s">
        <v>311</v>
      </c>
      <c r="AG214" s="34">
        <f t="shared" si="53"/>
        <v>2033300</v>
      </c>
      <c r="AH214" s="16">
        <v>0.3</v>
      </c>
      <c r="AI214" s="34">
        <f t="shared" ref="AI214:AI221" si="56">AG214-AG214*AH214</f>
        <v>1423310</v>
      </c>
      <c r="AJ214" s="14" t="s">
        <v>122</v>
      </c>
      <c r="AK214" s="14"/>
      <c r="AL214" s="14"/>
      <c r="AM214" s="20"/>
      <c r="AN214" s="17"/>
      <c r="AO214" s="15"/>
      <c r="AP214" s="130">
        <v>365</v>
      </c>
      <c r="AQ214" s="131">
        <f t="shared" si="46"/>
        <v>41516</v>
      </c>
      <c r="AR214" s="132">
        <f t="shared" ca="1" si="49"/>
        <v>41516</v>
      </c>
      <c r="AS214" s="131">
        <f t="shared" ca="1" si="50"/>
        <v>41264</v>
      </c>
      <c r="AT214" s="61"/>
      <c r="AU214" s="61"/>
      <c r="AV214" s="61"/>
      <c r="AX214" s="120">
        <v>40794</v>
      </c>
      <c r="AY214" s="120">
        <f ca="1">IF(AS214&gt;(AX214+183),AS214,(AX214+183))</f>
        <v>41264</v>
      </c>
    </row>
    <row r="215" spans="1:51" ht="45" x14ac:dyDescent="0.2">
      <c r="A215" s="14" t="s">
        <v>1260</v>
      </c>
      <c r="B215" s="14" t="s">
        <v>161</v>
      </c>
      <c r="C215" s="14" t="s">
        <v>975</v>
      </c>
      <c r="D215" s="17">
        <v>42079</v>
      </c>
      <c r="E215" s="15">
        <v>1400000</v>
      </c>
      <c r="F215" s="14" t="s">
        <v>99</v>
      </c>
      <c r="G215" s="14" t="s">
        <v>162</v>
      </c>
      <c r="H215" s="22" t="s">
        <v>1261</v>
      </c>
      <c r="I215" s="15">
        <v>1300000</v>
      </c>
      <c r="J215" s="16">
        <v>0.3</v>
      </c>
      <c r="K215" s="15">
        <f t="shared" si="55"/>
        <v>910000</v>
      </c>
      <c r="L215" s="15">
        <f t="shared" si="52"/>
        <v>1235000</v>
      </c>
      <c r="M215" s="26" t="s">
        <v>313</v>
      </c>
      <c r="N215" s="14" t="s">
        <v>314</v>
      </c>
      <c r="O215" s="14" t="s">
        <v>831</v>
      </c>
      <c r="P215" s="14" t="s">
        <v>164</v>
      </c>
      <c r="Q215" s="14" t="s">
        <v>1262</v>
      </c>
      <c r="R215" s="14"/>
      <c r="S215" s="14"/>
      <c r="T215" s="14"/>
      <c r="U215" s="14"/>
      <c r="V215" s="14"/>
      <c r="W215" s="14"/>
      <c r="X215" s="14"/>
      <c r="Y215" s="14"/>
      <c r="Z215" s="14"/>
      <c r="AA215" s="14"/>
      <c r="AB215" s="14"/>
      <c r="AC215" s="14"/>
      <c r="AD215" s="27">
        <v>41136</v>
      </c>
      <c r="AE215" s="14" t="str">
        <f>LOOKUP(AP215,{0,32,92,184,366},{"раз в месяц","раз в квартал","раз в полгода","раз в год"})</f>
        <v>раз в полгода</v>
      </c>
      <c r="AF215" s="27" t="s">
        <v>127</v>
      </c>
      <c r="AG215" s="34">
        <f t="shared" si="53"/>
        <v>1300000</v>
      </c>
      <c r="AH215" s="16">
        <v>0.3</v>
      </c>
      <c r="AI215" s="34">
        <f t="shared" si="56"/>
        <v>910000</v>
      </c>
      <c r="AJ215" s="27" t="s">
        <v>122</v>
      </c>
      <c r="AK215" s="14"/>
      <c r="AL215" s="14"/>
      <c r="AM215" s="14"/>
      <c r="AN215" s="14"/>
      <c r="AO215" s="14"/>
      <c r="AP215" s="130">
        <v>183</v>
      </c>
      <c r="AQ215" s="131">
        <f t="shared" si="46"/>
        <v>41319</v>
      </c>
      <c r="AR215" s="132">
        <f t="shared" ca="1" si="49"/>
        <v>41319</v>
      </c>
      <c r="AS215" s="131">
        <f t="shared" ca="1" si="50"/>
        <v>41264</v>
      </c>
      <c r="AT215" s="61"/>
      <c r="AU215" s="61"/>
      <c r="AV215" s="61"/>
      <c r="AX215" s="69"/>
      <c r="AY215" s="69"/>
    </row>
    <row r="216" spans="1:51" ht="67.5" customHeight="1" x14ac:dyDescent="0.2">
      <c r="A216" s="14" t="s">
        <v>1494</v>
      </c>
      <c r="B216" s="14" t="s">
        <v>1495</v>
      </c>
      <c r="C216" s="14" t="s">
        <v>975</v>
      </c>
      <c r="D216" s="17">
        <v>43037</v>
      </c>
      <c r="E216" s="15">
        <v>1400000</v>
      </c>
      <c r="F216" s="14" t="s">
        <v>99</v>
      </c>
      <c r="G216" s="14" t="s">
        <v>1497</v>
      </c>
      <c r="H216" s="22" t="s">
        <v>1499</v>
      </c>
      <c r="I216" s="15">
        <v>560000</v>
      </c>
      <c r="J216" s="16">
        <v>0.3</v>
      </c>
      <c r="K216" s="15">
        <f t="shared" si="55"/>
        <v>392000</v>
      </c>
      <c r="L216" s="15">
        <f t="shared" si="52"/>
        <v>532000</v>
      </c>
      <c r="M216" s="26" t="s">
        <v>313</v>
      </c>
      <c r="N216" s="26" t="s">
        <v>314</v>
      </c>
      <c r="O216" s="26" t="s">
        <v>831</v>
      </c>
      <c r="P216" s="14" t="s">
        <v>1500</v>
      </c>
      <c r="Q216" s="14" t="s">
        <v>1502</v>
      </c>
      <c r="R216" s="14"/>
      <c r="S216" s="14"/>
      <c r="T216" s="14"/>
      <c r="U216" s="14"/>
      <c r="V216" s="14"/>
      <c r="W216" s="14"/>
      <c r="X216" s="14"/>
      <c r="Y216" s="14"/>
      <c r="Z216" s="14"/>
      <c r="AA216" s="14"/>
      <c r="AB216" s="14"/>
      <c r="AC216" s="14"/>
      <c r="AD216" s="27">
        <v>41211</v>
      </c>
      <c r="AE216" s="14" t="str">
        <f>LOOKUP(AP216,{0,32,92,184,366},{"раз в месяц","раз в квартал","раз в полгода","раз в год"})</f>
        <v>раз в полгода</v>
      </c>
      <c r="AF216" s="27" t="s">
        <v>311</v>
      </c>
      <c r="AG216" s="34">
        <f t="shared" si="53"/>
        <v>560000</v>
      </c>
      <c r="AH216" s="16">
        <f>J216</f>
        <v>0.3</v>
      </c>
      <c r="AI216" s="34">
        <f t="shared" si="56"/>
        <v>392000</v>
      </c>
      <c r="AJ216" s="27" t="s">
        <v>122</v>
      </c>
      <c r="AK216" s="14"/>
      <c r="AL216" s="14"/>
      <c r="AM216" s="14"/>
      <c r="AN216" s="14"/>
      <c r="AO216" s="14"/>
      <c r="AP216" s="130">
        <v>183</v>
      </c>
      <c r="AQ216" s="131">
        <f t="shared" si="46"/>
        <v>41394</v>
      </c>
      <c r="AR216" s="132">
        <f t="shared" ca="1" si="49"/>
        <v>41394</v>
      </c>
      <c r="AS216" s="131">
        <f t="shared" ca="1" si="50"/>
        <v>41264</v>
      </c>
      <c r="AT216" s="61"/>
      <c r="AU216" s="61"/>
      <c r="AV216" s="61"/>
      <c r="AX216" s="69"/>
      <c r="AY216" s="69"/>
    </row>
    <row r="217" spans="1:51" ht="45" customHeight="1" x14ac:dyDescent="0.2">
      <c r="A217" s="22" t="s">
        <v>160</v>
      </c>
      <c r="B217" s="14" t="s">
        <v>161</v>
      </c>
      <c r="C217" s="20" t="s">
        <v>975</v>
      </c>
      <c r="D217" s="17">
        <v>42079</v>
      </c>
      <c r="E217" s="15">
        <v>1400000</v>
      </c>
      <c r="F217" s="14" t="s">
        <v>99</v>
      </c>
      <c r="G217" s="22" t="s">
        <v>162</v>
      </c>
      <c r="H217" s="22" t="s">
        <v>163</v>
      </c>
      <c r="I217" s="15">
        <v>640000</v>
      </c>
      <c r="J217" s="16">
        <v>0.4</v>
      </c>
      <c r="K217" s="15">
        <f t="shared" si="55"/>
        <v>384000</v>
      </c>
      <c r="L217" s="15">
        <f t="shared" si="52"/>
        <v>608000</v>
      </c>
      <c r="M217" s="26" t="s">
        <v>313</v>
      </c>
      <c r="N217" s="26" t="s">
        <v>314</v>
      </c>
      <c r="O217" s="26" t="s">
        <v>831</v>
      </c>
      <c r="P217" s="14" t="s">
        <v>164</v>
      </c>
      <c r="Q217" s="14" t="s">
        <v>165</v>
      </c>
      <c r="R217" s="14"/>
      <c r="S217" s="14"/>
      <c r="T217" s="14"/>
      <c r="U217" s="14"/>
      <c r="V217" s="14"/>
      <c r="W217" s="14"/>
      <c r="X217" s="14"/>
      <c r="Y217" s="14"/>
      <c r="Z217" s="14"/>
      <c r="AA217" s="14"/>
      <c r="AB217" s="14"/>
      <c r="AC217" s="14"/>
      <c r="AD217" s="111">
        <v>41084</v>
      </c>
      <c r="AE217" s="14" t="str">
        <f>LOOKUP(AP217,{0,32,92,184,366},{"раз в месяц","раз в квартал","раз в полгода","раз в год"})</f>
        <v>раз в полгода</v>
      </c>
      <c r="AF217" s="27" t="s">
        <v>127</v>
      </c>
      <c r="AG217" s="34">
        <f t="shared" si="53"/>
        <v>640000</v>
      </c>
      <c r="AH217" s="16">
        <v>0.4</v>
      </c>
      <c r="AI217" s="34">
        <f t="shared" si="56"/>
        <v>384000</v>
      </c>
      <c r="AJ217" s="27" t="s">
        <v>122</v>
      </c>
      <c r="AK217" s="14"/>
      <c r="AL217" s="14"/>
      <c r="AM217" s="14"/>
      <c r="AN217" s="14"/>
      <c r="AO217" s="14"/>
      <c r="AP217" s="130">
        <v>183</v>
      </c>
      <c r="AQ217" s="131">
        <f t="shared" si="46"/>
        <v>41267</v>
      </c>
      <c r="AR217" s="132">
        <f t="shared" ca="1" si="49"/>
        <v>41267</v>
      </c>
      <c r="AS217" s="131">
        <f t="shared" ca="1" si="50"/>
        <v>41264</v>
      </c>
      <c r="AT217" s="61"/>
      <c r="AU217" s="61"/>
      <c r="AV217" s="61"/>
      <c r="AX217" s="69"/>
      <c r="AY217" s="69"/>
    </row>
    <row r="218" spans="1:51" ht="90" customHeight="1" x14ac:dyDescent="0.2">
      <c r="A218" s="14" t="s">
        <v>1494</v>
      </c>
      <c r="B218" s="14" t="s">
        <v>1495</v>
      </c>
      <c r="C218" s="14" t="s">
        <v>975</v>
      </c>
      <c r="D218" s="17">
        <v>43037</v>
      </c>
      <c r="E218" s="15">
        <v>1400000</v>
      </c>
      <c r="F218" s="14" t="s">
        <v>99</v>
      </c>
      <c r="G218" s="14" t="s">
        <v>1496</v>
      </c>
      <c r="H218" s="22" t="s">
        <v>1498</v>
      </c>
      <c r="I218" s="15">
        <v>165000</v>
      </c>
      <c r="J218" s="16">
        <v>0.45</v>
      </c>
      <c r="K218" s="15">
        <f t="shared" si="55"/>
        <v>90750</v>
      </c>
      <c r="L218" s="15">
        <f t="shared" si="52"/>
        <v>156750</v>
      </c>
      <c r="M218" s="26" t="s">
        <v>313</v>
      </c>
      <c r="N218" s="26" t="s">
        <v>314</v>
      </c>
      <c r="O218" s="26" t="s">
        <v>831</v>
      </c>
      <c r="P218" s="14" t="s">
        <v>1500</v>
      </c>
      <c r="Q218" s="14" t="s">
        <v>1501</v>
      </c>
      <c r="R218" s="14"/>
      <c r="S218" s="14"/>
      <c r="T218" s="14"/>
      <c r="U218" s="14"/>
      <c r="V218" s="14"/>
      <c r="W218" s="14"/>
      <c r="X218" s="14"/>
      <c r="Y218" s="14"/>
      <c r="Z218" s="14"/>
      <c r="AA218" s="14"/>
      <c r="AB218" s="14"/>
      <c r="AC218" s="14"/>
      <c r="AD218" s="27">
        <v>41211</v>
      </c>
      <c r="AE218" s="14" t="str">
        <f>LOOKUP(AP218,{0,32,92,184,366},{"раз в месяц","раз в квартал","раз в полгода","раз в год"})</f>
        <v>раз в полгода</v>
      </c>
      <c r="AF218" s="27" t="s">
        <v>311</v>
      </c>
      <c r="AG218" s="34">
        <f t="shared" si="53"/>
        <v>165000</v>
      </c>
      <c r="AH218" s="16">
        <f>J218</f>
        <v>0.45</v>
      </c>
      <c r="AI218" s="34">
        <f t="shared" si="56"/>
        <v>90750</v>
      </c>
      <c r="AJ218" s="27" t="s">
        <v>122</v>
      </c>
      <c r="AK218" s="14"/>
      <c r="AL218" s="14"/>
      <c r="AM218" s="14"/>
      <c r="AN218" s="14"/>
      <c r="AO218" s="14"/>
      <c r="AP218" s="130">
        <v>183</v>
      </c>
      <c r="AQ218" s="131">
        <f t="shared" si="46"/>
        <v>41394</v>
      </c>
      <c r="AR218" s="132">
        <f t="shared" ca="1" si="49"/>
        <v>41394</v>
      </c>
      <c r="AS218" s="131">
        <f t="shared" ca="1" si="50"/>
        <v>41264</v>
      </c>
      <c r="AT218" s="61"/>
      <c r="AU218" s="61"/>
      <c r="AV218" s="61"/>
      <c r="AX218" s="69"/>
      <c r="AY218" s="69"/>
    </row>
    <row r="219" spans="1:51" ht="45" customHeight="1" x14ac:dyDescent="0.2">
      <c r="A219" s="14" t="s">
        <v>530</v>
      </c>
      <c r="B219" s="14" t="s">
        <v>1136</v>
      </c>
      <c r="C219" s="20" t="s">
        <v>1166</v>
      </c>
      <c r="D219" s="17">
        <v>42671</v>
      </c>
      <c r="E219" s="15">
        <v>1369800</v>
      </c>
      <c r="F219" s="14" t="s">
        <v>99</v>
      </c>
      <c r="G219" s="14" t="s">
        <v>1138</v>
      </c>
      <c r="H219" s="22" t="s">
        <v>1137</v>
      </c>
      <c r="I219" s="15">
        <v>1522000</v>
      </c>
      <c r="J219" s="16">
        <v>0.3</v>
      </c>
      <c r="K219" s="15">
        <f t="shared" si="55"/>
        <v>1065400</v>
      </c>
      <c r="L219" s="15">
        <f t="shared" si="52"/>
        <v>1445900</v>
      </c>
      <c r="M219" s="26" t="s">
        <v>313</v>
      </c>
      <c r="N219" s="26" t="s">
        <v>314</v>
      </c>
      <c r="O219" s="26" t="s">
        <v>831</v>
      </c>
      <c r="P219" s="14" t="s">
        <v>1139</v>
      </c>
      <c r="Q219" s="14" t="s">
        <v>1140</v>
      </c>
      <c r="R219" s="14"/>
      <c r="S219" s="14"/>
      <c r="T219" s="14"/>
      <c r="U219" s="14"/>
      <c r="V219" s="14"/>
      <c r="W219" s="14"/>
      <c r="X219" s="14"/>
      <c r="Y219" s="14"/>
      <c r="Z219" s="14"/>
      <c r="AA219" s="14"/>
      <c r="AB219" s="14"/>
      <c r="AC219" s="14"/>
      <c r="AD219" s="27">
        <v>41213</v>
      </c>
      <c r="AE219" s="14" t="str">
        <f>LOOKUP(AP219,{0,32,92,184,366},{"раз в месяц","раз в квартал","раз в полгода","раз в год"})</f>
        <v>раз в квартал</v>
      </c>
      <c r="AF219" s="27" t="s">
        <v>127</v>
      </c>
      <c r="AG219" s="34">
        <f t="shared" si="53"/>
        <v>1522000</v>
      </c>
      <c r="AH219" s="16">
        <v>0.3</v>
      </c>
      <c r="AI219" s="34">
        <f t="shared" si="56"/>
        <v>1065400</v>
      </c>
      <c r="AJ219" s="27" t="s">
        <v>941</v>
      </c>
      <c r="AK219" s="14"/>
      <c r="AL219" s="14"/>
      <c r="AM219" s="14"/>
      <c r="AN219" s="14"/>
      <c r="AO219" s="14"/>
      <c r="AP219" s="130">
        <v>91</v>
      </c>
      <c r="AQ219" s="131">
        <f t="shared" si="46"/>
        <v>41304</v>
      </c>
      <c r="AR219" s="132">
        <f t="shared" ca="1" si="49"/>
        <v>41304</v>
      </c>
      <c r="AS219" s="131">
        <f t="shared" ca="1" si="50"/>
        <v>41264</v>
      </c>
      <c r="AT219" s="61"/>
      <c r="AU219" s="61"/>
      <c r="AV219" s="61"/>
      <c r="AX219" s="69"/>
      <c r="AY219" s="69"/>
    </row>
    <row r="220" spans="1:51" ht="56.25" customHeight="1" x14ac:dyDescent="0.2">
      <c r="A220" s="14" t="s">
        <v>386</v>
      </c>
      <c r="B220" s="14" t="s">
        <v>1429</v>
      </c>
      <c r="C220" s="14" t="s">
        <v>1166</v>
      </c>
      <c r="D220" s="17">
        <v>42195</v>
      </c>
      <c r="E220" s="15">
        <v>1367800</v>
      </c>
      <c r="F220" s="14" t="s">
        <v>99</v>
      </c>
      <c r="G220" s="14" t="s">
        <v>386</v>
      </c>
      <c r="H220" s="22" t="s">
        <v>1430</v>
      </c>
      <c r="I220" s="15">
        <v>1800000</v>
      </c>
      <c r="J220" s="16">
        <v>0.2</v>
      </c>
      <c r="K220" s="15">
        <f t="shared" si="55"/>
        <v>1440000</v>
      </c>
      <c r="L220" s="15">
        <f t="shared" si="52"/>
        <v>1710000</v>
      </c>
      <c r="M220" s="26" t="s">
        <v>313</v>
      </c>
      <c r="N220" s="26" t="s">
        <v>314</v>
      </c>
      <c r="O220" s="26" t="s">
        <v>831</v>
      </c>
      <c r="P220" s="14" t="s">
        <v>1431</v>
      </c>
      <c r="Q220" s="14" t="s">
        <v>1432</v>
      </c>
      <c r="R220" s="14" t="s">
        <v>1433</v>
      </c>
      <c r="S220" s="14"/>
      <c r="T220" s="14"/>
      <c r="U220" s="14"/>
      <c r="V220" s="14"/>
      <c r="W220" s="14"/>
      <c r="X220" s="14"/>
      <c r="Y220" s="14"/>
      <c r="Z220" s="14"/>
      <c r="AA220" s="14"/>
      <c r="AB220" s="14"/>
      <c r="AC220" s="14"/>
      <c r="AD220" s="27">
        <v>41206</v>
      </c>
      <c r="AE220" s="14" t="str">
        <f>LOOKUP(AP220,{0,32,92,184,366},{"раз в месяц","раз в квартал","раз в полгода","раз в год"})</f>
        <v>раз в квартал</v>
      </c>
      <c r="AF220" s="27" t="s">
        <v>311</v>
      </c>
      <c r="AG220" s="34">
        <f t="shared" si="53"/>
        <v>1800000</v>
      </c>
      <c r="AH220" s="16">
        <v>0.2</v>
      </c>
      <c r="AI220" s="34">
        <f t="shared" si="56"/>
        <v>1440000</v>
      </c>
      <c r="AJ220" s="27" t="s">
        <v>122</v>
      </c>
      <c r="AK220" s="14"/>
      <c r="AL220" s="14"/>
      <c r="AM220" s="14"/>
      <c r="AN220" s="14"/>
      <c r="AO220" s="14"/>
      <c r="AP220" s="130">
        <v>91</v>
      </c>
      <c r="AQ220" s="131">
        <f t="shared" si="46"/>
        <v>41297</v>
      </c>
      <c r="AR220" s="132">
        <f t="shared" ca="1" si="49"/>
        <v>41297</v>
      </c>
      <c r="AS220" s="131">
        <f t="shared" ca="1" si="50"/>
        <v>41264</v>
      </c>
      <c r="AT220" s="61"/>
      <c r="AU220" s="61"/>
      <c r="AV220" s="61"/>
      <c r="AX220" s="69"/>
      <c r="AY220" s="69"/>
    </row>
    <row r="221" spans="1:51" ht="56.25" customHeight="1" x14ac:dyDescent="0.2">
      <c r="A221" s="14" t="s">
        <v>7</v>
      </c>
      <c r="B221" s="14" t="s">
        <v>1394</v>
      </c>
      <c r="C221" s="14" t="s">
        <v>138</v>
      </c>
      <c r="D221" s="17">
        <v>41865</v>
      </c>
      <c r="E221" s="15">
        <v>1300000</v>
      </c>
      <c r="F221" s="14" t="s">
        <v>99</v>
      </c>
      <c r="G221" s="14" t="s">
        <v>1395</v>
      </c>
      <c r="H221" s="22" t="s">
        <v>1396</v>
      </c>
      <c r="I221" s="15">
        <v>3870000</v>
      </c>
      <c r="J221" s="16">
        <v>0.25</v>
      </c>
      <c r="K221" s="15">
        <f t="shared" si="55"/>
        <v>2902500</v>
      </c>
      <c r="L221" s="15">
        <f t="shared" si="52"/>
        <v>3676500</v>
      </c>
      <c r="M221" s="26" t="s">
        <v>313</v>
      </c>
      <c r="N221" s="22" t="s">
        <v>316</v>
      </c>
      <c r="O221" s="22" t="s">
        <v>317</v>
      </c>
      <c r="P221" s="14" t="s">
        <v>1397</v>
      </c>
      <c r="Q221" s="14" t="s">
        <v>1398</v>
      </c>
      <c r="R221" s="14"/>
      <c r="S221" s="14"/>
      <c r="T221" s="14"/>
      <c r="U221" s="14"/>
      <c r="V221" s="14"/>
      <c r="W221" s="14"/>
      <c r="X221" s="14"/>
      <c r="Y221" s="14"/>
      <c r="Z221" s="14"/>
      <c r="AA221" s="14"/>
      <c r="AB221" s="14"/>
      <c r="AC221" s="14"/>
      <c r="AD221" s="27">
        <v>41135</v>
      </c>
      <c r="AE221" s="14" t="str">
        <f>LOOKUP(AP221,{0,32,92,184,366},{"раз в месяц","раз в квартал","раз в полгода","раз в год"})</f>
        <v>раз в год</v>
      </c>
      <c r="AF221" s="27" t="s">
        <v>311</v>
      </c>
      <c r="AG221" s="34">
        <f t="shared" si="53"/>
        <v>3870000</v>
      </c>
      <c r="AH221" s="16">
        <v>0.25</v>
      </c>
      <c r="AI221" s="34">
        <f t="shared" si="56"/>
        <v>2902500</v>
      </c>
      <c r="AJ221" s="27" t="s">
        <v>122</v>
      </c>
      <c r="AK221" s="14"/>
      <c r="AL221" s="14"/>
      <c r="AM221" s="14"/>
      <c r="AN221" s="14"/>
      <c r="AO221" s="14"/>
      <c r="AP221" s="130">
        <v>365</v>
      </c>
      <c r="AQ221" s="131">
        <f t="shared" si="46"/>
        <v>41500</v>
      </c>
      <c r="AR221" s="132">
        <f t="shared" ca="1" si="49"/>
        <v>41500</v>
      </c>
      <c r="AS221" s="131">
        <f t="shared" ca="1" si="50"/>
        <v>41264</v>
      </c>
      <c r="AT221" s="61"/>
      <c r="AU221" s="61"/>
      <c r="AV221" s="61"/>
      <c r="AX221" s="120">
        <v>41166</v>
      </c>
      <c r="AY221" s="120">
        <f ca="1">IF(AS221&gt;(AX221+183),AS221,(AX221+183))</f>
        <v>41349</v>
      </c>
    </row>
    <row r="222" spans="1:51" ht="45" customHeight="1" x14ac:dyDescent="0.2">
      <c r="A222" s="14" t="s">
        <v>437</v>
      </c>
      <c r="B222" s="14" t="s">
        <v>438</v>
      </c>
      <c r="C222" s="20" t="s">
        <v>1166</v>
      </c>
      <c r="D222" s="17">
        <v>41593</v>
      </c>
      <c r="E222" s="15">
        <v>1300000</v>
      </c>
      <c r="F222" s="14" t="s">
        <v>99</v>
      </c>
      <c r="G222" s="14" t="s">
        <v>437</v>
      </c>
      <c r="H222" s="22" t="s">
        <v>439</v>
      </c>
      <c r="I222" s="15">
        <v>952389</v>
      </c>
      <c r="J222" s="16">
        <v>0.5</v>
      </c>
      <c r="K222" s="15">
        <v>476695</v>
      </c>
      <c r="L222" s="15">
        <f t="shared" si="52"/>
        <v>904769.54999999993</v>
      </c>
      <c r="M222" s="26" t="s">
        <v>555</v>
      </c>
      <c r="N222" s="26" t="s">
        <v>830</v>
      </c>
      <c r="O222" s="26" t="s">
        <v>831</v>
      </c>
      <c r="P222" s="14" t="s">
        <v>159</v>
      </c>
      <c r="Q222" s="14" t="s">
        <v>1032</v>
      </c>
      <c r="R222" s="14"/>
      <c r="S222" s="14"/>
      <c r="T222" s="14"/>
      <c r="U222" s="14"/>
      <c r="V222" s="14"/>
      <c r="W222" s="14"/>
      <c r="X222" s="14"/>
      <c r="Y222" s="14"/>
      <c r="Z222" s="14"/>
      <c r="AA222" s="14"/>
      <c r="AB222" s="14"/>
      <c r="AC222" s="14"/>
      <c r="AD222" s="27">
        <v>41148</v>
      </c>
      <c r="AE222" s="14" t="str">
        <f>LOOKUP(AP222,{0,32,92,184,366},{"раз в месяц","раз в квартал","раз в полгода","раз в год"})</f>
        <v>раз в полгода</v>
      </c>
      <c r="AF222" s="27" t="s">
        <v>127</v>
      </c>
      <c r="AG222" s="34">
        <f t="shared" si="53"/>
        <v>952389</v>
      </c>
      <c r="AH222" s="16">
        <v>0.5</v>
      </c>
      <c r="AI222" s="34">
        <v>476695</v>
      </c>
      <c r="AJ222" s="27" t="s">
        <v>941</v>
      </c>
      <c r="AK222" s="14"/>
      <c r="AL222" s="14"/>
      <c r="AM222" s="14"/>
      <c r="AN222" s="14"/>
      <c r="AO222" s="14"/>
      <c r="AP222" s="130">
        <v>183</v>
      </c>
      <c r="AQ222" s="131">
        <f t="shared" si="46"/>
        <v>41331</v>
      </c>
      <c r="AR222" s="132">
        <f t="shared" ca="1" si="49"/>
        <v>41331</v>
      </c>
      <c r="AS222" s="131">
        <f t="shared" ca="1" si="50"/>
        <v>41264</v>
      </c>
      <c r="AT222" s="61"/>
      <c r="AU222" s="61"/>
      <c r="AV222" s="61"/>
      <c r="AX222" s="69"/>
      <c r="AY222" s="69"/>
    </row>
    <row r="223" spans="1:51" ht="45" customHeight="1" x14ac:dyDescent="0.2">
      <c r="A223" s="14" t="s">
        <v>437</v>
      </c>
      <c r="B223" s="14" t="s">
        <v>438</v>
      </c>
      <c r="C223" s="20" t="s">
        <v>1166</v>
      </c>
      <c r="D223" s="17">
        <v>41593</v>
      </c>
      <c r="E223" s="15">
        <v>1300000</v>
      </c>
      <c r="F223" s="14" t="s">
        <v>99</v>
      </c>
      <c r="G223" s="14" t="s">
        <v>1033</v>
      </c>
      <c r="H223" s="22" t="s">
        <v>1034</v>
      </c>
      <c r="I223" s="15">
        <v>300000</v>
      </c>
      <c r="J223" s="16">
        <v>0.2</v>
      </c>
      <c r="K223" s="15">
        <f>I223-I223*J223</f>
        <v>240000</v>
      </c>
      <c r="L223" s="15">
        <f t="shared" si="52"/>
        <v>285000</v>
      </c>
      <c r="M223" s="26" t="s">
        <v>313</v>
      </c>
      <c r="N223" s="26" t="s">
        <v>314</v>
      </c>
      <c r="O223" s="26" t="s">
        <v>831</v>
      </c>
      <c r="P223" s="14" t="s">
        <v>440</v>
      </c>
      <c r="Q223" s="14" t="s">
        <v>273</v>
      </c>
      <c r="R223" s="14"/>
      <c r="S223" s="14"/>
      <c r="T223" s="14"/>
      <c r="U223" s="14"/>
      <c r="V223" s="14"/>
      <c r="W223" s="14"/>
      <c r="X223" s="14"/>
      <c r="Y223" s="14"/>
      <c r="Z223" s="14"/>
      <c r="AA223" s="14"/>
      <c r="AB223" s="14"/>
      <c r="AC223" s="14"/>
      <c r="AD223" s="27">
        <v>41148</v>
      </c>
      <c r="AE223" s="14" t="str">
        <f>LOOKUP(AP223,{0,32,92,184,366},{"раз в месяц","раз в квартал","раз в полгода","раз в год"})</f>
        <v>раз в полгода</v>
      </c>
      <c r="AF223" s="27" t="s">
        <v>127</v>
      </c>
      <c r="AG223" s="34">
        <f t="shared" si="53"/>
        <v>300000</v>
      </c>
      <c r="AH223" s="16">
        <v>0.2</v>
      </c>
      <c r="AI223" s="34">
        <f>AG223-AG223*AH223</f>
        <v>240000</v>
      </c>
      <c r="AJ223" s="27" t="s">
        <v>941</v>
      </c>
      <c r="AK223" s="14"/>
      <c r="AL223" s="14"/>
      <c r="AM223" s="14"/>
      <c r="AN223" s="14"/>
      <c r="AO223" s="14"/>
      <c r="AP223" s="130">
        <v>183</v>
      </c>
      <c r="AQ223" s="131">
        <f t="shared" si="46"/>
        <v>41331</v>
      </c>
      <c r="AR223" s="132">
        <f t="shared" ca="1" si="49"/>
        <v>41331</v>
      </c>
      <c r="AS223" s="131">
        <f t="shared" ca="1" si="50"/>
        <v>41264</v>
      </c>
      <c r="AT223" s="61"/>
      <c r="AU223" s="61"/>
      <c r="AV223" s="61"/>
      <c r="AX223" s="69"/>
      <c r="AY223" s="69"/>
    </row>
    <row r="224" spans="1:51" ht="45" customHeight="1" x14ac:dyDescent="0.2">
      <c r="A224" s="22" t="s">
        <v>304</v>
      </c>
      <c r="B224" s="14" t="s">
        <v>305</v>
      </c>
      <c r="C224" s="20" t="s">
        <v>1166</v>
      </c>
      <c r="D224" s="17">
        <v>42389</v>
      </c>
      <c r="E224" s="15">
        <v>1271600</v>
      </c>
      <c r="F224" s="14" t="s">
        <v>99</v>
      </c>
      <c r="G224" s="22" t="s">
        <v>307</v>
      </c>
      <c r="H224" s="22" t="s">
        <v>306</v>
      </c>
      <c r="I224" s="15">
        <v>1635000</v>
      </c>
      <c r="J224" s="16">
        <v>0.3</v>
      </c>
      <c r="K224" s="15">
        <f>I224-I224*J224</f>
        <v>1144500</v>
      </c>
      <c r="L224" s="15">
        <f t="shared" si="52"/>
        <v>1553250</v>
      </c>
      <c r="M224" s="26" t="s">
        <v>313</v>
      </c>
      <c r="N224" s="26" t="s">
        <v>314</v>
      </c>
      <c r="O224" s="26" t="s">
        <v>831</v>
      </c>
      <c r="P224" s="14" t="s">
        <v>308</v>
      </c>
      <c r="Q224" s="14" t="s">
        <v>309</v>
      </c>
      <c r="R224" s="14"/>
      <c r="S224" s="14"/>
      <c r="T224" s="14"/>
      <c r="U224" s="14"/>
      <c r="V224" s="14"/>
      <c r="W224" s="14"/>
      <c r="X224" s="14"/>
      <c r="Y224" s="14"/>
      <c r="Z224" s="14"/>
      <c r="AA224" s="14"/>
      <c r="AB224" s="14"/>
      <c r="AC224" s="14"/>
      <c r="AD224" s="27">
        <v>41212</v>
      </c>
      <c r="AE224" s="14" t="str">
        <f>LOOKUP(AP224,{0,32,92,184,366},{"раз в месяц","раз в квартал","раз в полгода","раз в год"})</f>
        <v>раз в полгода</v>
      </c>
      <c r="AF224" s="27" t="s">
        <v>127</v>
      </c>
      <c r="AG224" s="34">
        <f t="shared" si="53"/>
        <v>1635000</v>
      </c>
      <c r="AH224" s="16">
        <v>0.3</v>
      </c>
      <c r="AI224" s="34">
        <f>AG224-AG224*AH224</f>
        <v>1144500</v>
      </c>
      <c r="AJ224" s="27" t="s">
        <v>122</v>
      </c>
      <c r="AK224" s="14"/>
      <c r="AL224" s="14"/>
      <c r="AM224" s="14"/>
      <c r="AN224" s="14"/>
      <c r="AO224" s="14"/>
      <c r="AP224" s="130">
        <v>183</v>
      </c>
      <c r="AQ224" s="131">
        <f t="shared" si="46"/>
        <v>41395</v>
      </c>
      <c r="AR224" s="132">
        <f t="shared" ca="1" si="49"/>
        <v>41395</v>
      </c>
      <c r="AS224" s="131">
        <f t="shared" ca="1" si="50"/>
        <v>41264</v>
      </c>
      <c r="AT224" s="61"/>
      <c r="AU224" s="61"/>
      <c r="AV224" s="61"/>
      <c r="AX224" s="69"/>
      <c r="AY224" s="69"/>
    </row>
    <row r="225" spans="1:51" ht="90" customHeight="1" x14ac:dyDescent="0.2">
      <c r="A225" s="14" t="s">
        <v>750</v>
      </c>
      <c r="B225" s="12" t="s">
        <v>751</v>
      </c>
      <c r="C225" s="15" t="s">
        <v>929</v>
      </c>
      <c r="D225" s="21">
        <v>40907</v>
      </c>
      <c r="E225" s="15">
        <v>1200000</v>
      </c>
      <c r="F225" s="14" t="s">
        <v>99</v>
      </c>
      <c r="G225" s="14" t="s">
        <v>750</v>
      </c>
      <c r="H225" s="22" t="s">
        <v>752</v>
      </c>
      <c r="I225" s="15">
        <v>1845000</v>
      </c>
      <c r="J225" s="16">
        <v>0.35</v>
      </c>
      <c r="K225" s="15">
        <v>1174500</v>
      </c>
      <c r="L225" s="15">
        <f t="shared" si="52"/>
        <v>1752750</v>
      </c>
      <c r="M225" s="26" t="s">
        <v>313</v>
      </c>
      <c r="N225" s="26" t="s">
        <v>314</v>
      </c>
      <c r="O225" s="26" t="s">
        <v>831</v>
      </c>
      <c r="P225" s="14" t="s">
        <v>753</v>
      </c>
      <c r="Q225" s="14" t="s">
        <v>754</v>
      </c>
      <c r="R225" s="14"/>
      <c r="S225" s="14"/>
      <c r="T225" s="14"/>
      <c r="U225" s="14"/>
      <c r="V225" s="14"/>
      <c r="W225" s="14"/>
      <c r="X225" s="14"/>
      <c r="Y225" s="14"/>
      <c r="Z225" s="14"/>
      <c r="AA225" s="14"/>
      <c r="AB225" s="14"/>
      <c r="AC225" s="14"/>
      <c r="AD225" s="27">
        <v>41137</v>
      </c>
      <c r="AE225" s="14" t="str">
        <f>LOOKUP(AP225,{0,32,92,184,366},{"раз в месяц","раз в квартал","раз в полгода","раз в год"})</f>
        <v>раз в полгода</v>
      </c>
      <c r="AF225" s="27" t="s">
        <v>127</v>
      </c>
      <c r="AG225" s="34">
        <f t="shared" si="53"/>
        <v>1845000</v>
      </c>
      <c r="AH225" s="16">
        <f>J225</f>
        <v>0.35</v>
      </c>
      <c r="AI225" s="34">
        <f>K225</f>
        <v>1174500</v>
      </c>
      <c r="AJ225" s="27" t="s">
        <v>122</v>
      </c>
      <c r="AK225" s="14"/>
      <c r="AL225" s="14"/>
      <c r="AM225" s="14"/>
      <c r="AN225" s="14"/>
      <c r="AO225" s="14"/>
      <c r="AP225" s="130">
        <v>183</v>
      </c>
      <c r="AQ225" s="131">
        <f t="shared" si="46"/>
        <v>41320</v>
      </c>
      <c r="AR225" s="132">
        <f t="shared" ca="1" si="49"/>
        <v>41320</v>
      </c>
      <c r="AS225" s="131">
        <f t="shared" ca="1" si="50"/>
        <v>41264</v>
      </c>
      <c r="AT225" s="61"/>
      <c r="AU225" s="61"/>
      <c r="AV225" s="61"/>
      <c r="AX225" s="69"/>
      <c r="AY225" s="69"/>
    </row>
    <row r="226" spans="1:51" ht="67.5" customHeight="1" x14ac:dyDescent="0.2">
      <c r="A226" s="22" t="s">
        <v>722</v>
      </c>
      <c r="B226" s="14" t="s">
        <v>653</v>
      </c>
      <c r="C226" s="20" t="s">
        <v>1166</v>
      </c>
      <c r="D226" s="17">
        <v>44616</v>
      </c>
      <c r="E226" s="15">
        <v>1050000</v>
      </c>
      <c r="F226" s="14" t="s">
        <v>99</v>
      </c>
      <c r="G226" s="22" t="s">
        <v>731</v>
      </c>
      <c r="H226" s="22" t="s">
        <v>732</v>
      </c>
      <c r="I226" s="15">
        <v>1481000</v>
      </c>
      <c r="J226" s="16">
        <v>0.3</v>
      </c>
      <c r="K226" s="15">
        <f>I226-I226*J226</f>
        <v>1036700</v>
      </c>
      <c r="L226" s="15">
        <f t="shared" si="52"/>
        <v>1406950</v>
      </c>
      <c r="M226" s="26" t="s">
        <v>313</v>
      </c>
      <c r="N226" s="26" t="s">
        <v>316</v>
      </c>
      <c r="O226" s="26" t="s">
        <v>317</v>
      </c>
      <c r="P226" s="14" t="s">
        <v>1623</v>
      </c>
      <c r="Q226" s="14" t="s">
        <v>802</v>
      </c>
      <c r="R226" s="14"/>
      <c r="S226" s="14"/>
      <c r="T226" s="14"/>
      <c r="U226" s="14"/>
      <c r="V226" s="14"/>
      <c r="W226" s="14"/>
      <c r="X226" s="14"/>
      <c r="Y226" s="14"/>
      <c r="Z226" s="14"/>
      <c r="AA226" s="14"/>
      <c r="AB226" s="14"/>
      <c r="AC226" s="14"/>
      <c r="AD226" s="27">
        <v>40963</v>
      </c>
      <c r="AE226" s="14" t="str">
        <f>LOOKUP(AP226,{0,32,92,184,366},{"раз в месяц","раз в квартал","раз в полгода","раз в год"})</f>
        <v>раз в год</v>
      </c>
      <c r="AF226" s="27" t="s">
        <v>311</v>
      </c>
      <c r="AG226" s="34">
        <f t="shared" si="53"/>
        <v>1481000</v>
      </c>
      <c r="AH226" s="16">
        <v>0.3</v>
      </c>
      <c r="AI226" s="34">
        <f>AG226-AG226*AH226</f>
        <v>1036700</v>
      </c>
      <c r="AJ226" s="27" t="s">
        <v>122</v>
      </c>
      <c r="AK226" s="14"/>
      <c r="AL226" s="14"/>
      <c r="AM226" s="14"/>
      <c r="AN226" s="14"/>
      <c r="AO226" s="14"/>
      <c r="AP226" s="130">
        <v>365</v>
      </c>
      <c r="AQ226" s="131">
        <f t="shared" si="46"/>
        <v>41328</v>
      </c>
      <c r="AR226" s="132">
        <f t="shared" ca="1" si="49"/>
        <v>41328</v>
      </c>
      <c r="AS226" s="131">
        <f t="shared" ca="1" si="50"/>
        <v>41264</v>
      </c>
      <c r="AT226" s="61"/>
      <c r="AU226" s="61"/>
      <c r="AV226" s="61">
        <v>1</v>
      </c>
      <c r="AX226" s="120">
        <v>41166</v>
      </c>
      <c r="AY226" s="120">
        <f ca="1">IF(AS226&gt;(AX226+183),AS226,(AX226+183))</f>
        <v>41349</v>
      </c>
    </row>
    <row r="227" spans="1:51" ht="45" customHeight="1" x14ac:dyDescent="0.2">
      <c r="A227" s="14" t="s">
        <v>622</v>
      </c>
      <c r="B227" s="14" t="s">
        <v>1399</v>
      </c>
      <c r="C227" s="14" t="s">
        <v>138</v>
      </c>
      <c r="D227" s="17">
        <v>41496</v>
      </c>
      <c r="E227" s="15">
        <v>1000000</v>
      </c>
      <c r="F227" s="14" t="s">
        <v>99</v>
      </c>
      <c r="G227" s="14" t="s">
        <v>622</v>
      </c>
      <c r="H227" s="22" t="s">
        <v>1400</v>
      </c>
      <c r="I227" s="15">
        <v>7170000</v>
      </c>
      <c r="J227" s="16">
        <v>0.6</v>
      </c>
      <c r="K227" s="15">
        <f>I227-I227*J227</f>
        <v>2868000</v>
      </c>
      <c r="L227" s="15">
        <f t="shared" si="52"/>
        <v>6811500</v>
      </c>
      <c r="M227" s="26" t="s">
        <v>313</v>
      </c>
      <c r="N227" s="26" t="s">
        <v>314</v>
      </c>
      <c r="O227" s="26" t="s">
        <v>831</v>
      </c>
      <c r="P227" s="14" t="s">
        <v>625</v>
      </c>
      <c r="Q227" s="14" t="s">
        <v>1401</v>
      </c>
      <c r="R227" s="14"/>
      <c r="S227" s="14"/>
      <c r="T227" s="14"/>
      <c r="U227" s="14"/>
      <c r="V227" s="14"/>
      <c r="W227" s="14"/>
      <c r="X227" s="14"/>
      <c r="Y227" s="14"/>
      <c r="Z227" s="14"/>
      <c r="AA227" s="14"/>
      <c r="AB227" s="14"/>
      <c r="AC227" s="14"/>
      <c r="AD227" s="27">
        <v>41235</v>
      </c>
      <c r="AE227" s="14" t="str">
        <f>LOOKUP(AP227,{0,32,92,184,366},{"раз в месяц","раз в квартал","раз в полгода","раз в год"})</f>
        <v>раз в полгода</v>
      </c>
      <c r="AF227" s="27" t="s">
        <v>311</v>
      </c>
      <c r="AG227" s="34">
        <f t="shared" si="53"/>
        <v>7170000</v>
      </c>
      <c r="AH227" s="16">
        <v>0.6</v>
      </c>
      <c r="AI227" s="34">
        <f>AG227-AG227*AH227</f>
        <v>2868000</v>
      </c>
      <c r="AJ227" s="27" t="s">
        <v>122</v>
      </c>
      <c r="AK227" s="14"/>
      <c r="AL227" s="14"/>
      <c r="AM227" s="14"/>
      <c r="AN227" s="14"/>
      <c r="AO227" s="14"/>
      <c r="AP227" s="130">
        <v>183</v>
      </c>
      <c r="AQ227" s="131">
        <f t="shared" si="46"/>
        <v>41418</v>
      </c>
      <c r="AR227" s="132">
        <f t="shared" ca="1" si="49"/>
        <v>41418</v>
      </c>
      <c r="AS227" s="131">
        <f t="shared" ca="1" si="50"/>
        <v>41264</v>
      </c>
      <c r="AT227" s="61"/>
      <c r="AU227" s="61"/>
      <c r="AV227" s="61"/>
      <c r="AX227" s="69"/>
      <c r="AY227" s="69"/>
    </row>
    <row r="228" spans="1:51" ht="45" customHeight="1" x14ac:dyDescent="0.2">
      <c r="A228" s="20" t="s">
        <v>82</v>
      </c>
      <c r="B228" s="20" t="s">
        <v>83</v>
      </c>
      <c r="C228" s="20" t="s">
        <v>494</v>
      </c>
      <c r="D228" s="17">
        <v>41185</v>
      </c>
      <c r="E228" s="20">
        <v>1000000</v>
      </c>
      <c r="F228" s="14" t="s">
        <v>99</v>
      </c>
      <c r="G228" s="14" t="s">
        <v>84</v>
      </c>
      <c r="H228" s="22" t="s">
        <v>1035</v>
      </c>
      <c r="I228" s="15">
        <v>3389000</v>
      </c>
      <c r="J228" s="16">
        <v>0.3</v>
      </c>
      <c r="K228" s="15">
        <f>I228*(1-J228)</f>
        <v>2372300</v>
      </c>
      <c r="L228" s="15">
        <f t="shared" si="52"/>
        <v>3219550</v>
      </c>
      <c r="M228" s="14" t="s">
        <v>313</v>
      </c>
      <c r="N228" s="14" t="s">
        <v>316</v>
      </c>
      <c r="O228" s="14" t="s">
        <v>317</v>
      </c>
      <c r="P228" s="14" t="s">
        <v>741</v>
      </c>
      <c r="Q228" s="14" t="s">
        <v>742</v>
      </c>
      <c r="R228" s="14" t="s">
        <v>745</v>
      </c>
      <c r="S228" s="14"/>
      <c r="T228" s="14"/>
      <c r="U228" s="14"/>
      <c r="V228" s="14"/>
      <c r="W228" s="14"/>
      <c r="X228" s="14"/>
      <c r="Y228" s="14"/>
      <c r="Z228" s="14"/>
      <c r="AA228" s="14"/>
      <c r="AB228" s="14"/>
      <c r="AC228" s="14"/>
      <c r="AD228" s="27">
        <v>41052</v>
      </c>
      <c r="AE228" s="14" t="str">
        <f>LOOKUP(AP228,{0,32,92,184,366},{"раз в месяц","раз в квартал","раз в полгода","раз в год"})</f>
        <v>раз в год</v>
      </c>
      <c r="AF228" s="14" t="s">
        <v>311</v>
      </c>
      <c r="AG228" s="18">
        <f t="shared" si="53"/>
        <v>3389000</v>
      </c>
      <c r="AH228" s="16">
        <f>J228</f>
        <v>0.3</v>
      </c>
      <c r="AI228" s="18">
        <f>K228</f>
        <v>2372300</v>
      </c>
      <c r="AJ228" s="19" t="s">
        <v>122</v>
      </c>
      <c r="AK228" s="14"/>
      <c r="AL228" s="14"/>
      <c r="AM228" s="14"/>
      <c r="AN228" s="14"/>
      <c r="AO228" s="14"/>
      <c r="AP228" s="130">
        <v>365</v>
      </c>
      <c r="AQ228" s="131">
        <f t="shared" si="46"/>
        <v>41417</v>
      </c>
      <c r="AR228" s="132">
        <f t="shared" ca="1" si="49"/>
        <v>41417</v>
      </c>
      <c r="AS228" s="131">
        <f t="shared" ca="1" si="50"/>
        <v>41264</v>
      </c>
      <c r="AT228" s="61"/>
      <c r="AU228" s="61"/>
      <c r="AV228" s="61">
        <v>1</v>
      </c>
      <c r="AX228" s="120">
        <v>41166</v>
      </c>
      <c r="AY228" s="120">
        <f ca="1">IF(AS228&gt;(AX228+183),AS228,(AX228+183))</f>
        <v>41349</v>
      </c>
    </row>
    <row r="229" spans="1:51" ht="56.25" customHeight="1" x14ac:dyDescent="0.2">
      <c r="A229" s="14" t="s">
        <v>1052</v>
      </c>
      <c r="B229" s="14" t="s">
        <v>464</v>
      </c>
      <c r="C229" s="20" t="s">
        <v>138</v>
      </c>
      <c r="D229" s="17">
        <v>41593</v>
      </c>
      <c r="E229" s="15">
        <v>1000000</v>
      </c>
      <c r="F229" s="14" t="s">
        <v>99</v>
      </c>
      <c r="G229" s="56" t="s">
        <v>465</v>
      </c>
      <c r="H229" s="109" t="s">
        <v>1053</v>
      </c>
      <c r="I229" s="54">
        <v>2698000</v>
      </c>
      <c r="J229" s="55">
        <v>0.3</v>
      </c>
      <c r="K229" s="54">
        <f t="shared" ref="K229:K238" si="57">I229-I229*J229</f>
        <v>1888600</v>
      </c>
      <c r="L229" s="54">
        <f t="shared" si="52"/>
        <v>2563100</v>
      </c>
      <c r="M229" s="57" t="s">
        <v>313</v>
      </c>
      <c r="N229" s="56" t="s">
        <v>316</v>
      </c>
      <c r="O229" s="56" t="s">
        <v>317</v>
      </c>
      <c r="P229" s="56" t="s">
        <v>1054</v>
      </c>
      <c r="Q229" s="56" t="s">
        <v>371</v>
      </c>
      <c r="R229" s="14"/>
      <c r="S229" s="14"/>
      <c r="T229" s="14"/>
      <c r="U229" s="14"/>
      <c r="V229" s="14"/>
      <c r="W229" s="14"/>
      <c r="X229" s="14"/>
      <c r="Y229" s="14"/>
      <c r="Z229" s="14"/>
      <c r="AA229" s="14"/>
      <c r="AB229" s="14"/>
      <c r="AC229" s="14"/>
      <c r="AD229" s="58">
        <v>41240</v>
      </c>
      <c r="AE229" s="14" t="str">
        <f>LOOKUP(AP229,{0,32,92,184,366},{"раз в месяц","раз в квартал","раз в полгода","раз в год"})</f>
        <v>раз в год</v>
      </c>
      <c r="AF229" s="58" t="s">
        <v>311</v>
      </c>
      <c r="AG229" s="59">
        <f t="shared" si="53"/>
        <v>2698000</v>
      </c>
      <c r="AH229" s="55">
        <v>0.3</v>
      </c>
      <c r="AI229" s="59">
        <f t="shared" ref="AI229:AI238" si="58">AG229-AG229*AH229</f>
        <v>1888600</v>
      </c>
      <c r="AJ229" s="58" t="s">
        <v>122</v>
      </c>
      <c r="AK229" s="14"/>
      <c r="AL229" s="14"/>
      <c r="AM229" s="14"/>
      <c r="AN229" s="14"/>
      <c r="AO229" s="14"/>
      <c r="AP229" s="130">
        <v>365</v>
      </c>
      <c r="AQ229" s="131">
        <f t="shared" si="46"/>
        <v>41605</v>
      </c>
      <c r="AR229" s="132">
        <f t="shared" ca="1" si="49"/>
        <v>41605</v>
      </c>
      <c r="AS229" s="131">
        <f t="shared" ca="1" si="50"/>
        <v>41264</v>
      </c>
      <c r="AT229" s="61"/>
      <c r="AU229" s="61"/>
      <c r="AV229" s="61"/>
      <c r="AX229" s="120">
        <v>41166</v>
      </c>
      <c r="AY229" s="120">
        <f ca="1">IF(AS229&gt;(AX229+183),AS229,(AX229+183))</f>
        <v>41349</v>
      </c>
    </row>
    <row r="230" spans="1:51" ht="45" customHeight="1" x14ac:dyDescent="0.2">
      <c r="A230" s="14" t="s">
        <v>1299</v>
      </c>
      <c r="B230" s="14" t="s">
        <v>1300</v>
      </c>
      <c r="C230" s="14" t="s">
        <v>138</v>
      </c>
      <c r="D230" s="17">
        <v>41429</v>
      </c>
      <c r="E230" s="15">
        <v>1000000</v>
      </c>
      <c r="F230" s="14" t="s">
        <v>99</v>
      </c>
      <c r="G230" s="56" t="s">
        <v>1299</v>
      </c>
      <c r="H230" s="109" t="s">
        <v>1301</v>
      </c>
      <c r="I230" s="54">
        <v>2433649.19</v>
      </c>
      <c r="J230" s="55">
        <v>0.5</v>
      </c>
      <c r="K230" s="54">
        <f t="shared" si="57"/>
        <v>1216824.595</v>
      </c>
      <c r="L230" s="54">
        <f t="shared" si="52"/>
        <v>2311966.7305000001</v>
      </c>
      <c r="M230" s="57" t="s">
        <v>313</v>
      </c>
      <c r="N230" s="57" t="s">
        <v>830</v>
      </c>
      <c r="O230" s="57" t="s">
        <v>831</v>
      </c>
      <c r="P230" s="56" t="s">
        <v>1302</v>
      </c>
      <c r="Q230" s="56" t="s">
        <v>1303</v>
      </c>
      <c r="R230" s="14"/>
      <c r="S230" s="14"/>
      <c r="T230" s="14"/>
      <c r="U230" s="14"/>
      <c r="V230" s="14"/>
      <c r="W230" s="14"/>
      <c r="X230" s="14"/>
      <c r="Y230" s="14"/>
      <c r="Z230" s="14"/>
      <c r="AA230" s="14"/>
      <c r="AB230" s="14"/>
      <c r="AC230" s="14"/>
      <c r="AD230" s="58">
        <v>41064</v>
      </c>
      <c r="AE230" s="14" t="str">
        <f>LOOKUP(AP230,{0,32,92,184,366},{"раз в месяц","раз в квартал","раз в полгода","раз в год"})</f>
        <v>раз в полгода</v>
      </c>
      <c r="AF230" s="58" t="s">
        <v>311</v>
      </c>
      <c r="AG230" s="59">
        <f t="shared" si="53"/>
        <v>2433649.19</v>
      </c>
      <c r="AH230" s="55">
        <v>0.5</v>
      </c>
      <c r="AI230" s="59">
        <f t="shared" si="58"/>
        <v>1216824.595</v>
      </c>
      <c r="AJ230" s="58" t="s">
        <v>122</v>
      </c>
      <c r="AK230" s="14"/>
      <c r="AL230" s="14"/>
      <c r="AM230" s="14"/>
      <c r="AN230" s="14"/>
      <c r="AO230" s="14"/>
      <c r="AP230" s="130">
        <v>183</v>
      </c>
      <c r="AQ230" s="131">
        <f t="shared" si="46"/>
        <v>41247</v>
      </c>
      <c r="AR230" s="132">
        <f t="shared" ca="1" si="49"/>
        <v>41264</v>
      </c>
      <c r="AS230" s="131">
        <f t="shared" ca="1" si="50"/>
        <v>41264</v>
      </c>
      <c r="AT230" s="61"/>
      <c r="AU230" s="61"/>
      <c r="AV230" s="61"/>
      <c r="AX230" s="69"/>
      <c r="AY230" s="69"/>
    </row>
    <row r="231" spans="1:51" ht="45" customHeight="1" x14ac:dyDescent="0.2">
      <c r="A231" s="14" t="s">
        <v>1508</v>
      </c>
      <c r="B231" s="14" t="s">
        <v>1509</v>
      </c>
      <c r="C231" s="14" t="s">
        <v>138</v>
      </c>
      <c r="D231" s="17">
        <v>41563</v>
      </c>
      <c r="E231" s="15">
        <v>1000000</v>
      </c>
      <c r="F231" s="14" t="s">
        <v>99</v>
      </c>
      <c r="G231" s="56" t="s">
        <v>1508</v>
      </c>
      <c r="H231" s="109" t="s">
        <v>1510</v>
      </c>
      <c r="I231" s="54">
        <v>2388953.04</v>
      </c>
      <c r="J231" s="55">
        <v>0.5</v>
      </c>
      <c r="K231" s="54">
        <f t="shared" si="57"/>
        <v>1194476.52</v>
      </c>
      <c r="L231" s="54">
        <f t="shared" si="52"/>
        <v>2269505.3879999998</v>
      </c>
      <c r="M231" s="57" t="s">
        <v>313</v>
      </c>
      <c r="N231" s="56" t="s">
        <v>830</v>
      </c>
      <c r="O231" s="56" t="s">
        <v>831</v>
      </c>
      <c r="P231" s="56" t="s">
        <v>1511</v>
      </c>
      <c r="Q231" s="56" t="s">
        <v>1512</v>
      </c>
      <c r="R231" s="14"/>
      <c r="S231" s="14"/>
      <c r="T231" s="14"/>
      <c r="U231" s="14"/>
      <c r="V231" s="14"/>
      <c r="W231" s="14"/>
      <c r="X231" s="14"/>
      <c r="Y231" s="14"/>
      <c r="Z231" s="14"/>
      <c r="AA231" s="14"/>
      <c r="AB231" s="14"/>
      <c r="AC231" s="14"/>
      <c r="AD231" s="58">
        <v>41225</v>
      </c>
      <c r="AE231" s="14" t="str">
        <f>LOOKUP(AP231,{0,32,92,184,366},{"раз в месяц","раз в квартал","раз в полгода","раз в год"})</f>
        <v>раз в полгода</v>
      </c>
      <c r="AF231" s="58" t="s">
        <v>311</v>
      </c>
      <c r="AG231" s="59">
        <f t="shared" si="53"/>
        <v>2388953.04</v>
      </c>
      <c r="AH231" s="55">
        <f>J231</f>
        <v>0.5</v>
      </c>
      <c r="AI231" s="59">
        <f t="shared" si="58"/>
        <v>1194476.52</v>
      </c>
      <c r="AJ231" s="58" t="s">
        <v>122</v>
      </c>
      <c r="AK231" s="14"/>
      <c r="AL231" s="14"/>
      <c r="AM231" s="14"/>
      <c r="AN231" s="14"/>
      <c r="AO231" s="14"/>
      <c r="AP231" s="130">
        <v>183</v>
      </c>
      <c r="AQ231" s="131">
        <f t="shared" si="46"/>
        <v>41408</v>
      </c>
      <c r="AR231" s="132">
        <f t="shared" ca="1" si="49"/>
        <v>41408</v>
      </c>
      <c r="AS231" s="131">
        <f t="shared" ca="1" si="50"/>
        <v>41264</v>
      </c>
      <c r="AT231" s="61"/>
      <c r="AU231" s="61"/>
      <c r="AV231" s="61"/>
      <c r="AX231" s="69"/>
      <c r="AY231" s="69"/>
    </row>
    <row r="232" spans="1:51" ht="45" customHeight="1" x14ac:dyDescent="0.2">
      <c r="A232" s="22" t="s">
        <v>298</v>
      </c>
      <c r="B232" s="14" t="s">
        <v>299</v>
      </c>
      <c r="C232" s="20" t="s">
        <v>138</v>
      </c>
      <c r="D232" s="17">
        <v>41339</v>
      </c>
      <c r="E232" s="15">
        <v>1000000</v>
      </c>
      <c r="F232" s="14" t="s">
        <v>99</v>
      </c>
      <c r="G232" s="22" t="s">
        <v>301</v>
      </c>
      <c r="H232" s="22" t="s">
        <v>302</v>
      </c>
      <c r="I232" s="15">
        <v>1700000</v>
      </c>
      <c r="J232" s="16">
        <v>0.3</v>
      </c>
      <c r="K232" s="15">
        <f t="shared" si="57"/>
        <v>1190000</v>
      </c>
      <c r="L232" s="15">
        <f t="shared" si="52"/>
        <v>1615000</v>
      </c>
      <c r="M232" s="26" t="s">
        <v>313</v>
      </c>
      <c r="N232" s="26" t="s">
        <v>314</v>
      </c>
      <c r="O232" s="26" t="s">
        <v>831</v>
      </c>
      <c r="P232" s="14" t="s">
        <v>303</v>
      </c>
      <c r="Q232" s="14" t="s">
        <v>300</v>
      </c>
      <c r="R232" s="14"/>
      <c r="S232" s="14"/>
      <c r="T232" s="14"/>
      <c r="U232" s="14"/>
      <c r="V232" s="14"/>
      <c r="W232" s="14"/>
      <c r="X232" s="14"/>
      <c r="Y232" s="14"/>
      <c r="Z232" s="14"/>
      <c r="AA232" s="14"/>
      <c r="AB232" s="14"/>
      <c r="AC232" s="14"/>
      <c r="AD232" s="27">
        <v>41178</v>
      </c>
      <c r="AE232" s="14" t="str">
        <f>LOOKUP(AP232,{0,32,92,184,366},{"раз в месяц","раз в квартал","раз в полгода","раз в год"})</f>
        <v>раз в полгода</v>
      </c>
      <c r="AF232" s="27" t="s">
        <v>311</v>
      </c>
      <c r="AG232" s="34">
        <f t="shared" si="53"/>
        <v>1700000</v>
      </c>
      <c r="AH232" s="16">
        <v>0.3</v>
      </c>
      <c r="AI232" s="34">
        <f t="shared" si="58"/>
        <v>1190000</v>
      </c>
      <c r="AJ232" s="27" t="s">
        <v>122</v>
      </c>
      <c r="AK232" s="14"/>
      <c r="AL232" s="14"/>
      <c r="AM232" s="14"/>
      <c r="AN232" s="14"/>
      <c r="AO232" s="14"/>
      <c r="AP232" s="130">
        <v>183</v>
      </c>
      <c r="AQ232" s="131">
        <f t="shared" si="46"/>
        <v>41361</v>
      </c>
      <c r="AR232" s="132">
        <f t="shared" ca="1" si="49"/>
        <v>41361</v>
      </c>
      <c r="AS232" s="131">
        <f t="shared" ca="1" si="50"/>
        <v>41264</v>
      </c>
      <c r="AT232" s="61"/>
      <c r="AU232" s="61"/>
      <c r="AV232" s="61">
        <v>1</v>
      </c>
      <c r="AX232" s="69"/>
      <c r="AY232" s="69"/>
    </row>
    <row r="233" spans="1:51" ht="45" customHeight="1" x14ac:dyDescent="0.2">
      <c r="A233" s="14" t="s">
        <v>94</v>
      </c>
      <c r="B233" s="14" t="s">
        <v>95</v>
      </c>
      <c r="C233" s="20" t="s">
        <v>129</v>
      </c>
      <c r="D233" s="17">
        <v>41350</v>
      </c>
      <c r="E233" s="15">
        <v>1000000</v>
      </c>
      <c r="F233" s="14" t="s">
        <v>99</v>
      </c>
      <c r="G233" s="14" t="s">
        <v>94</v>
      </c>
      <c r="H233" s="22" t="s">
        <v>692</v>
      </c>
      <c r="I233" s="15">
        <v>2107133.33</v>
      </c>
      <c r="J233" s="16">
        <v>0.5</v>
      </c>
      <c r="K233" s="15">
        <f t="shared" si="57"/>
        <v>1053566.665</v>
      </c>
      <c r="L233" s="15">
        <f t="shared" si="52"/>
        <v>2001776.6635</v>
      </c>
      <c r="M233" s="26" t="s">
        <v>555</v>
      </c>
      <c r="N233" s="14" t="s">
        <v>830</v>
      </c>
      <c r="O233" s="14" t="s">
        <v>831</v>
      </c>
      <c r="P233" s="14" t="s">
        <v>131</v>
      </c>
      <c r="Q233" s="14" t="s">
        <v>132</v>
      </c>
      <c r="R233" s="14"/>
      <c r="S233" s="14"/>
      <c r="T233" s="14"/>
      <c r="U233" s="14"/>
      <c r="V233" s="14"/>
      <c r="W233" s="14"/>
      <c r="X233" s="14"/>
      <c r="Y233" s="14"/>
      <c r="Z233" s="14"/>
      <c r="AA233" s="14"/>
      <c r="AB233" s="14"/>
      <c r="AC233" s="14"/>
      <c r="AD233" s="27">
        <v>44191</v>
      </c>
      <c r="AE233" s="14" t="str">
        <f>LOOKUP(AP233,{0,32,92,184,366},{"раз в месяц","раз в квартал","раз в полгода","раз в год"})</f>
        <v>раз в полгода</v>
      </c>
      <c r="AF233" s="27" t="s">
        <v>311</v>
      </c>
      <c r="AG233" s="34">
        <f t="shared" si="53"/>
        <v>2107133.33</v>
      </c>
      <c r="AH233" s="16">
        <v>0.5</v>
      </c>
      <c r="AI233" s="34">
        <f t="shared" si="58"/>
        <v>1053566.665</v>
      </c>
      <c r="AJ233" s="27" t="s">
        <v>941</v>
      </c>
      <c r="AK233" s="14"/>
      <c r="AL233" s="14"/>
      <c r="AM233" s="14"/>
      <c r="AN233" s="14"/>
      <c r="AO233" s="14"/>
      <c r="AP233" s="130">
        <v>183</v>
      </c>
      <c r="AQ233" s="131">
        <f t="shared" si="46"/>
        <v>44374</v>
      </c>
      <c r="AR233" s="132">
        <f t="shared" ca="1" si="49"/>
        <v>44374</v>
      </c>
      <c r="AS233" s="131">
        <f t="shared" ca="1" si="50"/>
        <v>41264</v>
      </c>
      <c r="AT233" s="61"/>
      <c r="AU233" s="61"/>
      <c r="AV233" s="61">
        <v>1</v>
      </c>
      <c r="AX233" s="69"/>
      <c r="AY233" s="69"/>
    </row>
    <row r="234" spans="1:51" ht="56.25" customHeight="1" x14ac:dyDescent="0.2">
      <c r="A234" s="14" t="s">
        <v>1294</v>
      </c>
      <c r="B234" s="14" t="s">
        <v>1295</v>
      </c>
      <c r="C234" s="14" t="s">
        <v>129</v>
      </c>
      <c r="D234" s="17">
        <v>41444</v>
      </c>
      <c r="E234" s="15">
        <v>1000000</v>
      </c>
      <c r="F234" s="14" t="s">
        <v>99</v>
      </c>
      <c r="G234" s="14" t="s">
        <v>1294</v>
      </c>
      <c r="H234" s="22" t="s">
        <v>1296</v>
      </c>
      <c r="I234" s="15">
        <v>2048523.86</v>
      </c>
      <c r="J234" s="16">
        <v>0.5</v>
      </c>
      <c r="K234" s="15">
        <f t="shared" si="57"/>
        <v>1024261.93</v>
      </c>
      <c r="L234" s="15">
        <f t="shared" si="52"/>
        <v>1946097.6669999999</v>
      </c>
      <c r="M234" s="26" t="s">
        <v>313</v>
      </c>
      <c r="N234" s="26" t="s">
        <v>830</v>
      </c>
      <c r="O234" s="26" t="s">
        <v>831</v>
      </c>
      <c r="P234" s="14" t="s">
        <v>1297</v>
      </c>
      <c r="Q234" s="14" t="s">
        <v>1298</v>
      </c>
      <c r="R234" s="14"/>
      <c r="S234" s="14"/>
      <c r="T234" s="14"/>
      <c r="U234" s="14"/>
      <c r="V234" s="14"/>
      <c r="W234" s="14"/>
      <c r="X234" s="14"/>
      <c r="Y234" s="14"/>
      <c r="Z234" s="14"/>
      <c r="AA234" s="14"/>
      <c r="AB234" s="14"/>
      <c r="AC234" s="14"/>
      <c r="AD234" s="27">
        <v>41151</v>
      </c>
      <c r="AE234" s="14" t="str">
        <f>LOOKUP(AP234,{0,32,92,184,366},{"раз в месяц","раз в квартал","раз в полгода","раз в год"})</f>
        <v>раз в полгода</v>
      </c>
      <c r="AF234" s="27" t="s">
        <v>311</v>
      </c>
      <c r="AG234" s="34">
        <f t="shared" si="53"/>
        <v>2048523.86</v>
      </c>
      <c r="AH234" s="16">
        <v>0.5</v>
      </c>
      <c r="AI234" s="34">
        <f t="shared" si="58"/>
        <v>1024261.93</v>
      </c>
      <c r="AJ234" s="27" t="s">
        <v>122</v>
      </c>
      <c r="AK234" s="14"/>
      <c r="AL234" s="14"/>
      <c r="AM234" s="14"/>
      <c r="AN234" s="14"/>
      <c r="AO234" s="14"/>
      <c r="AP234" s="130">
        <v>183</v>
      </c>
      <c r="AQ234" s="131">
        <f t="shared" si="46"/>
        <v>41334</v>
      </c>
      <c r="AR234" s="132">
        <f t="shared" ca="1" si="49"/>
        <v>41334</v>
      </c>
      <c r="AS234" s="131">
        <f t="shared" ca="1" si="50"/>
        <v>41264</v>
      </c>
      <c r="AT234" s="61"/>
      <c r="AU234" s="61"/>
      <c r="AV234" s="61"/>
      <c r="AX234" s="69"/>
      <c r="AY234" s="69"/>
    </row>
    <row r="235" spans="1:51" ht="45" customHeight="1" x14ac:dyDescent="0.2">
      <c r="A235" s="14" t="s">
        <v>398</v>
      </c>
      <c r="B235" s="14" t="s">
        <v>399</v>
      </c>
      <c r="C235" s="20" t="s">
        <v>1166</v>
      </c>
      <c r="D235" s="17">
        <v>41637</v>
      </c>
      <c r="E235" s="15">
        <v>1000000</v>
      </c>
      <c r="F235" s="14" t="s">
        <v>99</v>
      </c>
      <c r="G235" s="14" t="s">
        <v>400</v>
      </c>
      <c r="H235" s="22" t="s">
        <v>401</v>
      </c>
      <c r="I235" s="15">
        <v>2550000</v>
      </c>
      <c r="J235" s="16">
        <v>0.6</v>
      </c>
      <c r="K235" s="15">
        <f t="shared" si="57"/>
        <v>1020000</v>
      </c>
      <c r="L235" s="15">
        <f t="shared" si="52"/>
        <v>2422500</v>
      </c>
      <c r="M235" s="26" t="s">
        <v>313</v>
      </c>
      <c r="N235" s="26" t="s">
        <v>314</v>
      </c>
      <c r="O235" s="26" t="s">
        <v>831</v>
      </c>
      <c r="P235" s="14" t="s">
        <v>402</v>
      </c>
      <c r="Q235" s="14" t="s">
        <v>403</v>
      </c>
      <c r="R235" s="14"/>
      <c r="S235" s="14"/>
      <c r="T235" s="14"/>
      <c r="U235" s="14"/>
      <c r="V235" s="14"/>
      <c r="W235" s="14"/>
      <c r="X235" s="14"/>
      <c r="Y235" s="14"/>
      <c r="Z235" s="14"/>
      <c r="AA235" s="14"/>
      <c r="AB235" s="14"/>
      <c r="AC235" s="14"/>
      <c r="AD235" s="27">
        <v>41092</v>
      </c>
      <c r="AE235" s="14" t="str">
        <f>LOOKUP(AP235,{0,32,92,184,366},{"раз в месяц","раз в квартал","раз в полгода","раз в год"})</f>
        <v>раз в полгода</v>
      </c>
      <c r="AF235" s="27" t="s">
        <v>311</v>
      </c>
      <c r="AG235" s="34">
        <f t="shared" si="53"/>
        <v>2550000</v>
      </c>
      <c r="AH235" s="16">
        <v>0.6</v>
      </c>
      <c r="AI235" s="34">
        <f t="shared" si="58"/>
        <v>1020000</v>
      </c>
      <c r="AJ235" s="27" t="s">
        <v>122</v>
      </c>
      <c r="AK235" s="14"/>
      <c r="AL235" s="14"/>
      <c r="AM235" s="14"/>
      <c r="AN235" s="14"/>
      <c r="AO235" s="14"/>
      <c r="AP235" s="130">
        <v>183</v>
      </c>
      <c r="AQ235" s="131">
        <f t="shared" si="46"/>
        <v>41275</v>
      </c>
      <c r="AR235" s="132">
        <f t="shared" ca="1" si="49"/>
        <v>41275</v>
      </c>
      <c r="AS235" s="131">
        <f t="shared" ca="1" si="50"/>
        <v>41264</v>
      </c>
      <c r="AT235" s="61"/>
      <c r="AU235" s="61"/>
      <c r="AV235" s="61"/>
      <c r="AX235" s="69"/>
      <c r="AY235" s="69"/>
    </row>
    <row r="236" spans="1:51" ht="45" customHeight="1" x14ac:dyDescent="0.2">
      <c r="A236" s="14" t="s">
        <v>1402</v>
      </c>
      <c r="B236" s="14" t="s">
        <v>1403</v>
      </c>
      <c r="C236" s="14" t="s">
        <v>138</v>
      </c>
      <c r="D236" s="17">
        <v>41489</v>
      </c>
      <c r="E236" s="15">
        <v>1000000</v>
      </c>
      <c r="F236" s="14" t="s">
        <v>99</v>
      </c>
      <c r="G236" s="14" t="s">
        <v>1402</v>
      </c>
      <c r="H236" s="22" t="s">
        <v>1404</v>
      </c>
      <c r="I236" s="15">
        <v>1750000</v>
      </c>
      <c r="J236" s="16">
        <v>0.5</v>
      </c>
      <c r="K236" s="15">
        <f t="shared" si="57"/>
        <v>875000</v>
      </c>
      <c r="L236" s="15">
        <f t="shared" si="52"/>
        <v>1662500</v>
      </c>
      <c r="M236" s="26" t="s">
        <v>313</v>
      </c>
      <c r="N236" s="26" t="s">
        <v>314</v>
      </c>
      <c r="O236" s="26" t="s">
        <v>831</v>
      </c>
      <c r="P236" s="14" t="s">
        <v>1405</v>
      </c>
      <c r="Q236" s="14" t="s">
        <v>1406</v>
      </c>
      <c r="R236" s="14"/>
      <c r="S236" s="14"/>
      <c r="T236" s="14"/>
      <c r="U236" s="14"/>
      <c r="V236" s="14"/>
      <c r="W236" s="14"/>
      <c r="X236" s="14"/>
      <c r="Y236" s="14"/>
      <c r="Z236" s="14"/>
      <c r="AA236" s="14"/>
      <c r="AB236" s="14"/>
      <c r="AC236" s="14"/>
      <c r="AD236" s="27">
        <v>41124</v>
      </c>
      <c r="AE236" s="14" t="str">
        <f>LOOKUP(AP236,{0,32,92,184,366},{"раз в месяц","раз в квартал","раз в полгода","раз в год"})</f>
        <v>раз в полгода</v>
      </c>
      <c r="AF236" s="27" t="s">
        <v>127</v>
      </c>
      <c r="AG236" s="34">
        <f t="shared" si="53"/>
        <v>1750000</v>
      </c>
      <c r="AH236" s="16">
        <v>0.5</v>
      </c>
      <c r="AI236" s="34">
        <f t="shared" si="58"/>
        <v>875000</v>
      </c>
      <c r="AJ236" s="27" t="s">
        <v>122</v>
      </c>
      <c r="AK236" s="14"/>
      <c r="AL236" s="14"/>
      <c r="AM236" s="14"/>
      <c r="AN236" s="14"/>
      <c r="AO236" s="14"/>
      <c r="AP236" s="130">
        <v>183</v>
      </c>
      <c r="AQ236" s="131">
        <f t="shared" si="46"/>
        <v>41307</v>
      </c>
      <c r="AR236" s="132">
        <f t="shared" ca="1" si="49"/>
        <v>41307</v>
      </c>
      <c r="AS236" s="131">
        <f t="shared" ca="1" si="50"/>
        <v>41264</v>
      </c>
      <c r="AT236" s="61"/>
      <c r="AU236" s="61"/>
      <c r="AV236" s="61"/>
      <c r="AX236" s="69"/>
      <c r="AY236" s="69"/>
    </row>
    <row r="237" spans="1:51" ht="45" x14ac:dyDescent="0.2">
      <c r="A237" s="14" t="s">
        <v>1528</v>
      </c>
      <c r="B237" s="14" t="s">
        <v>1529</v>
      </c>
      <c r="C237" s="14" t="s">
        <v>1166</v>
      </c>
      <c r="D237" s="17">
        <v>41938</v>
      </c>
      <c r="E237" s="15">
        <v>1000000</v>
      </c>
      <c r="F237" s="14" t="s">
        <v>99</v>
      </c>
      <c r="G237" s="14" t="s">
        <v>1528</v>
      </c>
      <c r="H237" s="22" t="s">
        <v>1531</v>
      </c>
      <c r="I237" s="15">
        <v>1746150.3199999994</v>
      </c>
      <c r="J237" s="16">
        <v>0.5</v>
      </c>
      <c r="K237" s="15">
        <f t="shared" si="57"/>
        <v>873075.15999999968</v>
      </c>
      <c r="L237" s="15">
        <f t="shared" si="52"/>
        <v>1658842.8039999993</v>
      </c>
      <c r="M237" s="26" t="s">
        <v>313</v>
      </c>
      <c r="N237" s="14" t="s">
        <v>830</v>
      </c>
      <c r="O237" s="14" t="s">
        <v>831</v>
      </c>
      <c r="P237" s="14" t="s">
        <v>1532</v>
      </c>
      <c r="Q237" s="14" t="s">
        <v>1533</v>
      </c>
      <c r="R237" s="14"/>
      <c r="S237" s="14"/>
      <c r="T237" s="14"/>
      <c r="U237" s="14"/>
      <c r="V237" s="14"/>
      <c r="W237" s="14"/>
      <c r="X237" s="14"/>
      <c r="Y237" s="14"/>
      <c r="Z237" s="14"/>
      <c r="AA237" s="14"/>
      <c r="AB237" s="14"/>
      <c r="AC237" s="14"/>
      <c r="AD237" s="27">
        <v>41208</v>
      </c>
      <c r="AE237" s="14" t="str">
        <f>LOOKUP(AP237,{0,32,92,184,366},{"раз в месяц","раз в квартал","раз в полгода","раз в год"})</f>
        <v>раз в полгода</v>
      </c>
      <c r="AF237" s="27" t="s">
        <v>311</v>
      </c>
      <c r="AG237" s="34">
        <f t="shared" si="53"/>
        <v>1746150.3199999994</v>
      </c>
      <c r="AH237" s="16">
        <f>J237</f>
        <v>0.5</v>
      </c>
      <c r="AI237" s="34">
        <f t="shared" si="58"/>
        <v>873075.15999999968</v>
      </c>
      <c r="AJ237" s="27" t="s">
        <v>122</v>
      </c>
      <c r="AK237" s="14"/>
      <c r="AL237" s="14"/>
      <c r="AM237" s="14"/>
      <c r="AN237" s="14"/>
      <c r="AO237" s="14"/>
      <c r="AP237" s="130">
        <v>183</v>
      </c>
      <c r="AQ237" s="131">
        <f t="shared" si="46"/>
        <v>41391</v>
      </c>
      <c r="AR237" s="132">
        <f t="shared" ca="1" si="49"/>
        <v>41391</v>
      </c>
      <c r="AS237" s="131">
        <f t="shared" ca="1" si="50"/>
        <v>41264</v>
      </c>
      <c r="AT237" s="61"/>
      <c r="AU237" s="61"/>
      <c r="AV237" s="61"/>
      <c r="AX237" s="69"/>
      <c r="AY237" s="69"/>
    </row>
    <row r="238" spans="1:51" ht="67.5" customHeight="1" x14ac:dyDescent="0.2">
      <c r="A238" s="14" t="s">
        <v>530</v>
      </c>
      <c r="B238" s="14" t="s">
        <v>1534</v>
      </c>
      <c r="C238" s="14" t="s">
        <v>1166</v>
      </c>
      <c r="D238" s="17">
        <v>43019</v>
      </c>
      <c r="E238" s="15">
        <v>1000000</v>
      </c>
      <c r="F238" s="97" t="s">
        <v>99</v>
      </c>
      <c r="G238" s="14" t="s">
        <v>530</v>
      </c>
      <c r="H238" s="22" t="s">
        <v>1549</v>
      </c>
      <c r="I238" s="15">
        <v>1380975.98</v>
      </c>
      <c r="J238" s="16">
        <v>0.5</v>
      </c>
      <c r="K238" s="15">
        <f t="shared" si="57"/>
        <v>690487.99</v>
      </c>
      <c r="L238" s="15">
        <f t="shared" si="52"/>
        <v>1311927.1809999999</v>
      </c>
      <c r="M238" s="26" t="s">
        <v>313</v>
      </c>
      <c r="N238" s="14" t="s">
        <v>830</v>
      </c>
      <c r="O238" s="14" t="s">
        <v>831</v>
      </c>
      <c r="P238" s="14" t="s">
        <v>1538</v>
      </c>
      <c r="Q238" s="14" t="s">
        <v>1539</v>
      </c>
      <c r="R238" s="14"/>
      <c r="S238" s="14"/>
      <c r="T238" s="14"/>
      <c r="U238" s="14"/>
      <c r="V238" s="14"/>
      <c r="W238" s="14"/>
      <c r="X238" s="14"/>
      <c r="Y238" s="14"/>
      <c r="Z238" s="14"/>
      <c r="AA238" s="14"/>
      <c r="AB238" s="14"/>
      <c r="AC238" s="14"/>
      <c r="AD238" s="27">
        <v>41250</v>
      </c>
      <c r="AE238" s="14" t="str">
        <f>LOOKUP(AP238,{0,32,92,184,366},{"раз в месяц","раз в квартал","раз в полгода","раз в год"})</f>
        <v>раз в месяц</v>
      </c>
      <c r="AF238" s="27" t="s">
        <v>311</v>
      </c>
      <c r="AG238" s="34">
        <f t="shared" si="53"/>
        <v>1380975.98</v>
      </c>
      <c r="AH238" s="16">
        <f>J238</f>
        <v>0.5</v>
      </c>
      <c r="AI238" s="34">
        <f t="shared" si="58"/>
        <v>690487.99</v>
      </c>
      <c r="AJ238" s="27" t="s">
        <v>122</v>
      </c>
      <c r="AK238" s="14"/>
      <c r="AL238" s="14"/>
      <c r="AM238" s="14"/>
      <c r="AN238" s="14"/>
      <c r="AO238" s="14"/>
      <c r="AP238" s="130">
        <v>31</v>
      </c>
      <c r="AQ238" s="131">
        <f t="shared" ref="AQ238:AQ301" si="59">AD238+AP238</f>
        <v>41281</v>
      </c>
      <c r="AR238" s="132">
        <f t="shared" ca="1" si="49"/>
        <v>41281</v>
      </c>
      <c r="AS238" s="131">
        <f t="shared" ca="1" si="50"/>
        <v>41264</v>
      </c>
      <c r="AT238" s="61"/>
      <c r="AU238" s="61"/>
      <c r="AV238" s="61"/>
      <c r="AX238" s="69"/>
      <c r="AY238" s="69"/>
    </row>
    <row r="239" spans="1:51" ht="45" customHeight="1" x14ac:dyDescent="0.2">
      <c r="A239" s="12" t="s">
        <v>64</v>
      </c>
      <c r="B239" s="12" t="s">
        <v>65</v>
      </c>
      <c r="C239" s="12" t="s">
        <v>125</v>
      </c>
      <c r="D239" s="13">
        <v>42186</v>
      </c>
      <c r="E239" s="12">
        <v>1000000</v>
      </c>
      <c r="F239" s="14" t="s">
        <v>99</v>
      </c>
      <c r="G239" s="14" t="s">
        <v>66</v>
      </c>
      <c r="H239" s="22" t="s">
        <v>70</v>
      </c>
      <c r="I239" s="15">
        <v>917000</v>
      </c>
      <c r="J239" s="16">
        <v>0.25</v>
      </c>
      <c r="K239" s="15">
        <v>688500</v>
      </c>
      <c r="L239" s="15">
        <v>871150</v>
      </c>
      <c r="M239" s="14" t="s">
        <v>141</v>
      </c>
      <c r="N239" s="14" t="s">
        <v>316</v>
      </c>
      <c r="O239" s="14" t="s">
        <v>317</v>
      </c>
      <c r="P239" s="14" t="s">
        <v>933</v>
      </c>
      <c r="Q239" s="14" t="s">
        <v>470</v>
      </c>
      <c r="R239" s="33" t="s">
        <v>390</v>
      </c>
      <c r="S239" s="17">
        <v>40316</v>
      </c>
      <c r="T239" s="14"/>
      <c r="U239" s="14"/>
      <c r="V239" s="14"/>
      <c r="W239" s="14"/>
      <c r="X239" s="14"/>
      <c r="Y239" s="14"/>
      <c r="Z239" s="14"/>
      <c r="AA239" s="14"/>
      <c r="AB239" s="14"/>
      <c r="AC239" s="14"/>
      <c r="AD239" s="27">
        <v>41116</v>
      </c>
      <c r="AE239" s="14" t="str">
        <f>LOOKUP(AP239,{0,32,92,184,366},{"раз в месяц","раз в квартал","раз в полгода","раз в год"})</f>
        <v>раз в год</v>
      </c>
      <c r="AF239" s="17" t="s">
        <v>311</v>
      </c>
      <c r="AG239" s="33">
        <v>917000</v>
      </c>
      <c r="AH239" s="16">
        <v>0.25</v>
      </c>
      <c r="AI239" s="33">
        <v>871150</v>
      </c>
      <c r="AJ239" s="33" t="s">
        <v>122</v>
      </c>
      <c r="AK239" s="14"/>
      <c r="AL239" s="14"/>
      <c r="AM239" s="14"/>
      <c r="AN239" s="14"/>
      <c r="AO239" s="14"/>
      <c r="AP239" s="130">
        <v>365</v>
      </c>
      <c r="AQ239" s="131">
        <f t="shared" si="59"/>
        <v>41481</v>
      </c>
      <c r="AR239" s="132">
        <f t="shared" ca="1" si="49"/>
        <v>41481</v>
      </c>
      <c r="AS239" s="131">
        <f t="shared" ca="1" si="50"/>
        <v>41264</v>
      </c>
      <c r="AT239" s="61"/>
      <c r="AU239" s="61"/>
      <c r="AV239" s="61">
        <v>1</v>
      </c>
      <c r="AX239" s="120">
        <v>41166</v>
      </c>
      <c r="AY239" s="120">
        <f ca="1">IF(AS239&gt;(AX239+183),AS239,(AX239+183))</f>
        <v>41349</v>
      </c>
    </row>
    <row r="240" spans="1:51" ht="67.5" customHeight="1" x14ac:dyDescent="0.2">
      <c r="A240" s="12" t="s">
        <v>578</v>
      </c>
      <c r="B240" s="12" t="s">
        <v>579</v>
      </c>
      <c r="C240" s="12" t="s">
        <v>125</v>
      </c>
      <c r="D240" s="13">
        <v>41272</v>
      </c>
      <c r="E240" s="12">
        <v>1000000</v>
      </c>
      <c r="F240" s="22" t="s">
        <v>99</v>
      </c>
      <c r="G240" s="12" t="s">
        <v>981</v>
      </c>
      <c r="H240" s="12" t="s">
        <v>982</v>
      </c>
      <c r="I240" s="23">
        <v>1286000</v>
      </c>
      <c r="J240" s="24">
        <v>0.5</v>
      </c>
      <c r="K240" s="23">
        <f t="shared" ref="K240:K246" si="60">I240-I240*J240</f>
        <v>643000</v>
      </c>
      <c r="L240" s="23">
        <f t="shared" ref="L240:L246" si="61">I240*0.95</f>
        <v>1221700</v>
      </c>
      <c r="M240" s="25" t="s">
        <v>555</v>
      </c>
      <c r="N240" s="22" t="s">
        <v>316</v>
      </c>
      <c r="O240" s="22" t="s">
        <v>317</v>
      </c>
      <c r="P240" s="26" t="s">
        <v>983</v>
      </c>
      <c r="Q240" s="26" t="s">
        <v>88</v>
      </c>
      <c r="R240" s="22"/>
      <c r="S240" s="22"/>
      <c r="T240" s="22"/>
      <c r="U240" s="22"/>
      <c r="V240" s="22"/>
      <c r="W240" s="22"/>
      <c r="X240" s="22"/>
      <c r="Y240" s="22"/>
      <c r="Z240" s="22"/>
      <c r="AA240" s="22"/>
      <c r="AB240" s="22"/>
      <c r="AC240" s="22"/>
      <c r="AD240" s="27">
        <v>40847</v>
      </c>
      <c r="AE240" s="14" t="str">
        <f>LOOKUP(AP240,{0,32,92,184,366},{"раз в месяц","раз в квартал","раз в полгода","раз в год"})</f>
        <v>раз в год</v>
      </c>
      <c r="AF240" s="28" t="s">
        <v>311</v>
      </c>
      <c r="AG240" s="29">
        <f t="shared" ref="AG240:AG246" si="62">I240</f>
        <v>1286000</v>
      </c>
      <c r="AH240" s="30">
        <v>0.7</v>
      </c>
      <c r="AI240" s="29">
        <f t="shared" ref="AI240:AI246" si="63">AG240-AG240*AH240</f>
        <v>385800</v>
      </c>
      <c r="AJ240" s="19" t="s">
        <v>122</v>
      </c>
      <c r="AK240" s="22"/>
      <c r="AL240" s="22"/>
      <c r="AM240" s="22"/>
      <c r="AN240" s="22"/>
      <c r="AO240" s="22"/>
      <c r="AP240" s="130">
        <v>365</v>
      </c>
      <c r="AQ240" s="131">
        <f t="shared" si="59"/>
        <v>41212</v>
      </c>
      <c r="AR240" s="132">
        <f t="shared" ca="1" si="49"/>
        <v>41264</v>
      </c>
      <c r="AS240" s="131">
        <f t="shared" ca="1" si="50"/>
        <v>41264</v>
      </c>
      <c r="AT240" s="61"/>
      <c r="AU240" s="61"/>
      <c r="AV240" s="61">
        <v>1</v>
      </c>
      <c r="AX240" s="120">
        <v>41166</v>
      </c>
      <c r="AY240" s="120">
        <f ca="1">IF(AS240&gt;(AX240+183),AS240,(AX240+183))</f>
        <v>41349</v>
      </c>
    </row>
    <row r="241" spans="1:51" ht="56.25" customHeight="1" x14ac:dyDescent="0.2">
      <c r="A241" s="14" t="s">
        <v>459</v>
      </c>
      <c r="B241" s="14" t="s">
        <v>460</v>
      </c>
      <c r="C241" s="20" t="s">
        <v>129</v>
      </c>
      <c r="D241" s="17">
        <v>41516</v>
      </c>
      <c r="E241" s="15">
        <v>1000000</v>
      </c>
      <c r="F241" s="14" t="s">
        <v>99</v>
      </c>
      <c r="G241" s="14" t="s">
        <v>985</v>
      </c>
      <c r="H241" s="22" t="s">
        <v>461</v>
      </c>
      <c r="I241" s="15">
        <v>788000</v>
      </c>
      <c r="J241" s="16">
        <v>0.25</v>
      </c>
      <c r="K241" s="15">
        <f t="shared" si="60"/>
        <v>591000</v>
      </c>
      <c r="L241" s="15">
        <f t="shared" si="61"/>
        <v>748600</v>
      </c>
      <c r="M241" s="26" t="s">
        <v>313</v>
      </c>
      <c r="N241" s="14" t="s">
        <v>316</v>
      </c>
      <c r="O241" s="14" t="s">
        <v>317</v>
      </c>
      <c r="P241" s="14" t="s">
        <v>143</v>
      </c>
      <c r="Q241" s="14" t="s">
        <v>15</v>
      </c>
      <c r="R241" s="14"/>
      <c r="S241" s="14"/>
      <c r="T241" s="14"/>
      <c r="U241" s="14"/>
      <c r="V241" s="14"/>
      <c r="W241" s="14"/>
      <c r="X241" s="14"/>
      <c r="Y241" s="14"/>
      <c r="Z241" s="14"/>
      <c r="AA241" s="14"/>
      <c r="AB241" s="14"/>
      <c r="AC241" s="14"/>
      <c r="AD241" s="27">
        <v>41222</v>
      </c>
      <c r="AE241" s="14" t="str">
        <f>LOOKUP(AP241,{0,32,92,184,366},{"раз в месяц","раз в квартал","раз в полгода","раз в год"})</f>
        <v>раз в год</v>
      </c>
      <c r="AF241" s="27" t="s">
        <v>127</v>
      </c>
      <c r="AG241" s="34">
        <f t="shared" si="62"/>
        <v>788000</v>
      </c>
      <c r="AH241" s="16">
        <v>0.25</v>
      </c>
      <c r="AI241" s="34">
        <f t="shared" si="63"/>
        <v>591000</v>
      </c>
      <c r="AJ241" s="14" t="s">
        <v>122</v>
      </c>
      <c r="AK241" s="14"/>
      <c r="AL241" s="14"/>
      <c r="AM241" s="20"/>
      <c r="AN241" s="17"/>
      <c r="AO241" s="15"/>
      <c r="AP241" s="130">
        <v>365</v>
      </c>
      <c r="AQ241" s="131">
        <f t="shared" si="59"/>
        <v>41587</v>
      </c>
      <c r="AR241" s="132">
        <f t="shared" ca="1" si="49"/>
        <v>41587</v>
      </c>
      <c r="AS241" s="131">
        <f t="shared" ca="1" si="50"/>
        <v>41264</v>
      </c>
      <c r="AT241" s="61"/>
      <c r="AU241" s="61"/>
      <c r="AV241" s="61">
        <v>1</v>
      </c>
      <c r="AX241" s="120">
        <v>41166</v>
      </c>
      <c r="AY241" s="120">
        <f ca="1">IF(AS241&gt;(AX241+183),AS241,(AX241+183))</f>
        <v>41349</v>
      </c>
    </row>
    <row r="242" spans="1:51" ht="56.25" x14ac:dyDescent="0.2">
      <c r="A242" s="14" t="s">
        <v>951</v>
      </c>
      <c r="B242" s="14" t="s">
        <v>952</v>
      </c>
      <c r="C242" s="14" t="s">
        <v>129</v>
      </c>
      <c r="D242" s="17">
        <v>41537</v>
      </c>
      <c r="E242" s="15">
        <v>1000000</v>
      </c>
      <c r="F242" s="14" t="s">
        <v>99</v>
      </c>
      <c r="G242" s="14" t="s">
        <v>953</v>
      </c>
      <c r="H242" s="22" t="s">
        <v>954</v>
      </c>
      <c r="I242" s="15">
        <v>900000</v>
      </c>
      <c r="J242" s="16">
        <v>0.4</v>
      </c>
      <c r="K242" s="15">
        <f t="shared" si="60"/>
        <v>540000</v>
      </c>
      <c r="L242" s="15">
        <f t="shared" si="61"/>
        <v>855000</v>
      </c>
      <c r="M242" s="26" t="s">
        <v>313</v>
      </c>
      <c r="N242" s="26" t="s">
        <v>314</v>
      </c>
      <c r="O242" s="26" t="s">
        <v>831</v>
      </c>
      <c r="P242" s="14" t="s">
        <v>955</v>
      </c>
      <c r="Q242" s="14" t="s">
        <v>956</v>
      </c>
      <c r="R242" s="14"/>
      <c r="S242" s="14"/>
      <c r="T242" s="14"/>
      <c r="U242" s="14"/>
      <c r="V242" s="14"/>
      <c r="W242" s="14"/>
      <c r="X242" s="14"/>
      <c r="Y242" s="14"/>
      <c r="Z242" s="14"/>
      <c r="AA242" s="14"/>
      <c r="AB242" s="14"/>
      <c r="AC242" s="14"/>
      <c r="AD242" s="27">
        <v>41164</v>
      </c>
      <c r="AE242" s="14" t="str">
        <f>LOOKUP(AP242,{0,32,92,184,366},{"раз в месяц","раз в квартал","раз в полгода","раз в год"})</f>
        <v>раз в полгода</v>
      </c>
      <c r="AF242" s="27" t="s">
        <v>127</v>
      </c>
      <c r="AG242" s="34">
        <f t="shared" si="62"/>
        <v>900000</v>
      </c>
      <c r="AH242" s="16">
        <f>J242</f>
        <v>0.4</v>
      </c>
      <c r="AI242" s="34">
        <f t="shared" si="63"/>
        <v>540000</v>
      </c>
      <c r="AJ242" s="27" t="s">
        <v>122</v>
      </c>
      <c r="AK242" s="14"/>
      <c r="AL242" s="14"/>
      <c r="AM242" s="14"/>
      <c r="AN242" s="14"/>
      <c r="AO242" s="14"/>
      <c r="AP242" s="130">
        <v>183</v>
      </c>
      <c r="AQ242" s="131">
        <f t="shared" si="59"/>
        <v>41347</v>
      </c>
      <c r="AR242" s="132">
        <f t="shared" ca="1" si="49"/>
        <v>41347</v>
      </c>
      <c r="AS242" s="131">
        <f t="shared" ca="1" si="50"/>
        <v>41264</v>
      </c>
      <c r="AT242" s="61"/>
      <c r="AU242" s="61"/>
      <c r="AV242" s="61">
        <v>1</v>
      </c>
      <c r="AX242" s="69"/>
      <c r="AY242" s="69"/>
    </row>
    <row r="243" spans="1:51" ht="45" customHeight="1" x14ac:dyDescent="0.2">
      <c r="A243" s="12" t="s">
        <v>578</v>
      </c>
      <c r="B243" s="12" t="s">
        <v>579</v>
      </c>
      <c r="C243" s="12" t="s">
        <v>125</v>
      </c>
      <c r="D243" s="13">
        <v>41272</v>
      </c>
      <c r="E243" s="12">
        <v>1000000</v>
      </c>
      <c r="F243" s="22" t="s">
        <v>99</v>
      </c>
      <c r="G243" s="12" t="s">
        <v>89</v>
      </c>
      <c r="H243" s="12" t="s">
        <v>90</v>
      </c>
      <c r="I243" s="23">
        <v>1041000</v>
      </c>
      <c r="J243" s="24">
        <v>0.5</v>
      </c>
      <c r="K243" s="23">
        <f t="shared" si="60"/>
        <v>520500</v>
      </c>
      <c r="L243" s="23">
        <f t="shared" si="61"/>
        <v>988950</v>
      </c>
      <c r="M243" s="25" t="s">
        <v>555</v>
      </c>
      <c r="N243" s="22" t="s">
        <v>316</v>
      </c>
      <c r="O243" s="22" t="s">
        <v>317</v>
      </c>
      <c r="P243" s="26" t="s">
        <v>693</v>
      </c>
      <c r="Q243" s="26" t="s">
        <v>694</v>
      </c>
      <c r="R243" s="22"/>
      <c r="S243" s="22"/>
      <c r="T243" s="22"/>
      <c r="U243" s="22"/>
      <c r="V243" s="22"/>
      <c r="W243" s="22"/>
      <c r="X243" s="22"/>
      <c r="Y243" s="22"/>
      <c r="Z243" s="22"/>
      <c r="AA243" s="22"/>
      <c r="AB243" s="22"/>
      <c r="AC243" s="22"/>
      <c r="AD243" s="27">
        <v>40114</v>
      </c>
      <c r="AE243" s="14" t="str">
        <f>LOOKUP(AP243,{0,32,92,184,366},{"раз в месяц","раз в квартал","раз в полгода","раз в год"})</f>
        <v>раз в год</v>
      </c>
      <c r="AF243" s="28" t="s">
        <v>311</v>
      </c>
      <c r="AG243" s="29">
        <f t="shared" si="62"/>
        <v>1041000</v>
      </c>
      <c r="AH243" s="30">
        <v>0.7</v>
      </c>
      <c r="AI243" s="29">
        <f t="shared" si="63"/>
        <v>312300</v>
      </c>
      <c r="AJ243" s="19" t="s">
        <v>122</v>
      </c>
      <c r="AK243" s="22"/>
      <c r="AL243" s="22"/>
      <c r="AM243" s="22"/>
      <c r="AN243" s="22"/>
      <c r="AO243" s="22"/>
      <c r="AP243" s="130">
        <v>365</v>
      </c>
      <c r="AQ243" s="131">
        <f t="shared" si="59"/>
        <v>40479</v>
      </c>
      <c r="AR243" s="132">
        <f t="shared" ca="1" si="49"/>
        <v>41264</v>
      </c>
      <c r="AS243" s="131">
        <f t="shared" ca="1" si="50"/>
        <v>41264</v>
      </c>
      <c r="AT243" s="61"/>
      <c r="AU243" s="61"/>
      <c r="AV243" s="61">
        <v>1</v>
      </c>
      <c r="AX243" s="120">
        <v>41166</v>
      </c>
      <c r="AY243" s="120">
        <f ca="1">IF(AS243&gt;(AX243+183),AS243,(AX243+183))</f>
        <v>41349</v>
      </c>
    </row>
    <row r="244" spans="1:51" ht="56.25" x14ac:dyDescent="0.2">
      <c r="A244" s="14" t="s">
        <v>37</v>
      </c>
      <c r="B244" s="14" t="s">
        <v>38</v>
      </c>
      <c r="C244" s="20" t="s">
        <v>39</v>
      </c>
      <c r="D244" s="17">
        <v>41863</v>
      </c>
      <c r="E244" s="15">
        <v>1000000</v>
      </c>
      <c r="F244" s="14" t="s">
        <v>99</v>
      </c>
      <c r="G244" s="14" t="s">
        <v>37</v>
      </c>
      <c r="H244" s="22" t="s">
        <v>40</v>
      </c>
      <c r="I244" s="15">
        <v>1011600</v>
      </c>
      <c r="J244" s="16">
        <v>0.5</v>
      </c>
      <c r="K244" s="15">
        <f t="shared" si="60"/>
        <v>505800</v>
      </c>
      <c r="L244" s="15">
        <f t="shared" si="61"/>
        <v>961020</v>
      </c>
      <c r="M244" s="26" t="s">
        <v>555</v>
      </c>
      <c r="N244" s="14" t="s">
        <v>830</v>
      </c>
      <c r="O244" s="14" t="s">
        <v>831</v>
      </c>
      <c r="P244" s="14" t="s">
        <v>41</v>
      </c>
      <c r="Q244" s="14" t="s">
        <v>17</v>
      </c>
      <c r="R244" s="14"/>
      <c r="S244" s="14"/>
      <c r="T244" s="14"/>
      <c r="U244" s="14"/>
      <c r="V244" s="14"/>
      <c r="W244" s="14"/>
      <c r="X244" s="14"/>
      <c r="Y244" s="14"/>
      <c r="Z244" s="14"/>
      <c r="AA244" s="14"/>
      <c r="AB244" s="14"/>
      <c r="AC244" s="14"/>
      <c r="AD244" s="27">
        <v>41165</v>
      </c>
      <c r="AE244" s="14" t="str">
        <f>LOOKUP(AP244,{0,32,92,184,366},{"раз в месяц","раз в квартал","раз в полгода","раз в год"})</f>
        <v>раз в полгода</v>
      </c>
      <c r="AF244" s="27" t="s">
        <v>127</v>
      </c>
      <c r="AG244" s="34">
        <f t="shared" si="62"/>
        <v>1011600</v>
      </c>
      <c r="AH244" s="16">
        <v>0.5</v>
      </c>
      <c r="AI244" s="34">
        <f t="shared" si="63"/>
        <v>505800</v>
      </c>
      <c r="AJ244" s="27" t="s">
        <v>312</v>
      </c>
      <c r="AK244" s="14"/>
      <c r="AL244" s="14"/>
      <c r="AM244" s="14"/>
      <c r="AN244" s="14"/>
      <c r="AO244" s="14"/>
      <c r="AP244" s="130">
        <v>183</v>
      </c>
      <c r="AQ244" s="131">
        <f t="shared" si="59"/>
        <v>41348</v>
      </c>
      <c r="AR244" s="132">
        <f t="shared" ca="1" si="49"/>
        <v>41348</v>
      </c>
      <c r="AS244" s="131">
        <f t="shared" ca="1" si="50"/>
        <v>41264</v>
      </c>
      <c r="AT244" s="61"/>
      <c r="AU244" s="61"/>
      <c r="AV244" s="61">
        <v>1</v>
      </c>
      <c r="AX244" s="69"/>
      <c r="AY244" s="69"/>
    </row>
    <row r="245" spans="1:51" ht="45" customHeight="1" x14ac:dyDescent="0.2">
      <c r="A245" s="14" t="s">
        <v>146</v>
      </c>
      <c r="B245" s="14" t="s">
        <v>147</v>
      </c>
      <c r="C245" s="20" t="s">
        <v>138</v>
      </c>
      <c r="D245" s="17">
        <v>41052</v>
      </c>
      <c r="E245" s="15">
        <v>1000000</v>
      </c>
      <c r="F245" s="14" t="s">
        <v>99</v>
      </c>
      <c r="G245" s="14" t="s">
        <v>543</v>
      </c>
      <c r="H245" s="22" t="s">
        <v>724</v>
      </c>
      <c r="I245" s="15">
        <v>674000</v>
      </c>
      <c r="J245" s="16">
        <v>0.25</v>
      </c>
      <c r="K245" s="15">
        <f t="shared" si="60"/>
        <v>505500</v>
      </c>
      <c r="L245" s="15">
        <f t="shared" si="61"/>
        <v>640300</v>
      </c>
      <c r="M245" s="26" t="s">
        <v>555</v>
      </c>
      <c r="N245" s="14" t="s">
        <v>316</v>
      </c>
      <c r="O245" s="14" t="s">
        <v>317</v>
      </c>
      <c r="P245" s="14" t="s">
        <v>725</v>
      </c>
      <c r="Q245" s="14" t="s">
        <v>1150</v>
      </c>
      <c r="R245" s="14"/>
      <c r="S245" s="14"/>
      <c r="T245" s="14"/>
      <c r="U245" s="14"/>
      <c r="V245" s="14"/>
      <c r="W245" s="14"/>
      <c r="X245" s="14"/>
      <c r="Y245" s="14"/>
      <c r="Z245" s="14"/>
      <c r="AA245" s="14"/>
      <c r="AB245" s="14"/>
      <c r="AC245" s="14"/>
      <c r="AD245" s="27">
        <v>41059</v>
      </c>
      <c r="AE245" s="14" t="str">
        <f>LOOKUP(AP245,{0,32,92,184,366},{"раз в месяц","раз в квартал","раз в полгода","раз в год"})</f>
        <v>раз в год</v>
      </c>
      <c r="AF245" s="27" t="s">
        <v>127</v>
      </c>
      <c r="AG245" s="34">
        <f t="shared" si="62"/>
        <v>674000</v>
      </c>
      <c r="AH245" s="16">
        <v>0.25</v>
      </c>
      <c r="AI245" s="34">
        <f t="shared" si="63"/>
        <v>505500</v>
      </c>
      <c r="AJ245" s="27" t="s">
        <v>122</v>
      </c>
      <c r="AK245" s="14"/>
      <c r="AL245" s="14"/>
      <c r="AM245" s="14"/>
      <c r="AN245" s="14"/>
      <c r="AO245" s="14"/>
      <c r="AP245" s="130">
        <v>365</v>
      </c>
      <c r="AQ245" s="131">
        <f t="shared" si="59"/>
        <v>41424</v>
      </c>
      <c r="AR245" s="132">
        <f t="shared" ca="1" si="49"/>
        <v>41424</v>
      </c>
      <c r="AS245" s="131">
        <f t="shared" ca="1" si="50"/>
        <v>41264</v>
      </c>
      <c r="AT245" s="61"/>
      <c r="AU245" s="61"/>
      <c r="AV245" s="61">
        <v>1</v>
      </c>
      <c r="AX245" s="120">
        <v>41166</v>
      </c>
      <c r="AY245" s="120">
        <f ca="1">IF(AS245&gt;(AX245+183),AS245,(AX245+183))</f>
        <v>41349</v>
      </c>
    </row>
    <row r="246" spans="1:51" ht="56.25" customHeight="1" x14ac:dyDescent="0.2">
      <c r="A246" s="14" t="s">
        <v>530</v>
      </c>
      <c r="B246" s="14" t="s">
        <v>1534</v>
      </c>
      <c r="C246" s="14" t="s">
        <v>1166</v>
      </c>
      <c r="D246" s="17">
        <v>43019</v>
      </c>
      <c r="E246" s="15">
        <v>1000000</v>
      </c>
      <c r="F246" s="97" t="s">
        <v>99</v>
      </c>
      <c r="G246" s="14" t="s">
        <v>1138</v>
      </c>
      <c r="H246" s="22" t="s">
        <v>1535</v>
      </c>
      <c r="I246" s="15">
        <v>906000</v>
      </c>
      <c r="J246" s="16">
        <v>0.5</v>
      </c>
      <c r="K246" s="15">
        <f t="shared" si="60"/>
        <v>453000</v>
      </c>
      <c r="L246" s="15">
        <f t="shared" si="61"/>
        <v>860700</v>
      </c>
      <c r="M246" s="26" t="s">
        <v>100</v>
      </c>
      <c r="N246" s="14" t="s">
        <v>316</v>
      </c>
      <c r="O246" s="14" t="s">
        <v>317</v>
      </c>
      <c r="P246" s="14" t="s">
        <v>1536</v>
      </c>
      <c r="Q246" s="14" t="s">
        <v>1537</v>
      </c>
      <c r="R246" s="14"/>
      <c r="S246" s="14"/>
      <c r="T246" s="14"/>
      <c r="U246" s="14"/>
      <c r="V246" s="14"/>
      <c r="W246" s="14"/>
      <c r="X246" s="14"/>
      <c r="Y246" s="14"/>
      <c r="Z246" s="14"/>
      <c r="AA246" s="14"/>
      <c r="AB246" s="14"/>
      <c r="AC246" s="14"/>
      <c r="AD246" s="27">
        <v>41184</v>
      </c>
      <c r="AE246" s="14" t="str">
        <f>LOOKUP(AP246,{0,32,92,184,366},{"раз в месяц","раз в квартал","раз в полгода","раз в год"})</f>
        <v>раз в год</v>
      </c>
      <c r="AF246" s="27" t="s">
        <v>311</v>
      </c>
      <c r="AG246" s="34">
        <f t="shared" si="62"/>
        <v>906000</v>
      </c>
      <c r="AH246" s="16">
        <f>J246</f>
        <v>0.5</v>
      </c>
      <c r="AI246" s="34">
        <f t="shared" si="63"/>
        <v>453000</v>
      </c>
      <c r="AJ246" s="27" t="s">
        <v>122</v>
      </c>
      <c r="AK246" s="14"/>
      <c r="AL246" s="14"/>
      <c r="AM246" s="14"/>
      <c r="AN246" s="14"/>
      <c r="AO246" s="14"/>
      <c r="AP246" s="130">
        <v>365</v>
      </c>
      <c r="AQ246" s="131">
        <f t="shared" si="59"/>
        <v>41549</v>
      </c>
      <c r="AR246" s="132">
        <f t="shared" ca="1" si="49"/>
        <v>41549</v>
      </c>
      <c r="AS246" s="131">
        <f t="shared" ca="1" si="50"/>
        <v>41264</v>
      </c>
      <c r="AT246" s="61"/>
      <c r="AU246" s="61"/>
      <c r="AV246" s="61"/>
      <c r="AX246" s="120">
        <v>41184</v>
      </c>
      <c r="AY246" s="120">
        <f ca="1">IF(AS246&gt;(AX246+183),AS246,(AX246+183))</f>
        <v>41367</v>
      </c>
    </row>
    <row r="247" spans="1:51" ht="56.25" customHeight="1" x14ac:dyDescent="0.2">
      <c r="A247" s="12" t="s">
        <v>64</v>
      </c>
      <c r="B247" s="12" t="s">
        <v>65</v>
      </c>
      <c r="C247" s="12" t="s">
        <v>125</v>
      </c>
      <c r="D247" s="13">
        <v>42186</v>
      </c>
      <c r="E247" s="12">
        <v>1000000</v>
      </c>
      <c r="F247" s="14" t="s">
        <v>99</v>
      </c>
      <c r="G247" s="14" t="s">
        <v>66</v>
      </c>
      <c r="H247" s="22" t="s">
        <v>67</v>
      </c>
      <c r="I247" s="15">
        <v>549000</v>
      </c>
      <c r="J247" s="16">
        <v>0.25</v>
      </c>
      <c r="K247" s="15">
        <v>411750</v>
      </c>
      <c r="L247" s="15">
        <v>521550</v>
      </c>
      <c r="M247" s="14" t="s">
        <v>141</v>
      </c>
      <c r="N247" s="14" t="s">
        <v>316</v>
      </c>
      <c r="O247" s="14" t="s">
        <v>317</v>
      </c>
      <c r="P247" s="14" t="s">
        <v>68</v>
      </c>
      <c r="Q247" s="14" t="s">
        <v>69</v>
      </c>
      <c r="R247" s="14"/>
      <c r="S247" s="17">
        <v>40351</v>
      </c>
      <c r="T247" s="14"/>
      <c r="U247" s="14"/>
      <c r="V247" s="14"/>
      <c r="W247" s="14"/>
      <c r="X247" s="14"/>
      <c r="Y247" s="14"/>
      <c r="Z247" s="14"/>
      <c r="AA247" s="14"/>
      <c r="AB247" s="14"/>
      <c r="AC247" s="14"/>
      <c r="AD247" s="27">
        <v>41116</v>
      </c>
      <c r="AE247" s="14" t="str">
        <f>LOOKUP(AP247,{0,32,92,184,366},{"раз в месяц","раз в квартал","раз в полгода","раз в год"})</f>
        <v>раз в год</v>
      </c>
      <c r="AF247" s="17" t="s">
        <v>311</v>
      </c>
      <c r="AG247" s="33">
        <v>549000</v>
      </c>
      <c r="AH247" s="16">
        <v>0.25</v>
      </c>
      <c r="AI247" s="33">
        <v>411750</v>
      </c>
      <c r="AJ247" s="33" t="s">
        <v>122</v>
      </c>
      <c r="AK247" s="14"/>
      <c r="AL247" s="14"/>
      <c r="AM247" s="14"/>
      <c r="AN247" s="14"/>
      <c r="AO247" s="14"/>
      <c r="AP247" s="130">
        <v>365</v>
      </c>
      <c r="AQ247" s="131">
        <f t="shared" si="59"/>
        <v>41481</v>
      </c>
      <c r="AR247" s="132">
        <f t="shared" ca="1" si="49"/>
        <v>41481</v>
      </c>
      <c r="AS247" s="131">
        <f t="shared" ca="1" si="50"/>
        <v>41264</v>
      </c>
      <c r="AT247" s="61"/>
      <c r="AU247" s="61"/>
      <c r="AV247" s="61">
        <v>1</v>
      </c>
      <c r="AX247" s="120">
        <v>41166</v>
      </c>
      <c r="AY247" s="120">
        <f ca="1">IF(AS247&gt;(AX247+183),AS247,(AX247+183))</f>
        <v>41349</v>
      </c>
    </row>
    <row r="248" spans="1:51" ht="45" customHeight="1" x14ac:dyDescent="0.2">
      <c r="A248" s="14" t="s">
        <v>1176</v>
      </c>
      <c r="B248" s="14" t="s">
        <v>1177</v>
      </c>
      <c r="C248" s="20" t="s">
        <v>1166</v>
      </c>
      <c r="D248" s="17">
        <v>42001</v>
      </c>
      <c r="E248" s="15">
        <v>1000000</v>
      </c>
      <c r="F248" s="14" t="s">
        <v>99</v>
      </c>
      <c r="G248" s="14" t="s">
        <v>1178</v>
      </c>
      <c r="H248" s="22" t="s">
        <v>1179</v>
      </c>
      <c r="I248" s="15">
        <v>534000</v>
      </c>
      <c r="J248" s="16">
        <v>0.3</v>
      </c>
      <c r="K248" s="15">
        <f>I248-I248*J248</f>
        <v>373800</v>
      </c>
      <c r="L248" s="15">
        <f t="shared" ref="L248:L258" si="64">I248*0.95</f>
        <v>507300</v>
      </c>
      <c r="M248" s="26" t="s">
        <v>313</v>
      </c>
      <c r="N248" s="14" t="s">
        <v>316</v>
      </c>
      <c r="O248" s="14" t="s">
        <v>317</v>
      </c>
      <c r="P248" s="14" t="s">
        <v>1180</v>
      </c>
      <c r="Q248" s="14" t="s">
        <v>507</v>
      </c>
      <c r="R248" s="14"/>
      <c r="S248" s="14"/>
      <c r="T248" s="14"/>
      <c r="U248" s="14"/>
      <c r="V248" s="14"/>
      <c r="W248" s="14"/>
      <c r="X248" s="14"/>
      <c r="Y248" s="14"/>
      <c r="Z248" s="14"/>
      <c r="AA248" s="14"/>
      <c r="AB248" s="14"/>
      <c r="AC248" s="14"/>
      <c r="AD248" s="111">
        <v>41151</v>
      </c>
      <c r="AE248" s="14" t="str">
        <f>LOOKUP(AP248,{0,32,92,184,366},{"раз в месяц","раз в квартал","раз в полгода","раз в год"})</f>
        <v>раз в год</v>
      </c>
      <c r="AF248" s="27" t="s">
        <v>127</v>
      </c>
      <c r="AG248" s="34">
        <f t="shared" ref="AG248:AG260" si="65">I248</f>
        <v>534000</v>
      </c>
      <c r="AH248" s="16">
        <v>0.3</v>
      </c>
      <c r="AI248" s="34">
        <f>AG248-AG248*AH248</f>
        <v>373800</v>
      </c>
      <c r="AJ248" s="27" t="s">
        <v>122</v>
      </c>
      <c r="AK248" s="14"/>
      <c r="AL248" s="14"/>
      <c r="AM248" s="14"/>
      <c r="AN248" s="14"/>
      <c r="AO248" s="14"/>
      <c r="AP248" s="130">
        <v>365</v>
      </c>
      <c r="AQ248" s="131">
        <f t="shared" si="59"/>
        <v>41516</v>
      </c>
      <c r="AR248" s="132">
        <f t="shared" ca="1" si="49"/>
        <v>41516</v>
      </c>
      <c r="AS248" s="131">
        <f t="shared" ca="1" si="50"/>
        <v>41264</v>
      </c>
      <c r="AT248" s="61"/>
      <c r="AU248" s="61"/>
      <c r="AV248" s="61">
        <v>1</v>
      </c>
      <c r="AX248" s="120">
        <v>41209</v>
      </c>
      <c r="AY248" s="120">
        <f ca="1">IF(AS248&gt;(AX248+183),AS248,(AX248+183))</f>
        <v>41392</v>
      </c>
    </row>
    <row r="249" spans="1:51" ht="45" customHeight="1" x14ac:dyDescent="0.2">
      <c r="A249" s="14" t="s">
        <v>1176</v>
      </c>
      <c r="B249" s="14" t="s">
        <v>1177</v>
      </c>
      <c r="C249" s="20" t="s">
        <v>1166</v>
      </c>
      <c r="D249" s="17">
        <v>42001</v>
      </c>
      <c r="E249" s="15">
        <v>1000000</v>
      </c>
      <c r="F249" s="14" t="s">
        <v>99</v>
      </c>
      <c r="G249" s="14" t="s">
        <v>1176</v>
      </c>
      <c r="H249" s="22" t="s">
        <v>508</v>
      </c>
      <c r="I249" s="15">
        <v>532000</v>
      </c>
      <c r="J249" s="16">
        <v>0.3</v>
      </c>
      <c r="K249" s="15">
        <f>I249-I249*J249</f>
        <v>372400</v>
      </c>
      <c r="L249" s="15">
        <f t="shared" si="64"/>
        <v>505400</v>
      </c>
      <c r="M249" s="26" t="s">
        <v>313</v>
      </c>
      <c r="N249" s="14" t="s">
        <v>316</v>
      </c>
      <c r="O249" s="14" t="s">
        <v>317</v>
      </c>
      <c r="P249" s="14" t="s">
        <v>509</v>
      </c>
      <c r="Q249" s="14" t="s">
        <v>366</v>
      </c>
      <c r="R249" s="14"/>
      <c r="S249" s="14"/>
      <c r="T249" s="14"/>
      <c r="U249" s="14"/>
      <c r="V249" s="14"/>
      <c r="W249" s="14"/>
      <c r="X249" s="14"/>
      <c r="Y249" s="14"/>
      <c r="Z249" s="14"/>
      <c r="AA249" s="14"/>
      <c r="AB249" s="14"/>
      <c r="AC249" s="14"/>
      <c r="AD249" s="111">
        <v>41151</v>
      </c>
      <c r="AE249" s="14" t="str">
        <f>LOOKUP(AP249,{0,32,92,184,366},{"раз в месяц","раз в квартал","раз в полгода","раз в год"})</f>
        <v>раз в год</v>
      </c>
      <c r="AF249" s="27" t="s">
        <v>127</v>
      </c>
      <c r="AG249" s="34">
        <f t="shared" si="65"/>
        <v>532000</v>
      </c>
      <c r="AH249" s="16">
        <v>0.3</v>
      </c>
      <c r="AI249" s="34">
        <f>AG249-AG249*AH249</f>
        <v>372400</v>
      </c>
      <c r="AJ249" s="27" t="s">
        <v>122</v>
      </c>
      <c r="AK249" s="14"/>
      <c r="AL249" s="14"/>
      <c r="AM249" s="14"/>
      <c r="AN249" s="14"/>
      <c r="AO249" s="14"/>
      <c r="AP249" s="130">
        <v>365</v>
      </c>
      <c r="AQ249" s="131">
        <f t="shared" si="59"/>
        <v>41516</v>
      </c>
      <c r="AR249" s="132">
        <f t="shared" ca="1" si="49"/>
        <v>41516</v>
      </c>
      <c r="AS249" s="131">
        <f t="shared" ca="1" si="50"/>
        <v>41264</v>
      </c>
      <c r="AT249" s="61"/>
      <c r="AU249" s="61"/>
      <c r="AV249" s="61">
        <v>1</v>
      </c>
      <c r="AX249" s="120">
        <v>41209</v>
      </c>
      <c r="AY249" s="120">
        <f ca="1">IF(AS249&gt;(AX249+183),AS249,(AX249+183))</f>
        <v>41392</v>
      </c>
    </row>
    <row r="250" spans="1:51" ht="67.5" customHeight="1" x14ac:dyDescent="0.2">
      <c r="A250" s="14" t="s">
        <v>210</v>
      </c>
      <c r="B250" s="14" t="s">
        <v>277</v>
      </c>
      <c r="C250" s="14" t="s">
        <v>1257</v>
      </c>
      <c r="D250" s="17">
        <v>42685</v>
      </c>
      <c r="E250" s="15">
        <v>1000000</v>
      </c>
      <c r="F250" s="14" t="s">
        <v>99</v>
      </c>
      <c r="G250" s="14" t="s">
        <v>210</v>
      </c>
      <c r="H250" s="22" t="s">
        <v>1258</v>
      </c>
      <c r="I250" s="15">
        <v>900000</v>
      </c>
      <c r="J250" s="16">
        <v>0.6</v>
      </c>
      <c r="K250" s="15">
        <f>I250-I250*J250</f>
        <v>360000</v>
      </c>
      <c r="L250" s="15">
        <f t="shared" si="64"/>
        <v>855000</v>
      </c>
      <c r="M250" s="25" t="s">
        <v>555</v>
      </c>
      <c r="N250" s="14" t="s">
        <v>314</v>
      </c>
      <c r="O250" s="14" t="s">
        <v>831</v>
      </c>
      <c r="P250" s="14" t="s">
        <v>213</v>
      </c>
      <c r="Q250" s="14" t="s">
        <v>1259</v>
      </c>
      <c r="R250" s="14"/>
      <c r="S250" s="14"/>
      <c r="T250" s="14"/>
      <c r="U250" s="14"/>
      <c r="V250" s="14"/>
      <c r="W250" s="14"/>
      <c r="X250" s="14"/>
      <c r="Y250" s="14"/>
      <c r="Z250" s="14"/>
      <c r="AA250" s="14"/>
      <c r="AB250" s="14"/>
      <c r="AC250" s="14"/>
      <c r="AD250" s="27">
        <v>41058</v>
      </c>
      <c r="AE250" s="14" t="str">
        <f>LOOKUP(AP250,{0,32,92,184,366},{"раз в месяц","раз в квартал","раз в полгода","раз в год"})</f>
        <v>раз в полгода</v>
      </c>
      <c r="AF250" s="27" t="s">
        <v>127</v>
      </c>
      <c r="AG250" s="34">
        <f t="shared" si="65"/>
        <v>900000</v>
      </c>
      <c r="AH250" s="16">
        <v>0.6</v>
      </c>
      <c r="AI250" s="34">
        <f>AG250-AG250*AH250</f>
        <v>360000</v>
      </c>
      <c r="AJ250" s="27" t="s">
        <v>122</v>
      </c>
      <c r="AK250" s="14"/>
      <c r="AL250" s="14"/>
      <c r="AM250" s="14"/>
      <c r="AN250" s="14"/>
      <c r="AO250" s="14"/>
      <c r="AP250" s="130">
        <v>183</v>
      </c>
      <c r="AQ250" s="131">
        <f t="shared" si="59"/>
        <v>41241</v>
      </c>
      <c r="AR250" s="132">
        <f t="shared" ca="1" si="49"/>
        <v>41264</v>
      </c>
      <c r="AS250" s="131">
        <f t="shared" ca="1" si="50"/>
        <v>41264</v>
      </c>
      <c r="AT250" s="61"/>
      <c r="AU250" s="61"/>
      <c r="AV250" s="61"/>
      <c r="AX250" s="69"/>
      <c r="AY250" s="69"/>
    </row>
    <row r="251" spans="1:51" ht="78.75" customHeight="1" x14ac:dyDescent="0.2">
      <c r="A251" s="14" t="s">
        <v>210</v>
      </c>
      <c r="B251" s="14" t="s">
        <v>277</v>
      </c>
      <c r="C251" s="20" t="s">
        <v>1166</v>
      </c>
      <c r="D251" s="17">
        <v>42685</v>
      </c>
      <c r="E251" s="15">
        <v>1000000</v>
      </c>
      <c r="F251" s="14" t="s">
        <v>99</v>
      </c>
      <c r="G251" s="14" t="s">
        <v>278</v>
      </c>
      <c r="H251" s="22" t="s">
        <v>280</v>
      </c>
      <c r="I251" s="15">
        <v>540000</v>
      </c>
      <c r="J251" s="16">
        <v>0.5</v>
      </c>
      <c r="K251" s="15">
        <f>I251-I251*J251</f>
        <v>270000</v>
      </c>
      <c r="L251" s="15">
        <f t="shared" si="64"/>
        <v>513000</v>
      </c>
      <c r="M251" s="26" t="s">
        <v>313</v>
      </c>
      <c r="N251" s="26" t="s">
        <v>314</v>
      </c>
      <c r="O251" s="26" t="s">
        <v>831</v>
      </c>
      <c r="P251" s="14" t="s">
        <v>1018</v>
      </c>
      <c r="Q251" s="14" t="s">
        <v>1020</v>
      </c>
      <c r="R251" s="14"/>
      <c r="S251" s="14"/>
      <c r="T251" s="14"/>
      <c r="U251" s="14"/>
      <c r="V251" s="14"/>
      <c r="W251" s="14"/>
      <c r="X251" s="14"/>
      <c r="Y251" s="14"/>
      <c r="Z251" s="14"/>
      <c r="AA251" s="14"/>
      <c r="AB251" s="14"/>
      <c r="AC251" s="14"/>
      <c r="AD251" s="27">
        <v>41087</v>
      </c>
      <c r="AE251" s="14" t="str">
        <f>LOOKUP(AP251,{0,32,92,184,366},{"раз в месяц","раз в квартал","раз в полгода","раз в год"})</f>
        <v>раз в полгода</v>
      </c>
      <c r="AF251" s="27" t="s">
        <v>127</v>
      </c>
      <c r="AG251" s="34">
        <f t="shared" si="65"/>
        <v>540000</v>
      </c>
      <c r="AH251" s="16">
        <v>0.5</v>
      </c>
      <c r="AI251" s="34">
        <f>AG251-AG251*AH251</f>
        <v>270000</v>
      </c>
      <c r="AJ251" s="27" t="s">
        <v>941</v>
      </c>
      <c r="AK251" s="14"/>
      <c r="AL251" s="14"/>
      <c r="AM251" s="14"/>
      <c r="AN251" s="14"/>
      <c r="AO251" s="14"/>
      <c r="AP251" s="130">
        <v>183</v>
      </c>
      <c r="AQ251" s="131">
        <f t="shared" si="59"/>
        <v>41270</v>
      </c>
      <c r="AR251" s="132">
        <f t="shared" ca="1" si="49"/>
        <v>41270</v>
      </c>
      <c r="AS251" s="131">
        <f t="shared" ca="1" si="50"/>
        <v>41264</v>
      </c>
      <c r="AT251" s="61"/>
      <c r="AU251" s="61"/>
      <c r="AV251" s="61"/>
      <c r="AX251" s="69"/>
      <c r="AY251" s="69"/>
    </row>
    <row r="252" spans="1:51" ht="67.5" customHeight="1" x14ac:dyDescent="0.2">
      <c r="A252" s="14" t="s">
        <v>1528</v>
      </c>
      <c r="B252" s="14" t="s">
        <v>1529</v>
      </c>
      <c r="C252" s="14" t="s">
        <v>1166</v>
      </c>
      <c r="D252" s="17">
        <v>41938</v>
      </c>
      <c r="E252" s="15">
        <v>1000000</v>
      </c>
      <c r="F252" s="14" t="s">
        <v>99</v>
      </c>
      <c r="G252" s="14" t="s">
        <v>1528</v>
      </c>
      <c r="H252" s="22" t="s">
        <v>1530</v>
      </c>
      <c r="I252" s="15">
        <v>455652.3800000003</v>
      </c>
      <c r="J252" s="16">
        <v>0.5</v>
      </c>
      <c r="K252" s="15">
        <f>I252-I252*J252</f>
        <v>227826.19000000015</v>
      </c>
      <c r="L252" s="15">
        <f t="shared" si="64"/>
        <v>432869.76100000029</v>
      </c>
      <c r="M252" s="26" t="s">
        <v>313</v>
      </c>
      <c r="N252" s="14" t="s">
        <v>830</v>
      </c>
      <c r="O252" s="14" t="s">
        <v>831</v>
      </c>
      <c r="P252" s="14" t="s">
        <v>1532</v>
      </c>
      <c r="Q252" s="14" t="s">
        <v>1533</v>
      </c>
      <c r="R252" s="14"/>
      <c r="S252" s="14"/>
      <c r="T252" s="14"/>
      <c r="U252" s="14"/>
      <c r="V252" s="14"/>
      <c r="W252" s="14"/>
      <c r="X252" s="14"/>
      <c r="Y252" s="14"/>
      <c r="Z252" s="14"/>
      <c r="AA252" s="14"/>
      <c r="AB252" s="14"/>
      <c r="AC252" s="14"/>
      <c r="AD252" s="27">
        <v>41208</v>
      </c>
      <c r="AE252" s="14" t="str">
        <f>LOOKUP(AP252,{0,32,92,184,366},{"раз в месяц","раз в квартал","раз в полгода","раз в год"})</f>
        <v>раз в полгода</v>
      </c>
      <c r="AF252" s="27" t="s">
        <v>311</v>
      </c>
      <c r="AG252" s="34">
        <f t="shared" si="65"/>
        <v>455652.3800000003</v>
      </c>
      <c r="AH252" s="16" t="str">
        <f>J253</f>
        <v>40 и 50%</v>
      </c>
      <c r="AI252" s="34">
        <f>K252</f>
        <v>227826.19000000015</v>
      </c>
      <c r="AJ252" s="27" t="s">
        <v>122</v>
      </c>
      <c r="AK252" s="14"/>
      <c r="AL252" s="14"/>
      <c r="AM252" s="14"/>
      <c r="AN252" s="14"/>
      <c r="AO252" s="14"/>
      <c r="AP252" s="130">
        <v>183</v>
      </c>
      <c r="AQ252" s="131">
        <f t="shared" si="59"/>
        <v>41391</v>
      </c>
      <c r="AR252" s="132">
        <f t="shared" ca="1" si="49"/>
        <v>41391</v>
      </c>
      <c r="AS252" s="131">
        <f t="shared" ca="1" si="50"/>
        <v>41264</v>
      </c>
      <c r="AT252" s="61"/>
      <c r="AU252" s="61"/>
      <c r="AV252" s="61"/>
      <c r="AX252" s="69"/>
      <c r="AY252" s="69"/>
    </row>
    <row r="253" spans="1:51" ht="90" customHeight="1" x14ac:dyDescent="0.2">
      <c r="A253" s="14" t="s">
        <v>1176</v>
      </c>
      <c r="B253" s="14" t="s">
        <v>1177</v>
      </c>
      <c r="C253" s="20" t="s">
        <v>1166</v>
      </c>
      <c r="D253" s="17">
        <v>42001</v>
      </c>
      <c r="E253" s="15">
        <v>1000000</v>
      </c>
      <c r="F253" s="14" t="s">
        <v>99</v>
      </c>
      <c r="G253" s="14" t="s">
        <v>367</v>
      </c>
      <c r="H253" s="22" t="s">
        <v>368</v>
      </c>
      <c r="I253" s="15">
        <v>380000</v>
      </c>
      <c r="J253" s="16" t="s">
        <v>369</v>
      </c>
      <c r="K253" s="15">
        <v>210000</v>
      </c>
      <c r="L253" s="15">
        <f t="shared" si="64"/>
        <v>361000</v>
      </c>
      <c r="M253" s="26" t="s">
        <v>370</v>
      </c>
      <c r="N253" s="26" t="s">
        <v>314</v>
      </c>
      <c r="O253" s="26" t="s">
        <v>831</v>
      </c>
      <c r="P253" s="14" t="s">
        <v>453</v>
      </c>
      <c r="Q253" s="14" t="s">
        <v>452</v>
      </c>
      <c r="R253" s="14"/>
      <c r="S253" s="14"/>
      <c r="T253" s="14"/>
      <c r="U253" s="14"/>
      <c r="V253" s="14"/>
      <c r="W253" s="14"/>
      <c r="X253" s="14"/>
      <c r="Y253" s="14"/>
      <c r="Z253" s="14"/>
      <c r="AA253" s="14"/>
      <c r="AB253" s="14"/>
      <c r="AC253" s="14"/>
      <c r="AD253" s="27">
        <v>41080</v>
      </c>
      <c r="AE253" s="14" t="str">
        <f>LOOKUP(AP253,{0,32,92,184,366},{"раз в месяц","раз в квартал","раз в полгода","раз в год"})</f>
        <v>раз в полгода</v>
      </c>
      <c r="AF253" s="27" t="s">
        <v>127</v>
      </c>
      <c r="AG253" s="34">
        <f t="shared" si="65"/>
        <v>380000</v>
      </c>
      <c r="AH253" s="16" t="str">
        <f>J253</f>
        <v>40 и 50%</v>
      </c>
      <c r="AI253" s="34">
        <f>K253</f>
        <v>210000</v>
      </c>
      <c r="AJ253" s="27" t="s">
        <v>122</v>
      </c>
      <c r="AK253" s="14"/>
      <c r="AL253" s="14"/>
      <c r="AM253" s="14"/>
      <c r="AN253" s="14"/>
      <c r="AO253" s="14"/>
      <c r="AP253" s="130">
        <v>183</v>
      </c>
      <c r="AQ253" s="131">
        <f t="shared" si="59"/>
        <v>41263</v>
      </c>
      <c r="AR253" s="132">
        <f t="shared" ca="1" si="49"/>
        <v>41264</v>
      </c>
      <c r="AS253" s="131">
        <f t="shared" ca="1" si="50"/>
        <v>41264</v>
      </c>
      <c r="AT253" s="61"/>
      <c r="AU253" s="61"/>
      <c r="AV253" s="61">
        <v>1</v>
      </c>
      <c r="AX253" s="69"/>
      <c r="AY253" s="69"/>
    </row>
    <row r="254" spans="1:51" ht="45" customHeight="1" x14ac:dyDescent="0.2">
      <c r="A254" s="14" t="s">
        <v>459</v>
      </c>
      <c r="B254" s="14" t="s">
        <v>460</v>
      </c>
      <c r="C254" s="20" t="s">
        <v>129</v>
      </c>
      <c r="D254" s="17">
        <v>41516</v>
      </c>
      <c r="E254" s="15">
        <v>1000000</v>
      </c>
      <c r="F254" s="14" t="s">
        <v>99</v>
      </c>
      <c r="G254" s="14" t="s">
        <v>985</v>
      </c>
      <c r="H254" s="22" t="s">
        <v>1030</v>
      </c>
      <c r="I254" s="15">
        <v>370000</v>
      </c>
      <c r="J254" s="16">
        <v>0.5</v>
      </c>
      <c r="K254" s="15">
        <f>I254-I254*J254</f>
        <v>185000</v>
      </c>
      <c r="L254" s="15">
        <f t="shared" si="64"/>
        <v>351500</v>
      </c>
      <c r="M254" s="26" t="s">
        <v>555</v>
      </c>
      <c r="N254" s="14" t="s">
        <v>314</v>
      </c>
      <c r="O254" s="14" t="s">
        <v>831</v>
      </c>
      <c r="P254" s="14" t="s">
        <v>1031</v>
      </c>
      <c r="Q254" s="14" t="s">
        <v>817</v>
      </c>
      <c r="R254" s="14"/>
      <c r="S254" s="14"/>
      <c r="T254" s="14"/>
      <c r="U254" s="14"/>
      <c r="V254" s="14"/>
      <c r="W254" s="14"/>
      <c r="X254" s="14"/>
      <c r="Y254" s="14"/>
      <c r="Z254" s="14"/>
      <c r="AA254" s="14"/>
      <c r="AB254" s="14"/>
      <c r="AC254" s="14"/>
      <c r="AD254" s="27">
        <v>41051</v>
      </c>
      <c r="AE254" s="14" t="str">
        <f>LOOKUP(AP254,{0,32,92,184,366},{"раз в месяц","раз в квартал","раз в полгода","раз в год"})</f>
        <v>раз в полгода</v>
      </c>
      <c r="AF254" s="27" t="s">
        <v>127</v>
      </c>
      <c r="AG254" s="34">
        <f t="shared" si="65"/>
        <v>370000</v>
      </c>
      <c r="AH254" s="16">
        <v>0.5</v>
      </c>
      <c r="AI254" s="34">
        <f>AG254-AG254*AH254</f>
        <v>185000</v>
      </c>
      <c r="AJ254" s="14" t="s">
        <v>122</v>
      </c>
      <c r="AK254" s="14"/>
      <c r="AL254" s="14"/>
      <c r="AM254" s="20"/>
      <c r="AN254" s="17"/>
      <c r="AO254" s="15"/>
      <c r="AP254" s="130">
        <v>183</v>
      </c>
      <c r="AQ254" s="131">
        <f t="shared" si="59"/>
        <v>41234</v>
      </c>
      <c r="AR254" s="132">
        <f t="shared" ca="1" si="49"/>
        <v>41264</v>
      </c>
      <c r="AS254" s="131">
        <f t="shared" ca="1" si="50"/>
        <v>41264</v>
      </c>
      <c r="AT254" s="61"/>
      <c r="AU254" s="61"/>
      <c r="AV254" s="61">
        <v>1</v>
      </c>
      <c r="AX254" s="69"/>
      <c r="AY254" s="69"/>
    </row>
    <row r="255" spans="1:51" ht="45" customHeight="1" x14ac:dyDescent="0.2">
      <c r="A255" s="14" t="s">
        <v>210</v>
      </c>
      <c r="B255" s="14" t="s">
        <v>277</v>
      </c>
      <c r="C255" s="20" t="s">
        <v>1166</v>
      </c>
      <c r="D255" s="17">
        <v>42685</v>
      </c>
      <c r="E255" s="15">
        <v>1000000</v>
      </c>
      <c r="F255" s="14" t="s">
        <v>99</v>
      </c>
      <c r="G255" s="14" t="s">
        <v>279</v>
      </c>
      <c r="H255" s="22" t="s">
        <v>281</v>
      </c>
      <c r="I255" s="15">
        <v>260000</v>
      </c>
      <c r="J255" s="16">
        <v>0.45</v>
      </c>
      <c r="K255" s="15">
        <f>I255-I255*J255</f>
        <v>143000</v>
      </c>
      <c r="L255" s="15">
        <f t="shared" si="64"/>
        <v>247000</v>
      </c>
      <c r="M255" s="26" t="s">
        <v>313</v>
      </c>
      <c r="N255" s="26" t="s">
        <v>314</v>
      </c>
      <c r="O255" s="26" t="s">
        <v>831</v>
      </c>
      <c r="P255" s="14" t="s">
        <v>1019</v>
      </c>
      <c r="Q255" s="14" t="s">
        <v>1021</v>
      </c>
      <c r="R255" s="14"/>
      <c r="S255" s="14"/>
      <c r="T255" s="14"/>
      <c r="U255" s="14"/>
      <c r="V255" s="14"/>
      <c r="W255" s="14"/>
      <c r="X255" s="14"/>
      <c r="Y255" s="14"/>
      <c r="Z255" s="14"/>
      <c r="AA255" s="14"/>
      <c r="AB255" s="14"/>
      <c r="AC255" s="14"/>
      <c r="AD255" s="27">
        <v>41086</v>
      </c>
      <c r="AE255" s="14" t="str">
        <f>LOOKUP(AP255,{0,32,92,184,366},{"раз в месяц","раз в квартал","раз в полгода","раз в год"})</f>
        <v>раз в квартал</v>
      </c>
      <c r="AF255" s="27" t="s">
        <v>127</v>
      </c>
      <c r="AG255" s="34">
        <f t="shared" si="65"/>
        <v>260000</v>
      </c>
      <c r="AH255" s="16">
        <v>0.45</v>
      </c>
      <c r="AI255" s="34">
        <f>AG255-AG255*AH255</f>
        <v>143000</v>
      </c>
      <c r="AJ255" s="27" t="s">
        <v>941</v>
      </c>
      <c r="AK255" s="14"/>
      <c r="AL255" s="14"/>
      <c r="AM255" s="14"/>
      <c r="AN255" s="14"/>
      <c r="AO255" s="14"/>
      <c r="AP255" s="130">
        <v>91</v>
      </c>
      <c r="AQ255" s="131">
        <f t="shared" si="59"/>
        <v>41177</v>
      </c>
      <c r="AR255" s="132">
        <f t="shared" ca="1" si="49"/>
        <v>41264</v>
      </c>
      <c r="AS255" s="131">
        <f t="shared" ca="1" si="50"/>
        <v>41264</v>
      </c>
      <c r="AT255" s="61"/>
      <c r="AU255" s="61"/>
      <c r="AV255" s="61"/>
      <c r="AX255" s="69"/>
      <c r="AY255" s="69"/>
    </row>
    <row r="256" spans="1:51" ht="45" customHeight="1" x14ac:dyDescent="0.2">
      <c r="A256" s="12" t="s">
        <v>578</v>
      </c>
      <c r="B256" s="12" t="s">
        <v>579</v>
      </c>
      <c r="C256" s="12" t="s">
        <v>125</v>
      </c>
      <c r="D256" s="13">
        <v>41272</v>
      </c>
      <c r="E256" s="12">
        <v>1000000</v>
      </c>
      <c r="F256" s="22" t="s">
        <v>99</v>
      </c>
      <c r="G256" s="12" t="s">
        <v>580</v>
      </c>
      <c r="H256" s="12" t="s">
        <v>581</v>
      </c>
      <c r="I256" s="23">
        <v>200000</v>
      </c>
      <c r="J256" s="24">
        <v>0.5</v>
      </c>
      <c r="K256" s="23">
        <f>I256-I256*J256</f>
        <v>100000</v>
      </c>
      <c r="L256" s="23">
        <f t="shared" si="64"/>
        <v>190000</v>
      </c>
      <c r="M256" s="25" t="s">
        <v>555</v>
      </c>
      <c r="N256" s="22" t="s">
        <v>316</v>
      </c>
      <c r="O256" s="22" t="s">
        <v>317</v>
      </c>
      <c r="P256" s="26" t="s">
        <v>979</v>
      </c>
      <c r="Q256" s="26" t="s">
        <v>980</v>
      </c>
      <c r="R256" s="22"/>
      <c r="S256" s="22"/>
      <c r="T256" s="22"/>
      <c r="U256" s="22"/>
      <c r="V256" s="22"/>
      <c r="W256" s="22"/>
      <c r="X256" s="22"/>
      <c r="Y256" s="22"/>
      <c r="Z256" s="22"/>
      <c r="AA256" s="22"/>
      <c r="AB256" s="22"/>
      <c r="AC256" s="22"/>
      <c r="AD256" s="27">
        <v>40847</v>
      </c>
      <c r="AE256" s="14" t="str">
        <f>LOOKUP(AP256,{0,32,92,184,366},{"раз в месяц","раз в квартал","раз в полгода","раз в год"})</f>
        <v>раз в год</v>
      </c>
      <c r="AF256" s="28" t="s">
        <v>311</v>
      </c>
      <c r="AG256" s="29">
        <f t="shared" si="65"/>
        <v>200000</v>
      </c>
      <c r="AH256" s="30">
        <f>J256</f>
        <v>0.5</v>
      </c>
      <c r="AI256" s="29">
        <f>K256</f>
        <v>100000</v>
      </c>
      <c r="AJ256" s="19" t="s">
        <v>122</v>
      </c>
      <c r="AK256" s="22"/>
      <c r="AL256" s="22"/>
      <c r="AM256" s="22"/>
      <c r="AN256" s="22"/>
      <c r="AO256" s="22"/>
      <c r="AP256" s="130">
        <v>365</v>
      </c>
      <c r="AQ256" s="131">
        <f t="shared" si="59"/>
        <v>41212</v>
      </c>
      <c r="AR256" s="132">
        <f t="shared" ca="1" si="49"/>
        <v>41264</v>
      </c>
      <c r="AS256" s="131">
        <f t="shared" ca="1" si="50"/>
        <v>41264</v>
      </c>
      <c r="AT256" s="61"/>
      <c r="AU256" s="61"/>
      <c r="AV256" s="61">
        <v>1</v>
      </c>
      <c r="AX256" s="120">
        <v>41166</v>
      </c>
      <c r="AY256" s="120">
        <f ca="1">IF(AS256&gt;(AX256+183),AS256,(AX256+183))</f>
        <v>41349</v>
      </c>
    </row>
    <row r="257" spans="1:51" ht="56.25" x14ac:dyDescent="0.2">
      <c r="A257" s="14" t="s">
        <v>946</v>
      </c>
      <c r="B257" s="14" t="s">
        <v>947</v>
      </c>
      <c r="C257" s="14" t="s">
        <v>129</v>
      </c>
      <c r="D257" s="17">
        <v>42332</v>
      </c>
      <c r="E257" s="15">
        <v>999000</v>
      </c>
      <c r="F257" s="14" t="s">
        <v>99</v>
      </c>
      <c r="G257" s="14" t="s">
        <v>946</v>
      </c>
      <c r="H257" s="22" t="s">
        <v>948</v>
      </c>
      <c r="I257" s="15">
        <v>1244576</v>
      </c>
      <c r="J257" s="16">
        <v>0.5</v>
      </c>
      <c r="K257" s="15">
        <f>I257*J257</f>
        <v>622288</v>
      </c>
      <c r="L257" s="15">
        <f t="shared" si="64"/>
        <v>1182347.2</v>
      </c>
      <c r="M257" s="26" t="s">
        <v>555</v>
      </c>
      <c r="N257" s="26" t="s">
        <v>830</v>
      </c>
      <c r="O257" s="26" t="s">
        <v>831</v>
      </c>
      <c r="P257" s="14" t="s">
        <v>949</v>
      </c>
      <c r="Q257" s="14" t="s">
        <v>950</v>
      </c>
      <c r="R257" s="14"/>
      <c r="S257" s="14"/>
      <c r="T257" s="14"/>
      <c r="U257" s="14"/>
      <c r="V257" s="14"/>
      <c r="W257" s="14"/>
      <c r="X257" s="14"/>
      <c r="Y257" s="14"/>
      <c r="Z257" s="14"/>
      <c r="AA257" s="14"/>
      <c r="AB257" s="14"/>
      <c r="AC257" s="14"/>
      <c r="AD257" s="111">
        <v>41151</v>
      </c>
      <c r="AE257" s="14" t="str">
        <f>LOOKUP(AP257,{0,32,92,184,366},{"раз в месяц","раз в квартал","раз в полгода","раз в год"})</f>
        <v>раз в полгода</v>
      </c>
      <c r="AF257" s="27" t="s">
        <v>311</v>
      </c>
      <c r="AG257" s="34">
        <f t="shared" si="65"/>
        <v>1244576</v>
      </c>
      <c r="AH257" s="16">
        <f>J257</f>
        <v>0.5</v>
      </c>
      <c r="AI257" s="34">
        <f>AG257*AH257</f>
        <v>622288</v>
      </c>
      <c r="AJ257" s="27" t="s">
        <v>312</v>
      </c>
      <c r="AK257" s="14"/>
      <c r="AL257" s="14"/>
      <c r="AM257" s="14"/>
      <c r="AN257" s="14"/>
      <c r="AO257" s="14"/>
      <c r="AP257" s="130">
        <v>183</v>
      </c>
      <c r="AQ257" s="131">
        <f t="shared" si="59"/>
        <v>41334</v>
      </c>
      <c r="AR257" s="132">
        <f t="shared" ca="1" si="49"/>
        <v>41334</v>
      </c>
      <c r="AS257" s="131">
        <f t="shared" ca="1" si="50"/>
        <v>41264</v>
      </c>
      <c r="AT257" s="61"/>
      <c r="AU257" s="61"/>
      <c r="AV257" s="61">
        <v>1</v>
      </c>
      <c r="AX257" s="69"/>
      <c r="AY257" s="69"/>
    </row>
    <row r="258" spans="1:51" ht="45" customHeight="1" x14ac:dyDescent="0.2">
      <c r="A258" s="14" t="s">
        <v>946</v>
      </c>
      <c r="B258" s="14" t="s">
        <v>947</v>
      </c>
      <c r="C258" s="14" t="s">
        <v>129</v>
      </c>
      <c r="D258" s="17">
        <v>42332</v>
      </c>
      <c r="E258" s="15">
        <v>999000</v>
      </c>
      <c r="F258" s="14" t="s">
        <v>99</v>
      </c>
      <c r="G258" s="14" t="s">
        <v>946</v>
      </c>
      <c r="H258" s="22" t="s">
        <v>1107</v>
      </c>
      <c r="I258" s="15">
        <v>704000</v>
      </c>
      <c r="J258" s="16">
        <v>0.3</v>
      </c>
      <c r="K258" s="15">
        <f>I258-I258*J258</f>
        <v>492800</v>
      </c>
      <c r="L258" s="15">
        <f t="shared" si="64"/>
        <v>668800</v>
      </c>
      <c r="M258" s="26" t="s">
        <v>313</v>
      </c>
      <c r="N258" s="14" t="s">
        <v>316</v>
      </c>
      <c r="O258" s="14" t="s">
        <v>317</v>
      </c>
      <c r="P258" s="14" t="s">
        <v>1108</v>
      </c>
      <c r="Q258" s="14" t="s">
        <v>1109</v>
      </c>
      <c r="R258" s="14"/>
      <c r="S258" s="14"/>
      <c r="T258" s="14"/>
      <c r="U258" s="14"/>
      <c r="V258" s="14"/>
      <c r="W258" s="14"/>
      <c r="X258" s="14"/>
      <c r="Y258" s="14"/>
      <c r="Z258" s="14"/>
      <c r="AA258" s="14"/>
      <c r="AB258" s="14"/>
      <c r="AC258" s="14"/>
      <c r="AD258" s="111">
        <v>41151</v>
      </c>
      <c r="AE258" s="14" t="str">
        <f>LOOKUP(AP258,{0,32,92,184,366},{"раз в месяц","раз в квартал","раз в полгода","раз в год"})</f>
        <v>раз в год</v>
      </c>
      <c r="AF258" s="27" t="s">
        <v>311</v>
      </c>
      <c r="AG258" s="34">
        <f t="shared" si="65"/>
        <v>704000</v>
      </c>
      <c r="AH258" s="16">
        <v>0.3</v>
      </c>
      <c r="AI258" s="34">
        <f>AG258-AG258*AH258</f>
        <v>492800</v>
      </c>
      <c r="AJ258" s="19" t="s">
        <v>122</v>
      </c>
      <c r="AK258" s="14"/>
      <c r="AL258" s="14"/>
      <c r="AM258" s="14"/>
      <c r="AN258" s="14"/>
      <c r="AO258" s="14"/>
      <c r="AP258" s="130">
        <v>365</v>
      </c>
      <c r="AQ258" s="131">
        <f t="shared" si="59"/>
        <v>41516</v>
      </c>
      <c r="AR258" s="132">
        <f t="shared" ca="1" si="49"/>
        <v>41516</v>
      </c>
      <c r="AS258" s="131">
        <f t="shared" ca="1" si="50"/>
        <v>41264</v>
      </c>
      <c r="AT258" s="61"/>
      <c r="AU258" s="61"/>
      <c r="AV258" s="61">
        <v>1</v>
      </c>
      <c r="AX258" s="120">
        <v>41209</v>
      </c>
      <c r="AY258" s="120">
        <f ca="1">IF(AS258&gt;(AX258+183),AS258,(AX258+183))</f>
        <v>41392</v>
      </c>
    </row>
    <row r="259" spans="1:51" ht="56.25" customHeight="1" x14ac:dyDescent="0.2">
      <c r="A259" s="12" t="s">
        <v>377</v>
      </c>
      <c r="B259" s="12" t="s">
        <v>978</v>
      </c>
      <c r="C259" s="12" t="s">
        <v>125</v>
      </c>
      <c r="D259" s="13">
        <v>42235</v>
      </c>
      <c r="E259" s="12">
        <v>963200</v>
      </c>
      <c r="F259" s="22" t="s">
        <v>99</v>
      </c>
      <c r="G259" s="12" t="s">
        <v>785</v>
      </c>
      <c r="H259" s="12" t="s">
        <v>786</v>
      </c>
      <c r="I259" s="15">
        <v>1088000</v>
      </c>
      <c r="J259" s="16">
        <v>25</v>
      </c>
      <c r="K259" s="15">
        <v>816000</v>
      </c>
      <c r="L259" s="15">
        <v>1033600</v>
      </c>
      <c r="M259" s="25" t="s">
        <v>313</v>
      </c>
      <c r="N259" s="22" t="s">
        <v>316</v>
      </c>
      <c r="O259" s="22" t="s">
        <v>317</v>
      </c>
      <c r="P259" s="26" t="s">
        <v>787</v>
      </c>
      <c r="Q259" s="26" t="s">
        <v>977</v>
      </c>
      <c r="R259" s="26"/>
      <c r="S259" s="22"/>
      <c r="T259" s="22"/>
      <c r="U259" s="22"/>
      <c r="V259" s="22"/>
      <c r="W259" s="22"/>
      <c r="X259" s="22"/>
      <c r="Y259" s="22"/>
      <c r="Z259" s="22"/>
      <c r="AA259" s="22"/>
      <c r="AB259" s="22"/>
      <c r="AC259" s="22"/>
      <c r="AD259" s="27">
        <v>41115</v>
      </c>
      <c r="AE259" s="14" t="str">
        <f>LOOKUP(AP259,{0,32,92,184,366},{"раз в месяц","раз в квартал","раз в полгода","раз в год"})</f>
        <v>раз в год</v>
      </c>
      <c r="AF259" s="28" t="s">
        <v>311</v>
      </c>
      <c r="AG259" s="29">
        <f t="shared" si="65"/>
        <v>1088000</v>
      </c>
      <c r="AH259" s="30">
        <v>0.25</v>
      </c>
      <c r="AI259" s="29">
        <f>K259</f>
        <v>816000</v>
      </c>
      <c r="AJ259" s="19" t="s">
        <v>122</v>
      </c>
      <c r="AK259" s="22"/>
      <c r="AL259" s="22"/>
      <c r="AM259" s="22"/>
      <c r="AN259" s="22"/>
      <c r="AO259" s="22"/>
      <c r="AP259" s="130">
        <v>365</v>
      </c>
      <c r="AQ259" s="131">
        <f t="shared" si="59"/>
        <v>41480</v>
      </c>
      <c r="AR259" s="132">
        <f t="shared" ref="AR259:AR326" ca="1" si="66">IF(AQ259&lt;=AS259,AS259,AQ259)</f>
        <v>41480</v>
      </c>
      <c r="AS259" s="131">
        <f t="shared" ref="AS259:AS326" ca="1" si="67">TODAY()</f>
        <v>41264</v>
      </c>
      <c r="AT259" s="61"/>
      <c r="AU259" s="61"/>
      <c r="AV259" s="61">
        <v>1</v>
      </c>
      <c r="AX259" s="120">
        <v>41166</v>
      </c>
      <c r="AY259" s="120">
        <f ca="1">IF(AS259&gt;(AX259+183),AS259,(AX259+183))</f>
        <v>41349</v>
      </c>
    </row>
    <row r="260" spans="1:51" ht="45" x14ac:dyDescent="0.2">
      <c r="A260" s="14" t="s">
        <v>1114</v>
      </c>
      <c r="B260" s="14" t="s">
        <v>1420</v>
      </c>
      <c r="C260" s="14" t="s">
        <v>138</v>
      </c>
      <c r="D260" s="17">
        <v>41510</v>
      </c>
      <c r="E260" s="15">
        <v>940000</v>
      </c>
      <c r="F260" s="14" t="s">
        <v>99</v>
      </c>
      <c r="G260" s="14" t="s">
        <v>1114</v>
      </c>
      <c r="H260" s="22" t="s">
        <v>1421</v>
      </c>
      <c r="I260" s="15">
        <v>1507481.37</v>
      </c>
      <c r="J260" s="16">
        <v>0.5</v>
      </c>
      <c r="K260" s="15">
        <f>I260-I260*J260</f>
        <v>753740.68500000006</v>
      </c>
      <c r="L260" s="15">
        <f>I260*0.95</f>
        <v>1432107.3015000001</v>
      </c>
      <c r="M260" s="25" t="s">
        <v>555</v>
      </c>
      <c r="N260" s="26" t="s">
        <v>830</v>
      </c>
      <c r="O260" s="26" t="s">
        <v>831</v>
      </c>
      <c r="P260" s="14" t="s">
        <v>1422</v>
      </c>
      <c r="Q260" s="14" t="s">
        <v>1423</v>
      </c>
      <c r="R260" s="14"/>
      <c r="S260" s="14"/>
      <c r="T260" s="14"/>
      <c r="U260" s="14"/>
      <c r="V260" s="14"/>
      <c r="W260" s="14"/>
      <c r="X260" s="14"/>
      <c r="Y260" s="14"/>
      <c r="Z260" s="14"/>
      <c r="AA260" s="14"/>
      <c r="AB260" s="14"/>
      <c r="AC260" s="14"/>
      <c r="AD260" s="27">
        <v>41145</v>
      </c>
      <c r="AE260" s="14" t="str">
        <f>LOOKUP(AP260,{0,32,92,184,366},{"раз в месяц","раз в квартал","раз в полгода","раз в год"})</f>
        <v>раз в полгода</v>
      </c>
      <c r="AF260" s="27" t="s">
        <v>127</v>
      </c>
      <c r="AG260" s="34">
        <f t="shared" si="65"/>
        <v>1507481.37</v>
      </c>
      <c r="AH260" s="16">
        <v>0.5</v>
      </c>
      <c r="AI260" s="34">
        <f>AG260-AG260*AH260</f>
        <v>753740.68500000006</v>
      </c>
      <c r="AJ260" s="27" t="s">
        <v>122</v>
      </c>
      <c r="AK260" s="14"/>
      <c r="AL260" s="14"/>
      <c r="AM260" s="14"/>
      <c r="AN260" s="14"/>
      <c r="AO260" s="14"/>
      <c r="AP260" s="130">
        <v>183</v>
      </c>
      <c r="AQ260" s="131">
        <f t="shared" si="59"/>
        <v>41328</v>
      </c>
      <c r="AR260" s="132">
        <f t="shared" ca="1" si="66"/>
        <v>41328</v>
      </c>
      <c r="AS260" s="131">
        <f t="shared" ca="1" si="67"/>
        <v>41264</v>
      </c>
      <c r="AT260" s="61"/>
      <c r="AU260" s="61"/>
      <c r="AV260" s="61"/>
      <c r="AX260" s="69"/>
      <c r="AY260" s="69"/>
    </row>
    <row r="261" spans="1:51" ht="45" customHeight="1" x14ac:dyDescent="0.2">
      <c r="A261" s="12" t="s">
        <v>142</v>
      </c>
      <c r="B261" s="12" t="s">
        <v>574</v>
      </c>
      <c r="C261" s="12" t="s">
        <v>797</v>
      </c>
      <c r="D261" s="13">
        <v>41408</v>
      </c>
      <c r="E261" s="12">
        <v>930000</v>
      </c>
      <c r="F261" s="14" t="s">
        <v>99</v>
      </c>
      <c r="G261" s="14" t="s">
        <v>455</v>
      </c>
      <c r="H261" s="22" t="s">
        <v>467</v>
      </c>
      <c r="I261" s="15">
        <v>220000</v>
      </c>
      <c r="J261" s="16">
        <v>0.4</v>
      </c>
      <c r="K261" s="15">
        <v>132000</v>
      </c>
      <c r="L261" s="15">
        <v>209000</v>
      </c>
      <c r="M261" s="14" t="s">
        <v>141</v>
      </c>
      <c r="N261" s="14" t="s">
        <v>314</v>
      </c>
      <c r="O261" s="14" t="s">
        <v>831</v>
      </c>
      <c r="P261" s="14" t="s">
        <v>524</v>
      </c>
      <c r="Q261" s="14" t="s">
        <v>525</v>
      </c>
      <c r="R261" s="33"/>
      <c r="S261" s="17">
        <v>40388</v>
      </c>
      <c r="T261" s="14"/>
      <c r="U261" s="14"/>
      <c r="V261" s="14"/>
      <c r="W261" s="14"/>
      <c r="X261" s="14"/>
      <c r="Y261" s="14"/>
      <c r="Z261" s="14"/>
      <c r="AA261" s="14"/>
      <c r="AB261" s="14"/>
      <c r="AC261" s="14"/>
      <c r="AD261" s="27">
        <v>41166</v>
      </c>
      <c r="AE261" s="14" t="str">
        <f>LOOKUP(AP261,{0,32,92,184,366},{"раз в месяц","раз в квартал","раз в полгода","раз в год"})</f>
        <v>раз в полгода</v>
      </c>
      <c r="AF261" s="17" t="s">
        <v>311</v>
      </c>
      <c r="AG261" s="33">
        <v>220000</v>
      </c>
      <c r="AH261" s="16">
        <v>0.4</v>
      </c>
      <c r="AI261" s="33">
        <v>132000</v>
      </c>
      <c r="AJ261" s="33" t="s">
        <v>122</v>
      </c>
      <c r="AK261" s="14"/>
      <c r="AL261" s="14"/>
      <c r="AM261" s="14"/>
      <c r="AN261" s="14"/>
      <c r="AO261" s="14"/>
      <c r="AP261" s="130">
        <v>183</v>
      </c>
      <c r="AQ261" s="131">
        <f t="shared" si="59"/>
        <v>41349</v>
      </c>
      <c r="AR261" s="132">
        <f t="shared" ca="1" si="66"/>
        <v>41349</v>
      </c>
      <c r="AS261" s="131">
        <f t="shared" ca="1" si="67"/>
        <v>41264</v>
      </c>
      <c r="AT261" s="61"/>
      <c r="AU261" s="61"/>
      <c r="AV261" s="61">
        <v>1</v>
      </c>
      <c r="AX261" s="69"/>
      <c r="AY261" s="69"/>
    </row>
    <row r="262" spans="1:51" ht="45" customHeight="1" x14ac:dyDescent="0.2">
      <c r="A262" s="14" t="s">
        <v>24</v>
      </c>
      <c r="B262" s="12" t="s">
        <v>25</v>
      </c>
      <c r="C262" s="15" t="s">
        <v>746</v>
      </c>
      <c r="D262" s="21">
        <v>41573</v>
      </c>
      <c r="E262" s="15">
        <v>869330</v>
      </c>
      <c r="F262" s="14" t="s">
        <v>99</v>
      </c>
      <c r="G262" s="14" t="s">
        <v>24</v>
      </c>
      <c r="H262" s="22" t="s">
        <v>26</v>
      </c>
      <c r="I262" s="15">
        <v>1241900</v>
      </c>
      <c r="J262" s="16">
        <v>0.3</v>
      </c>
      <c r="K262" s="15">
        <f>I262-I262*J262</f>
        <v>869330</v>
      </c>
      <c r="L262" s="15">
        <f t="shared" ref="L262:L283" si="68">I262*0.95</f>
        <v>1179805</v>
      </c>
      <c r="M262" s="26" t="s">
        <v>313</v>
      </c>
      <c r="N262" s="26" t="s">
        <v>314</v>
      </c>
      <c r="O262" s="26" t="s">
        <v>831</v>
      </c>
      <c r="P262" s="14" t="s">
        <v>846</v>
      </c>
      <c r="Q262" s="14" t="s">
        <v>847</v>
      </c>
      <c r="R262" s="14"/>
      <c r="S262" s="14"/>
      <c r="T262" s="14"/>
      <c r="U262" s="14"/>
      <c r="V262" s="14"/>
      <c r="W262" s="14"/>
      <c r="X262" s="14"/>
      <c r="Y262" s="14"/>
      <c r="Z262" s="14"/>
      <c r="AA262" s="14"/>
      <c r="AB262" s="14"/>
      <c r="AC262" s="14"/>
      <c r="AD262" s="65">
        <v>41249</v>
      </c>
      <c r="AE262" s="14" t="str">
        <f>LOOKUP(AP262,{0,32,92,184,366},{"раз в месяц","раз в квартал","раз в полгода","раз в год"})</f>
        <v>раз в полгода</v>
      </c>
      <c r="AF262" s="27" t="s">
        <v>311</v>
      </c>
      <c r="AG262" s="34">
        <f>I262</f>
        <v>1241900</v>
      </c>
      <c r="AH262" s="16">
        <f>J262</f>
        <v>0.3</v>
      </c>
      <c r="AI262" s="34">
        <f>K262</f>
        <v>869330</v>
      </c>
      <c r="AJ262" s="27" t="s">
        <v>312</v>
      </c>
      <c r="AK262" s="14"/>
      <c r="AL262" s="14"/>
      <c r="AM262" s="14"/>
      <c r="AN262" s="14"/>
      <c r="AO262" s="14"/>
      <c r="AP262" s="130">
        <v>183</v>
      </c>
      <c r="AQ262" s="131">
        <f t="shared" si="59"/>
        <v>41432</v>
      </c>
      <c r="AR262" s="132">
        <f t="shared" ca="1" si="66"/>
        <v>41432</v>
      </c>
      <c r="AS262" s="131">
        <f t="shared" ca="1" si="67"/>
        <v>41264</v>
      </c>
      <c r="AT262" s="61"/>
      <c r="AU262" s="61"/>
      <c r="AV262" s="61">
        <v>1</v>
      </c>
      <c r="AX262" s="69"/>
      <c r="AY262" s="69"/>
    </row>
    <row r="263" spans="1:51" ht="90" customHeight="1" x14ac:dyDescent="0.2">
      <c r="A263" s="22" t="s">
        <v>655</v>
      </c>
      <c r="B263" s="14" t="s">
        <v>656</v>
      </c>
      <c r="C263" s="20" t="s">
        <v>1166</v>
      </c>
      <c r="D263" s="17">
        <v>42041</v>
      </c>
      <c r="E263" s="15">
        <v>850000</v>
      </c>
      <c r="F263" s="14" t="s">
        <v>99</v>
      </c>
      <c r="G263" s="22" t="s">
        <v>657</v>
      </c>
      <c r="H263" s="22" t="s">
        <v>658</v>
      </c>
      <c r="I263" s="15">
        <v>1222000</v>
      </c>
      <c r="J263" s="16">
        <v>0.3</v>
      </c>
      <c r="K263" s="15">
        <f>I263-I263*J263</f>
        <v>855400</v>
      </c>
      <c r="L263" s="15">
        <f t="shared" si="68"/>
        <v>1160900</v>
      </c>
      <c r="M263" s="26" t="s">
        <v>313</v>
      </c>
      <c r="N263" s="26" t="s">
        <v>316</v>
      </c>
      <c r="O263" s="26" t="s">
        <v>317</v>
      </c>
      <c r="P263" s="14" t="s">
        <v>659</v>
      </c>
      <c r="Q263" s="14" t="s">
        <v>660</v>
      </c>
      <c r="R263" s="14"/>
      <c r="S263" s="14"/>
      <c r="T263" s="14"/>
      <c r="U263" s="14"/>
      <c r="V263" s="14"/>
      <c r="W263" s="14"/>
      <c r="X263" s="14"/>
      <c r="Y263" s="14"/>
      <c r="Z263" s="14"/>
      <c r="AA263" s="14"/>
      <c r="AB263" s="14"/>
      <c r="AC263" s="14"/>
      <c r="AD263" s="27">
        <v>40934</v>
      </c>
      <c r="AE263" s="14" t="str">
        <f>LOOKUP(AP263,{0,32,92,184,366},{"раз в месяц","раз в квартал","раз в полгода","раз в год"})</f>
        <v>раз в год</v>
      </c>
      <c r="AF263" s="27" t="s">
        <v>311</v>
      </c>
      <c r="AG263" s="34">
        <f t="shared" ref="AG263:AG283" si="69">I263</f>
        <v>1222000</v>
      </c>
      <c r="AH263" s="16">
        <v>0.3</v>
      </c>
      <c r="AI263" s="34">
        <f>AG263-AG263*AH263</f>
        <v>855400</v>
      </c>
      <c r="AJ263" s="27" t="s">
        <v>122</v>
      </c>
      <c r="AK263" s="14"/>
      <c r="AL263" s="14"/>
      <c r="AM263" s="14"/>
      <c r="AN263" s="14"/>
      <c r="AO263" s="14"/>
      <c r="AP263" s="130">
        <v>365</v>
      </c>
      <c r="AQ263" s="131">
        <f t="shared" si="59"/>
        <v>41299</v>
      </c>
      <c r="AR263" s="132">
        <f t="shared" ca="1" si="66"/>
        <v>41299</v>
      </c>
      <c r="AS263" s="131">
        <f t="shared" ca="1" si="67"/>
        <v>41264</v>
      </c>
      <c r="AT263" s="61"/>
      <c r="AU263" s="61"/>
      <c r="AV263" s="61"/>
      <c r="AX263" s="120">
        <v>41209</v>
      </c>
      <c r="AY263" s="120">
        <f ca="1">IF(AS263&gt;(AX263+183),AS263,(AX263+183))</f>
        <v>41392</v>
      </c>
    </row>
    <row r="264" spans="1:51" ht="45" customHeight="1" x14ac:dyDescent="0.2">
      <c r="A264" s="14" t="s">
        <v>182</v>
      </c>
      <c r="B264" s="12" t="s">
        <v>183</v>
      </c>
      <c r="C264" s="15" t="s">
        <v>929</v>
      </c>
      <c r="D264" s="21">
        <v>41251</v>
      </c>
      <c r="E264" s="15">
        <v>820000</v>
      </c>
      <c r="F264" s="14" t="s">
        <v>99</v>
      </c>
      <c r="G264" s="14" t="s">
        <v>28</v>
      </c>
      <c r="H264" s="22" t="s">
        <v>29</v>
      </c>
      <c r="I264" s="15">
        <v>445000</v>
      </c>
      <c r="J264" s="16">
        <v>0.4</v>
      </c>
      <c r="K264" s="15">
        <v>264750</v>
      </c>
      <c r="L264" s="15">
        <f t="shared" si="68"/>
        <v>422750</v>
      </c>
      <c r="M264" s="26" t="s">
        <v>313</v>
      </c>
      <c r="N264" s="26" t="s">
        <v>314</v>
      </c>
      <c r="O264" s="26" t="s">
        <v>831</v>
      </c>
      <c r="P264" s="14" t="s">
        <v>185</v>
      </c>
      <c r="Q264" s="14" t="s">
        <v>30</v>
      </c>
      <c r="R264" s="14"/>
      <c r="S264" s="14"/>
      <c r="T264" s="14"/>
      <c r="U264" s="14"/>
      <c r="V264" s="14"/>
      <c r="W264" s="14"/>
      <c r="X264" s="14"/>
      <c r="Y264" s="14"/>
      <c r="Z264" s="14"/>
      <c r="AA264" s="14"/>
      <c r="AB264" s="14"/>
      <c r="AC264" s="14"/>
      <c r="AD264" s="27">
        <v>44019</v>
      </c>
      <c r="AE264" s="14" t="str">
        <f>LOOKUP(AP264,{0,32,92,184,366},{"раз в месяц","раз в квартал","раз в полгода","раз в год"})</f>
        <v>раз в квартал</v>
      </c>
      <c r="AF264" s="27" t="s">
        <v>127</v>
      </c>
      <c r="AG264" s="34">
        <f t="shared" si="69"/>
        <v>445000</v>
      </c>
      <c r="AH264" s="16">
        <f>J264</f>
        <v>0.4</v>
      </c>
      <c r="AI264" s="34">
        <f>K264</f>
        <v>264750</v>
      </c>
      <c r="AJ264" s="27" t="s">
        <v>122</v>
      </c>
      <c r="AK264" s="14"/>
      <c r="AL264" s="14"/>
      <c r="AM264" s="14"/>
      <c r="AN264" s="14"/>
      <c r="AO264" s="14"/>
      <c r="AP264" s="130">
        <v>91</v>
      </c>
      <c r="AQ264" s="131">
        <f t="shared" si="59"/>
        <v>44110</v>
      </c>
      <c r="AR264" s="132">
        <f t="shared" ca="1" si="66"/>
        <v>44110</v>
      </c>
      <c r="AS264" s="131">
        <f t="shared" ca="1" si="67"/>
        <v>41264</v>
      </c>
      <c r="AT264" s="61"/>
      <c r="AU264" s="61"/>
      <c r="AV264" s="61"/>
      <c r="AX264" s="69"/>
      <c r="AY264" s="69"/>
    </row>
    <row r="265" spans="1:51" ht="45" x14ac:dyDescent="0.2">
      <c r="A265" s="14" t="s">
        <v>182</v>
      </c>
      <c r="B265" s="12" t="s">
        <v>183</v>
      </c>
      <c r="C265" s="15" t="s">
        <v>929</v>
      </c>
      <c r="D265" s="21">
        <v>41251</v>
      </c>
      <c r="E265" s="15">
        <v>820000</v>
      </c>
      <c r="F265" s="14" t="s">
        <v>99</v>
      </c>
      <c r="G265" s="14" t="s">
        <v>182</v>
      </c>
      <c r="H265" s="22" t="s">
        <v>184</v>
      </c>
      <c r="I265" s="15">
        <v>500000</v>
      </c>
      <c r="J265" s="16">
        <v>0.5</v>
      </c>
      <c r="K265" s="15">
        <f t="shared" ref="K265:K271" si="70">I265-I265*J265</f>
        <v>250000</v>
      </c>
      <c r="L265" s="15">
        <f t="shared" si="68"/>
        <v>475000</v>
      </c>
      <c r="M265" s="26" t="s">
        <v>313</v>
      </c>
      <c r="N265" s="26" t="s">
        <v>314</v>
      </c>
      <c r="O265" s="26" t="s">
        <v>831</v>
      </c>
      <c r="P265" s="14" t="s">
        <v>185</v>
      </c>
      <c r="Q265" s="14" t="s">
        <v>27</v>
      </c>
      <c r="R265" s="14"/>
      <c r="S265" s="14"/>
      <c r="T265" s="14"/>
      <c r="U265" s="14"/>
      <c r="V265" s="14"/>
      <c r="W265" s="14"/>
      <c r="X265" s="14"/>
      <c r="Y265" s="14"/>
      <c r="Z265" s="14"/>
      <c r="AA265" s="14"/>
      <c r="AB265" s="14"/>
      <c r="AC265" s="14"/>
      <c r="AD265" s="27">
        <v>44019</v>
      </c>
      <c r="AE265" s="14" t="str">
        <f>LOOKUP(AP265,{0,32,92,184,366},{"раз в месяц","раз в квартал","раз в полгода","раз в год"})</f>
        <v>раз в квартал</v>
      </c>
      <c r="AF265" s="27" t="s">
        <v>127</v>
      </c>
      <c r="AG265" s="34">
        <f t="shared" si="69"/>
        <v>500000</v>
      </c>
      <c r="AH265" s="16">
        <f>J265</f>
        <v>0.5</v>
      </c>
      <c r="AI265" s="34">
        <f>K265</f>
        <v>250000</v>
      </c>
      <c r="AJ265" s="27" t="s">
        <v>122</v>
      </c>
      <c r="AK265" s="14"/>
      <c r="AL265" s="14"/>
      <c r="AM265" s="14"/>
      <c r="AN265" s="14"/>
      <c r="AO265" s="14"/>
      <c r="AP265" s="130">
        <v>91</v>
      </c>
      <c r="AQ265" s="131">
        <f t="shared" si="59"/>
        <v>44110</v>
      </c>
      <c r="AR265" s="132">
        <f t="shared" ca="1" si="66"/>
        <v>44110</v>
      </c>
      <c r="AS265" s="131">
        <f t="shared" ca="1" si="67"/>
        <v>41264</v>
      </c>
      <c r="AT265" s="61"/>
      <c r="AU265" s="61"/>
      <c r="AV265" s="61"/>
      <c r="AX265" s="69"/>
      <c r="AY265" s="69"/>
    </row>
    <row r="266" spans="1:51" ht="45" customHeight="1" x14ac:dyDescent="0.2">
      <c r="A266" s="14" t="s">
        <v>7</v>
      </c>
      <c r="B266" s="14" t="s">
        <v>8</v>
      </c>
      <c r="C266" s="20" t="s">
        <v>129</v>
      </c>
      <c r="D266" s="17">
        <v>41505</v>
      </c>
      <c r="E266" s="15">
        <v>800000</v>
      </c>
      <c r="F266" s="14" t="s">
        <v>99</v>
      </c>
      <c r="G266" s="14" t="s">
        <v>9</v>
      </c>
      <c r="H266" s="22" t="s">
        <v>756</v>
      </c>
      <c r="I266" s="15">
        <v>3000000</v>
      </c>
      <c r="J266" s="16">
        <v>0.25</v>
      </c>
      <c r="K266" s="15">
        <f t="shared" si="70"/>
        <v>2250000</v>
      </c>
      <c r="L266" s="15">
        <f t="shared" si="68"/>
        <v>2850000</v>
      </c>
      <c r="M266" s="26" t="s">
        <v>313</v>
      </c>
      <c r="N266" s="14" t="s">
        <v>316</v>
      </c>
      <c r="O266" s="14" t="s">
        <v>317</v>
      </c>
      <c r="P266" s="14" t="s">
        <v>757</v>
      </c>
      <c r="Q266" s="14" t="s">
        <v>426</v>
      </c>
      <c r="R266" s="14"/>
      <c r="S266" s="14"/>
      <c r="T266" s="14"/>
      <c r="U266" s="14"/>
      <c r="V266" s="14"/>
      <c r="W266" s="14"/>
      <c r="X266" s="14"/>
      <c r="Y266" s="14"/>
      <c r="Z266" s="14"/>
      <c r="AA266" s="14"/>
      <c r="AB266" s="14"/>
      <c r="AC266" s="14"/>
      <c r="AD266" s="27">
        <v>41087</v>
      </c>
      <c r="AE266" s="14" t="str">
        <f>LOOKUP(AP266,{0,32,92,184,366},{"раз в месяц","раз в квартал","раз в полгода","раз в год"})</f>
        <v>раз в год</v>
      </c>
      <c r="AF266" s="27" t="s">
        <v>311</v>
      </c>
      <c r="AG266" s="34">
        <f t="shared" si="69"/>
        <v>3000000</v>
      </c>
      <c r="AH266" s="16">
        <v>0.25</v>
      </c>
      <c r="AI266" s="34">
        <f t="shared" ref="AI266:AI271" si="71">AG266-AG266*AH266</f>
        <v>2250000</v>
      </c>
      <c r="AJ266" s="27" t="s">
        <v>122</v>
      </c>
      <c r="AK266" s="14"/>
      <c r="AL266" s="14"/>
      <c r="AM266" s="14"/>
      <c r="AN266" s="14"/>
      <c r="AO266" s="14"/>
      <c r="AP266" s="130">
        <v>365</v>
      </c>
      <c r="AQ266" s="131">
        <f t="shared" si="59"/>
        <v>41452</v>
      </c>
      <c r="AR266" s="132">
        <f t="shared" ca="1" si="66"/>
        <v>41452</v>
      </c>
      <c r="AS266" s="131">
        <f t="shared" ca="1" si="67"/>
        <v>41264</v>
      </c>
      <c r="AT266" s="61"/>
      <c r="AU266" s="61"/>
      <c r="AV266" s="61"/>
      <c r="AX266" s="120">
        <v>41166</v>
      </c>
      <c r="AY266" s="120">
        <f ca="1">IF(AS266&gt;(AX266+183),AS266,(AX266+183))</f>
        <v>41349</v>
      </c>
    </row>
    <row r="267" spans="1:51" ht="90" customHeight="1" x14ac:dyDescent="0.2">
      <c r="A267" s="14" t="s">
        <v>210</v>
      </c>
      <c r="B267" s="14" t="s">
        <v>148</v>
      </c>
      <c r="C267" s="20" t="s">
        <v>1166</v>
      </c>
      <c r="D267" s="17">
        <v>41271</v>
      </c>
      <c r="E267" s="15">
        <v>800000</v>
      </c>
      <c r="F267" s="14" t="s">
        <v>99</v>
      </c>
      <c r="G267" s="14" t="s">
        <v>210</v>
      </c>
      <c r="H267" s="22" t="s">
        <v>149</v>
      </c>
      <c r="I267" s="15">
        <v>2182000</v>
      </c>
      <c r="J267" s="16">
        <v>0.3</v>
      </c>
      <c r="K267" s="15">
        <f t="shared" si="70"/>
        <v>1527400</v>
      </c>
      <c r="L267" s="15">
        <f t="shared" si="68"/>
        <v>2072900</v>
      </c>
      <c r="M267" s="26" t="s">
        <v>313</v>
      </c>
      <c r="N267" s="14" t="s">
        <v>316</v>
      </c>
      <c r="O267" s="14" t="s">
        <v>317</v>
      </c>
      <c r="P267" s="14" t="s">
        <v>150</v>
      </c>
      <c r="Q267" s="14" t="s">
        <v>151</v>
      </c>
      <c r="R267" s="14" t="s">
        <v>152</v>
      </c>
      <c r="S267" s="14"/>
      <c r="T267" s="14"/>
      <c r="U267" s="14"/>
      <c r="V267" s="14"/>
      <c r="W267" s="14"/>
      <c r="X267" s="14"/>
      <c r="Y267" s="14"/>
      <c r="Z267" s="14"/>
      <c r="AA267" s="14"/>
      <c r="AB267" s="14"/>
      <c r="AC267" s="14"/>
      <c r="AD267" s="27">
        <v>40819</v>
      </c>
      <c r="AE267" s="14" t="str">
        <f>LOOKUP(AP267,{0,32,92,184,366},{"раз в месяц","раз в квартал","раз в полгода","раз в год"})</f>
        <v>раз в год</v>
      </c>
      <c r="AF267" s="27" t="s">
        <v>311</v>
      </c>
      <c r="AG267" s="34">
        <f t="shared" si="69"/>
        <v>2182000</v>
      </c>
      <c r="AH267" s="16">
        <v>0.3</v>
      </c>
      <c r="AI267" s="34">
        <f t="shared" si="71"/>
        <v>1527400</v>
      </c>
      <c r="AJ267" s="27" t="s">
        <v>122</v>
      </c>
      <c r="AK267" s="14"/>
      <c r="AL267" s="14"/>
      <c r="AM267" s="14"/>
      <c r="AN267" s="14"/>
      <c r="AO267" s="14"/>
      <c r="AP267" s="130">
        <v>365</v>
      </c>
      <c r="AQ267" s="131">
        <f t="shared" si="59"/>
        <v>41184</v>
      </c>
      <c r="AR267" s="132">
        <f t="shared" ca="1" si="66"/>
        <v>41264</v>
      </c>
      <c r="AS267" s="131">
        <f t="shared" ca="1" si="67"/>
        <v>41264</v>
      </c>
      <c r="AT267" s="61"/>
      <c r="AU267" s="61"/>
      <c r="AV267" s="61"/>
      <c r="AX267" s="120">
        <v>41208</v>
      </c>
      <c r="AY267" s="120">
        <f ca="1">IF(AS267&gt;(AX267+183),AS267,(AX267+183))</f>
        <v>41391</v>
      </c>
    </row>
    <row r="268" spans="1:51" ht="67.5" customHeight="1" x14ac:dyDescent="0.2">
      <c r="A268" s="14" t="s">
        <v>700</v>
      </c>
      <c r="B268" s="14" t="s">
        <v>702</v>
      </c>
      <c r="C268" s="20" t="s">
        <v>138</v>
      </c>
      <c r="D268" s="17">
        <v>41617</v>
      </c>
      <c r="E268" s="15">
        <v>800000</v>
      </c>
      <c r="F268" s="14" t="s">
        <v>99</v>
      </c>
      <c r="G268" s="14" t="s">
        <v>1093</v>
      </c>
      <c r="H268" s="22" t="s">
        <v>1097</v>
      </c>
      <c r="I268" s="15">
        <v>1947000</v>
      </c>
      <c r="J268" s="16">
        <v>0.25</v>
      </c>
      <c r="K268" s="15">
        <f t="shared" si="70"/>
        <v>1460250</v>
      </c>
      <c r="L268" s="15">
        <f t="shared" si="68"/>
        <v>1849650</v>
      </c>
      <c r="M268" s="26" t="s">
        <v>313</v>
      </c>
      <c r="N268" s="14" t="s">
        <v>316</v>
      </c>
      <c r="O268" s="14" t="s">
        <v>317</v>
      </c>
      <c r="P268" s="14" t="s">
        <v>1098</v>
      </c>
      <c r="Q268" s="14" t="s">
        <v>891</v>
      </c>
      <c r="R268" s="14"/>
      <c r="S268" s="14"/>
      <c r="T268" s="14"/>
      <c r="U268" s="14"/>
      <c r="V268" s="14"/>
      <c r="W268" s="14"/>
      <c r="X268" s="14"/>
      <c r="Y268" s="14"/>
      <c r="Z268" s="14"/>
      <c r="AA268" s="14"/>
      <c r="AB268" s="14"/>
      <c r="AC268" s="14"/>
      <c r="AD268" s="27">
        <v>40890</v>
      </c>
      <c r="AE268" s="14" t="str">
        <f>LOOKUP(AP268,{0,32,92,184,366},{"раз в месяц","раз в квартал","раз в полгода","раз в год"})</f>
        <v>раз в год</v>
      </c>
      <c r="AF268" s="27" t="s">
        <v>311</v>
      </c>
      <c r="AG268" s="34">
        <f t="shared" si="69"/>
        <v>1947000</v>
      </c>
      <c r="AH268" s="16">
        <v>0.25</v>
      </c>
      <c r="AI268" s="34">
        <f t="shared" si="71"/>
        <v>1460250</v>
      </c>
      <c r="AJ268" s="27" t="s">
        <v>122</v>
      </c>
      <c r="AK268" s="14"/>
      <c r="AL268" s="14"/>
      <c r="AM268" s="14"/>
      <c r="AN268" s="14"/>
      <c r="AO268" s="14"/>
      <c r="AP268" s="130">
        <v>365</v>
      </c>
      <c r="AQ268" s="131">
        <f t="shared" si="59"/>
        <v>41255</v>
      </c>
      <c r="AR268" s="132">
        <f t="shared" ca="1" si="66"/>
        <v>41264</v>
      </c>
      <c r="AS268" s="131">
        <f t="shared" ca="1" si="67"/>
        <v>41264</v>
      </c>
      <c r="AT268" s="61"/>
      <c r="AU268" s="61"/>
      <c r="AV268" s="61"/>
      <c r="AX268" s="120">
        <v>41166</v>
      </c>
      <c r="AY268" s="120">
        <f ca="1">IF(AS268&gt;(AX268+183),AS268,(AX268+183))</f>
        <v>41349</v>
      </c>
    </row>
    <row r="269" spans="1:51" ht="45" customHeight="1" x14ac:dyDescent="0.2">
      <c r="A269" s="12" t="s">
        <v>1043</v>
      </c>
      <c r="B269" s="12" t="s">
        <v>1044</v>
      </c>
      <c r="C269" s="12" t="s">
        <v>98</v>
      </c>
      <c r="D269" s="13">
        <v>41271</v>
      </c>
      <c r="E269" s="12">
        <v>800000</v>
      </c>
      <c r="F269" s="14" t="s">
        <v>99</v>
      </c>
      <c r="G269" s="14" t="s">
        <v>1045</v>
      </c>
      <c r="H269" s="22" t="s">
        <v>1046</v>
      </c>
      <c r="I269" s="15">
        <v>975000</v>
      </c>
      <c r="J269" s="16">
        <v>0.25</v>
      </c>
      <c r="K269" s="15">
        <f t="shared" si="70"/>
        <v>731250</v>
      </c>
      <c r="L269" s="15">
        <f t="shared" si="68"/>
        <v>926250</v>
      </c>
      <c r="M269" s="14" t="s">
        <v>141</v>
      </c>
      <c r="N269" s="14" t="s">
        <v>316</v>
      </c>
      <c r="O269" s="14" t="s">
        <v>317</v>
      </c>
      <c r="P269" s="14" t="s">
        <v>1047</v>
      </c>
      <c r="Q269" s="14" t="s">
        <v>1048</v>
      </c>
      <c r="R269" s="33" t="s">
        <v>126</v>
      </c>
      <c r="S269" s="17">
        <v>40270</v>
      </c>
      <c r="T269" s="14"/>
      <c r="U269" s="14"/>
      <c r="V269" s="14"/>
      <c r="W269" s="14"/>
      <c r="X269" s="14"/>
      <c r="Y269" s="14"/>
      <c r="Z269" s="14"/>
      <c r="AA269" s="14"/>
      <c r="AB269" s="14"/>
      <c r="AC269" s="14"/>
      <c r="AD269" s="27">
        <v>41129</v>
      </c>
      <c r="AE269" s="14" t="str">
        <f>LOOKUP(AP269,{0,32,92,184,366},{"раз в месяц","раз в квартал","раз в полгода","раз в год"})</f>
        <v>раз в год</v>
      </c>
      <c r="AF269" s="17" t="s">
        <v>311</v>
      </c>
      <c r="AG269" s="33">
        <f t="shared" si="69"/>
        <v>975000</v>
      </c>
      <c r="AH269" s="16">
        <v>0.25</v>
      </c>
      <c r="AI269" s="33">
        <f t="shared" si="71"/>
        <v>731250</v>
      </c>
      <c r="AJ269" s="33" t="s">
        <v>122</v>
      </c>
      <c r="AK269" s="14"/>
      <c r="AL269" s="14"/>
      <c r="AM269" s="14"/>
      <c r="AN269" s="14"/>
      <c r="AO269" s="14"/>
      <c r="AP269" s="130">
        <v>365</v>
      </c>
      <c r="AQ269" s="131">
        <f t="shared" si="59"/>
        <v>41494</v>
      </c>
      <c r="AR269" s="132">
        <f t="shared" ca="1" si="66"/>
        <v>41494</v>
      </c>
      <c r="AS269" s="131">
        <f t="shared" ca="1" si="67"/>
        <v>41264</v>
      </c>
      <c r="AT269" s="61"/>
      <c r="AU269" s="61"/>
      <c r="AV269" s="61">
        <v>1</v>
      </c>
      <c r="AX269" s="120">
        <v>41166</v>
      </c>
      <c r="AY269" s="120">
        <f ca="1">IF(AS269&gt;(AX269+183),AS269,(AX269+183))</f>
        <v>41349</v>
      </c>
    </row>
    <row r="270" spans="1:51" ht="45" x14ac:dyDescent="0.2">
      <c r="A270" s="12" t="s">
        <v>1043</v>
      </c>
      <c r="B270" s="12" t="s">
        <v>1044</v>
      </c>
      <c r="C270" s="12" t="s">
        <v>98</v>
      </c>
      <c r="D270" s="13">
        <v>41271</v>
      </c>
      <c r="E270" s="12">
        <v>800000</v>
      </c>
      <c r="F270" s="14" t="s">
        <v>99</v>
      </c>
      <c r="G270" s="14" t="s">
        <v>408</v>
      </c>
      <c r="H270" s="22" t="s">
        <v>409</v>
      </c>
      <c r="I270" s="15">
        <v>1200000</v>
      </c>
      <c r="J270" s="16">
        <v>0.45</v>
      </c>
      <c r="K270" s="15">
        <f t="shared" si="70"/>
        <v>660000</v>
      </c>
      <c r="L270" s="15">
        <f t="shared" si="68"/>
        <v>1140000</v>
      </c>
      <c r="M270" s="25" t="s">
        <v>313</v>
      </c>
      <c r="N270" s="22" t="s">
        <v>314</v>
      </c>
      <c r="O270" s="22" t="s">
        <v>831</v>
      </c>
      <c r="P270" s="14" t="s">
        <v>410</v>
      </c>
      <c r="Q270" s="14" t="s">
        <v>558</v>
      </c>
      <c r="R270" s="33"/>
      <c r="S270" s="17"/>
      <c r="T270" s="14"/>
      <c r="U270" s="14"/>
      <c r="V270" s="14"/>
      <c r="W270" s="14"/>
      <c r="X270" s="14"/>
      <c r="Y270" s="14"/>
      <c r="Z270" s="14"/>
      <c r="AA270" s="14"/>
      <c r="AB270" s="14"/>
      <c r="AC270" s="14"/>
      <c r="AD270" s="27">
        <v>41092</v>
      </c>
      <c r="AE270" s="14" t="str">
        <f>LOOKUP(AP270,{0,32,92,184,366},{"раз в месяц","раз в квартал","раз в полгода","раз в год"})</f>
        <v>раз в полгода</v>
      </c>
      <c r="AF270" s="17" t="s">
        <v>311</v>
      </c>
      <c r="AG270" s="33">
        <f t="shared" si="69"/>
        <v>1200000</v>
      </c>
      <c r="AH270" s="16">
        <v>0.45</v>
      </c>
      <c r="AI270" s="33">
        <f t="shared" si="71"/>
        <v>660000</v>
      </c>
      <c r="AJ270" s="33" t="s">
        <v>122</v>
      </c>
      <c r="AK270" s="14"/>
      <c r="AL270" s="14"/>
      <c r="AM270" s="14"/>
      <c r="AN270" s="14"/>
      <c r="AO270" s="14"/>
      <c r="AP270" s="130">
        <v>183</v>
      </c>
      <c r="AQ270" s="131">
        <f t="shared" si="59"/>
        <v>41275</v>
      </c>
      <c r="AR270" s="132">
        <f t="shared" ca="1" si="66"/>
        <v>41275</v>
      </c>
      <c r="AS270" s="131">
        <f t="shared" ca="1" si="67"/>
        <v>41264</v>
      </c>
      <c r="AT270" s="61"/>
      <c r="AU270" s="61"/>
      <c r="AV270" s="61">
        <v>1</v>
      </c>
      <c r="AX270" s="69"/>
      <c r="AY270" s="69"/>
    </row>
    <row r="271" spans="1:51" ht="45" customHeight="1" x14ac:dyDescent="0.2">
      <c r="A271" s="14" t="s">
        <v>322</v>
      </c>
      <c r="B271" s="14" t="s">
        <v>1165</v>
      </c>
      <c r="C271" s="20" t="s">
        <v>1166</v>
      </c>
      <c r="D271" s="17">
        <v>41270</v>
      </c>
      <c r="E271" s="15">
        <v>800000</v>
      </c>
      <c r="F271" s="14" t="s">
        <v>99</v>
      </c>
      <c r="G271" s="14" t="s">
        <v>322</v>
      </c>
      <c r="H271" s="22" t="s">
        <v>620</v>
      </c>
      <c r="I271" s="15">
        <v>1153408.1200000001</v>
      </c>
      <c r="J271" s="16">
        <v>0.5</v>
      </c>
      <c r="K271" s="15">
        <f t="shared" si="70"/>
        <v>576704.06000000006</v>
      </c>
      <c r="L271" s="15">
        <f t="shared" si="68"/>
        <v>1095737.7140000002</v>
      </c>
      <c r="M271" s="26" t="s">
        <v>555</v>
      </c>
      <c r="N271" s="14" t="s">
        <v>830</v>
      </c>
      <c r="O271" s="14" t="s">
        <v>831</v>
      </c>
      <c r="P271" s="14" t="s">
        <v>621</v>
      </c>
      <c r="Q271" s="14" t="s">
        <v>801</v>
      </c>
      <c r="R271" s="14"/>
      <c r="S271" s="14"/>
      <c r="T271" s="14"/>
      <c r="U271" s="14"/>
      <c r="V271" s="14"/>
      <c r="W271" s="14"/>
      <c r="X271" s="14"/>
      <c r="Y271" s="14"/>
      <c r="Z271" s="14"/>
      <c r="AA271" s="14"/>
      <c r="AB271" s="14"/>
      <c r="AC271" s="14"/>
      <c r="AD271" s="27">
        <v>41148</v>
      </c>
      <c r="AE271" s="14" t="str">
        <f>LOOKUP(AP271,{0,32,92,184,366},{"раз в месяц","раз в квартал","раз в полгода","раз в год"})</f>
        <v>раз в полгода</v>
      </c>
      <c r="AF271" s="27" t="s">
        <v>311</v>
      </c>
      <c r="AG271" s="34">
        <f t="shared" si="69"/>
        <v>1153408.1200000001</v>
      </c>
      <c r="AH271" s="16">
        <v>0.5</v>
      </c>
      <c r="AI271" s="34">
        <f t="shared" si="71"/>
        <v>576704.06000000006</v>
      </c>
      <c r="AJ271" s="27" t="s">
        <v>941</v>
      </c>
      <c r="AK271" s="14"/>
      <c r="AL271" s="14"/>
      <c r="AM271" s="14"/>
      <c r="AN271" s="14"/>
      <c r="AO271" s="14"/>
      <c r="AP271" s="130">
        <v>183</v>
      </c>
      <c r="AQ271" s="131">
        <f t="shared" si="59"/>
        <v>41331</v>
      </c>
      <c r="AR271" s="132">
        <f t="shared" ca="1" si="66"/>
        <v>41331</v>
      </c>
      <c r="AS271" s="131">
        <f t="shared" ca="1" si="67"/>
        <v>41264</v>
      </c>
      <c r="AT271" s="61"/>
      <c r="AU271" s="61"/>
      <c r="AV271" s="61">
        <v>1</v>
      </c>
      <c r="AX271" s="69"/>
      <c r="AY271" s="69"/>
    </row>
    <row r="272" spans="1:51" ht="45" x14ac:dyDescent="0.2">
      <c r="A272" s="14" t="s">
        <v>380</v>
      </c>
      <c r="B272" s="12" t="s">
        <v>96</v>
      </c>
      <c r="C272" s="15" t="s">
        <v>929</v>
      </c>
      <c r="D272" s="21">
        <v>41312</v>
      </c>
      <c r="E272" s="15">
        <v>800000</v>
      </c>
      <c r="F272" s="14" t="s">
        <v>99</v>
      </c>
      <c r="G272" s="14" t="s">
        <v>380</v>
      </c>
      <c r="H272" s="22" t="s">
        <v>181</v>
      </c>
      <c r="I272" s="15">
        <v>920000</v>
      </c>
      <c r="J272" s="16">
        <v>0.5</v>
      </c>
      <c r="K272" s="15">
        <v>494000</v>
      </c>
      <c r="L272" s="15">
        <f t="shared" si="68"/>
        <v>874000</v>
      </c>
      <c r="M272" s="26" t="s">
        <v>313</v>
      </c>
      <c r="N272" s="26" t="s">
        <v>314</v>
      </c>
      <c r="O272" s="26" t="s">
        <v>831</v>
      </c>
      <c r="P272" s="14" t="s">
        <v>85</v>
      </c>
      <c r="Q272" s="14" t="s">
        <v>86</v>
      </c>
      <c r="R272" s="14"/>
      <c r="S272" s="14"/>
      <c r="T272" s="14"/>
      <c r="U272" s="14"/>
      <c r="V272" s="14"/>
      <c r="W272" s="14"/>
      <c r="X272" s="14"/>
      <c r="Y272" s="14"/>
      <c r="Z272" s="14"/>
      <c r="AA272" s="14"/>
      <c r="AB272" s="14"/>
      <c r="AC272" s="14"/>
      <c r="AD272" s="27">
        <v>44018</v>
      </c>
      <c r="AE272" s="14" t="str">
        <f>LOOKUP(AP272,{0,32,92,184,366},{"раз в месяц","раз в квартал","раз в полгода","раз в год"})</f>
        <v>раз в полгода</v>
      </c>
      <c r="AF272" s="27" t="s">
        <v>127</v>
      </c>
      <c r="AG272" s="34">
        <f t="shared" si="69"/>
        <v>920000</v>
      </c>
      <c r="AH272" s="16">
        <f>J272</f>
        <v>0.5</v>
      </c>
      <c r="AI272" s="34">
        <f>K272</f>
        <v>494000</v>
      </c>
      <c r="AJ272" s="27" t="s">
        <v>122</v>
      </c>
      <c r="AK272" s="14"/>
      <c r="AL272" s="14"/>
      <c r="AM272" s="14"/>
      <c r="AN272" s="14"/>
      <c r="AO272" s="14"/>
      <c r="AP272" s="130">
        <v>183</v>
      </c>
      <c r="AQ272" s="131">
        <f t="shared" si="59"/>
        <v>44201</v>
      </c>
      <c r="AR272" s="132">
        <f t="shared" ca="1" si="66"/>
        <v>44201</v>
      </c>
      <c r="AS272" s="131">
        <f t="shared" ca="1" si="67"/>
        <v>41264</v>
      </c>
      <c r="AT272" s="61"/>
      <c r="AU272" s="61"/>
      <c r="AV272" s="61">
        <v>1</v>
      </c>
      <c r="AX272" s="69"/>
      <c r="AY272" s="69"/>
    </row>
    <row r="273" spans="1:51" ht="45" x14ac:dyDescent="0.2">
      <c r="A273" s="14" t="s">
        <v>1012</v>
      </c>
      <c r="B273" s="12" t="s">
        <v>1013</v>
      </c>
      <c r="C273" s="15" t="s">
        <v>929</v>
      </c>
      <c r="D273" s="21">
        <v>41345</v>
      </c>
      <c r="E273" s="15">
        <v>800000</v>
      </c>
      <c r="F273" s="14" t="s">
        <v>99</v>
      </c>
      <c r="G273" s="14" t="s">
        <v>1014</v>
      </c>
      <c r="H273" s="22" t="s">
        <v>1015</v>
      </c>
      <c r="I273" s="15">
        <v>1160000</v>
      </c>
      <c r="J273" s="16">
        <v>0.6</v>
      </c>
      <c r="K273" s="15">
        <f>I273-I273*J273</f>
        <v>464000</v>
      </c>
      <c r="L273" s="15">
        <f t="shared" si="68"/>
        <v>1102000</v>
      </c>
      <c r="M273" s="26" t="s">
        <v>100</v>
      </c>
      <c r="N273" s="26" t="s">
        <v>314</v>
      </c>
      <c r="O273" s="26" t="s">
        <v>831</v>
      </c>
      <c r="P273" s="14" t="s">
        <v>480</v>
      </c>
      <c r="Q273" s="14" t="s">
        <v>582</v>
      </c>
      <c r="R273" s="14"/>
      <c r="S273" s="14"/>
      <c r="T273" s="14"/>
      <c r="U273" s="14"/>
      <c r="V273" s="14"/>
      <c r="W273" s="14"/>
      <c r="X273" s="14"/>
      <c r="Y273" s="14"/>
      <c r="Z273" s="14"/>
      <c r="AA273" s="14"/>
      <c r="AB273" s="14"/>
      <c r="AC273" s="14"/>
      <c r="AD273" s="27">
        <v>41150</v>
      </c>
      <c r="AE273" s="14" t="str">
        <f>LOOKUP(AP273,{0,32,92,184,366},{"раз в месяц","раз в квартал","раз в полгода","раз в год"})</f>
        <v>раз в полгода</v>
      </c>
      <c r="AF273" s="27" t="s">
        <v>127</v>
      </c>
      <c r="AG273" s="34">
        <f t="shared" si="69"/>
        <v>1160000</v>
      </c>
      <c r="AH273" s="16">
        <f>J273</f>
        <v>0.6</v>
      </c>
      <c r="AI273" s="34">
        <f>K273</f>
        <v>464000</v>
      </c>
      <c r="AJ273" s="27" t="s">
        <v>122</v>
      </c>
      <c r="AK273" s="14"/>
      <c r="AL273" s="14"/>
      <c r="AM273" s="14"/>
      <c r="AN273" s="14"/>
      <c r="AO273" s="14"/>
      <c r="AP273" s="130">
        <v>183</v>
      </c>
      <c r="AQ273" s="131">
        <f t="shared" si="59"/>
        <v>41333</v>
      </c>
      <c r="AR273" s="132">
        <f t="shared" ca="1" si="66"/>
        <v>41333</v>
      </c>
      <c r="AS273" s="131">
        <f t="shared" ca="1" si="67"/>
        <v>41264</v>
      </c>
      <c r="AT273" s="61"/>
      <c r="AU273" s="61"/>
      <c r="AV273" s="61">
        <v>1</v>
      </c>
      <c r="AX273" s="69"/>
      <c r="AY273" s="69"/>
    </row>
    <row r="274" spans="1:51" ht="45" x14ac:dyDescent="0.2">
      <c r="A274" s="14" t="s">
        <v>1503</v>
      </c>
      <c r="B274" s="14" t="s">
        <v>1504</v>
      </c>
      <c r="C274" s="14" t="s">
        <v>138</v>
      </c>
      <c r="D274" s="17">
        <v>41564</v>
      </c>
      <c r="E274" s="15">
        <v>800000</v>
      </c>
      <c r="F274" s="14" t="s">
        <v>99</v>
      </c>
      <c r="G274" s="14" t="s">
        <v>219</v>
      </c>
      <c r="H274" s="22" t="s">
        <v>1505</v>
      </c>
      <c r="I274" s="15">
        <v>800000</v>
      </c>
      <c r="J274" s="16">
        <v>0.5</v>
      </c>
      <c r="K274" s="15">
        <f>I274-I274*J274</f>
        <v>400000</v>
      </c>
      <c r="L274" s="15">
        <f t="shared" si="68"/>
        <v>760000</v>
      </c>
      <c r="M274" s="26" t="s">
        <v>313</v>
      </c>
      <c r="N274" s="26" t="s">
        <v>314</v>
      </c>
      <c r="O274" s="26" t="s">
        <v>831</v>
      </c>
      <c r="P274" s="14" t="s">
        <v>1506</v>
      </c>
      <c r="Q274" s="14" t="s">
        <v>1507</v>
      </c>
      <c r="R274" s="14"/>
      <c r="S274" s="14"/>
      <c r="T274" s="14"/>
      <c r="U274" s="14"/>
      <c r="V274" s="14"/>
      <c r="W274" s="14"/>
      <c r="X274" s="14"/>
      <c r="Y274" s="14"/>
      <c r="Z274" s="14"/>
      <c r="AA274" s="14"/>
      <c r="AB274" s="14"/>
      <c r="AC274" s="14"/>
      <c r="AD274" s="27">
        <v>41199</v>
      </c>
      <c r="AE274" s="14" t="str">
        <f>LOOKUP(AP274,{0,32,92,184,366},{"раз в месяц","раз в квартал","раз в полгода","раз в год"})</f>
        <v>раз в полгода</v>
      </c>
      <c r="AF274" s="27" t="s">
        <v>127</v>
      </c>
      <c r="AG274" s="34">
        <f t="shared" si="69"/>
        <v>800000</v>
      </c>
      <c r="AH274" s="16">
        <f>J274</f>
        <v>0.5</v>
      </c>
      <c r="AI274" s="34">
        <f t="shared" ref="AI274:AI283" si="72">AG274-AG274*AH274</f>
        <v>400000</v>
      </c>
      <c r="AJ274" s="27" t="s">
        <v>122</v>
      </c>
      <c r="AK274" s="14"/>
      <c r="AL274" s="14"/>
      <c r="AM274" s="14"/>
      <c r="AN274" s="14"/>
      <c r="AO274" s="14"/>
      <c r="AP274" s="130">
        <v>183</v>
      </c>
      <c r="AQ274" s="131">
        <f t="shared" si="59"/>
        <v>41382</v>
      </c>
      <c r="AR274" s="132">
        <f t="shared" ca="1" si="66"/>
        <v>41382</v>
      </c>
      <c r="AS274" s="131">
        <f t="shared" ca="1" si="67"/>
        <v>41264</v>
      </c>
      <c r="AT274" s="61"/>
      <c r="AU274" s="61"/>
      <c r="AV274" s="61"/>
      <c r="AX274" s="69"/>
      <c r="AY274" s="69"/>
    </row>
    <row r="275" spans="1:51" ht="45" x14ac:dyDescent="0.2">
      <c r="A275" s="14" t="s">
        <v>322</v>
      </c>
      <c r="B275" s="14" t="s">
        <v>1165</v>
      </c>
      <c r="C275" s="20" t="s">
        <v>1166</v>
      </c>
      <c r="D275" s="17">
        <v>41270</v>
      </c>
      <c r="E275" s="15">
        <v>800000</v>
      </c>
      <c r="F275" s="14" t="s">
        <v>99</v>
      </c>
      <c r="G275" s="14" t="s">
        <v>1167</v>
      </c>
      <c r="H275" s="22" t="s">
        <v>618</v>
      </c>
      <c r="I275" s="15">
        <v>550000</v>
      </c>
      <c r="J275" s="16">
        <v>0.5</v>
      </c>
      <c r="K275" s="15">
        <v>302500</v>
      </c>
      <c r="L275" s="15">
        <f t="shared" si="68"/>
        <v>522500</v>
      </c>
      <c r="M275" s="26" t="s">
        <v>313</v>
      </c>
      <c r="N275" s="14" t="s">
        <v>314</v>
      </c>
      <c r="O275" s="14" t="s">
        <v>831</v>
      </c>
      <c r="P275" s="14" t="s">
        <v>619</v>
      </c>
      <c r="Q275" s="14" t="s">
        <v>245</v>
      </c>
      <c r="R275" s="14"/>
      <c r="S275" s="14"/>
      <c r="T275" s="14"/>
      <c r="U275" s="14"/>
      <c r="V275" s="14"/>
      <c r="W275" s="14"/>
      <c r="X275" s="14"/>
      <c r="Y275" s="14"/>
      <c r="Z275" s="14"/>
      <c r="AA275" s="14"/>
      <c r="AB275" s="14"/>
      <c r="AC275" s="14"/>
      <c r="AD275" s="27">
        <v>41148</v>
      </c>
      <c r="AE275" s="14" t="str">
        <f>LOOKUP(AP275,{0,32,92,184,366},{"раз в месяц","раз в квартал","раз в полгода","раз в год"})</f>
        <v>раз в полгода</v>
      </c>
      <c r="AF275" s="27" t="s">
        <v>311</v>
      </c>
      <c r="AG275" s="34">
        <f t="shared" si="69"/>
        <v>550000</v>
      </c>
      <c r="AH275" s="16">
        <v>0.5</v>
      </c>
      <c r="AI275" s="34">
        <f t="shared" si="72"/>
        <v>275000</v>
      </c>
      <c r="AJ275" s="27" t="s">
        <v>941</v>
      </c>
      <c r="AK275" s="14"/>
      <c r="AL275" s="14"/>
      <c r="AM275" s="14"/>
      <c r="AN275" s="14"/>
      <c r="AO275" s="14"/>
      <c r="AP275" s="130">
        <v>183</v>
      </c>
      <c r="AQ275" s="131">
        <f t="shared" si="59"/>
        <v>41331</v>
      </c>
      <c r="AR275" s="132">
        <f t="shared" ca="1" si="66"/>
        <v>41331</v>
      </c>
      <c r="AS275" s="131">
        <f t="shared" ca="1" si="67"/>
        <v>41264</v>
      </c>
      <c r="AT275" s="61"/>
      <c r="AU275" s="61"/>
      <c r="AV275" s="61">
        <v>1</v>
      </c>
      <c r="AX275" s="69"/>
      <c r="AY275" s="69"/>
    </row>
    <row r="276" spans="1:51" ht="281.25" customHeight="1" x14ac:dyDescent="0.2">
      <c r="A276" s="22" t="s">
        <v>823</v>
      </c>
      <c r="B276" s="14" t="s">
        <v>824</v>
      </c>
      <c r="C276" s="20" t="s">
        <v>198</v>
      </c>
      <c r="D276" s="17">
        <v>42000</v>
      </c>
      <c r="E276" s="15">
        <v>800000</v>
      </c>
      <c r="F276" s="14" t="s">
        <v>99</v>
      </c>
      <c r="G276" s="22" t="s">
        <v>825</v>
      </c>
      <c r="H276" s="22" t="s">
        <v>826</v>
      </c>
      <c r="I276" s="15">
        <v>0</v>
      </c>
      <c r="J276" s="16">
        <v>0</v>
      </c>
      <c r="K276" s="15">
        <v>0</v>
      </c>
      <c r="L276" s="15">
        <f t="shared" si="68"/>
        <v>0</v>
      </c>
      <c r="M276" s="26" t="s">
        <v>313</v>
      </c>
      <c r="N276" s="26" t="s">
        <v>314</v>
      </c>
      <c r="O276" s="26" t="s">
        <v>831</v>
      </c>
      <c r="P276" s="14" t="s">
        <v>827</v>
      </c>
      <c r="Q276" s="14" t="s">
        <v>828</v>
      </c>
      <c r="R276" s="14"/>
      <c r="S276" s="14"/>
      <c r="T276" s="14"/>
      <c r="U276" s="14"/>
      <c r="V276" s="14"/>
      <c r="W276" s="14"/>
      <c r="X276" s="14"/>
      <c r="Y276" s="14"/>
      <c r="Z276" s="14"/>
      <c r="AA276" s="14"/>
      <c r="AB276" s="14"/>
      <c r="AC276" s="14"/>
      <c r="AD276" s="27">
        <v>41085</v>
      </c>
      <c r="AE276" s="14" t="str">
        <f>LOOKUP(AP276,{0,32,92,184,366},{"раз в месяц","раз в квартал","раз в полгода","раз в год"})</f>
        <v>раз в полгода</v>
      </c>
      <c r="AF276" s="27" t="s">
        <v>311</v>
      </c>
      <c r="AG276" s="34">
        <f t="shared" si="69"/>
        <v>0</v>
      </c>
      <c r="AH276" s="16">
        <v>0</v>
      </c>
      <c r="AI276" s="34">
        <f t="shared" si="72"/>
        <v>0</v>
      </c>
      <c r="AJ276" s="27" t="s">
        <v>122</v>
      </c>
      <c r="AK276" s="14"/>
      <c r="AL276" s="14"/>
      <c r="AM276" s="14"/>
      <c r="AN276" s="14"/>
      <c r="AO276" s="14"/>
      <c r="AP276" s="130">
        <v>183</v>
      </c>
      <c r="AQ276" s="131">
        <f t="shared" si="59"/>
        <v>41268</v>
      </c>
      <c r="AR276" s="132">
        <f t="shared" ca="1" si="66"/>
        <v>41268</v>
      </c>
      <c r="AS276" s="131">
        <f t="shared" ca="1" si="67"/>
        <v>41264</v>
      </c>
      <c r="AT276" s="61"/>
      <c r="AU276" s="61"/>
      <c r="AV276" s="61">
        <v>1</v>
      </c>
      <c r="AX276" s="69"/>
      <c r="AY276" s="69"/>
    </row>
    <row r="277" spans="1:51" ht="78.75" customHeight="1" x14ac:dyDescent="0.2">
      <c r="A277" s="22" t="s">
        <v>823</v>
      </c>
      <c r="B277" s="14" t="s">
        <v>824</v>
      </c>
      <c r="C277" s="20" t="s">
        <v>198</v>
      </c>
      <c r="D277" s="17">
        <v>42000</v>
      </c>
      <c r="E277" s="15">
        <v>800000</v>
      </c>
      <c r="F277" s="14" t="s">
        <v>99</v>
      </c>
      <c r="G277" s="22" t="s">
        <v>1045</v>
      </c>
      <c r="H277" s="22" t="s">
        <v>471</v>
      </c>
      <c r="I277" s="15">
        <v>0</v>
      </c>
      <c r="J277" s="16">
        <v>0</v>
      </c>
      <c r="K277" s="15">
        <f t="shared" ref="K277:K283" si="73">I277-I277*J277</f>
        <v>0</v>
      </c>
      <c r="L277" s="15">
        <f t="shared" si="68"/>
        <v>0</v>
      </c>
      <c r="M277" s="26" t="s">
        <v>313</v>
      </c>
      <c r="N277" s="26" t="s">
        <v>316</v>
      </c>
      <c r="O277" s="26" t="s">
        <v>317</v>
      </c>
      <c r="P277" s="14" t="s">
        <v>472</v>
      </c>
      <c r="Q277" s="14" t="s">
        <v>473</v>
      </c>
      <c r="R277" s="14"/>
      <c r="S277" s="14"/>
      <c r="T277" s="14"/>
      <c r="U277" s="14"/>
      <c r="V277" s="14"/>
      <c r="W277" s="14"/>
      <c r="X277" s="14"/>
      <c r="Y277" s="14"/>
      <c r="Z277" s="14"/>
      <c r="AA277" s="14"/>
      <c r="AB277" s="14"/>
      <c r="AC277" s="14"/>
      <c r="AD277" s="27">
        <v>40904</v>
      </c>
      <c r="AE277" s="14" t="str">
        <f>LOOKUP(AP277,{0,32,92,184,366},{"раз в месяц","раз в квартал","раз в полгода","раз в год"})</f>
        <v>раз в год</v>
      </c>
      <c r="AF277" s="27" t="s">
        <v>311</v>
      </c>
      <c r="AG277" s="34">
        <f t="shared" si="69"/>
        <v>0</v>
      </c>
      <c r="AH277" s="16">
        <v>0</v>
      </c>
      <c r="AI277" s="34">
        <f t="shared" si="72"/>
        <v>0</v>
      </c>
      <c r="AJ277" s="27" t="s">
        <v>122</v>
      </c>
      <c r="AK277" s="14"/>
      <c r="AL277" s="14"/>
      <c r="AM277" s="14"/>
      <c r="AN277" s="14"/>
      <c r="AO277" s="14"/>
      <c r="AP277" s="130">
        <v>365</v>
      </c>
      <c r="AQ277" s="131">
        <f t="shared" si="59"/>
        <v>41269</v>
      </c>
      <c r="AR277" s="132">
        <f t="shared" ca="1" si="66"/>
        <v>41269</v>
      </c>
      <c r="AS277" s="131">
        <f t="shared" ca="1" si="67"/>
        <v>41264</v>
      </c>
      <c r="AT277" s="61"/>
      <c r="AU277" s="61"/>
      <c r="AV277" s="61">
        <v>1</v>
      </c>
      <c r="AX277" s="120">
        <v>41166</v>
      </c>
      <c r="AY277" s="120">
        <f ca="1">IF(AS277&gt;(AX277+183),AS277,(AX277+183))</f>
        <v>41349</v>
      </c>
    </row>
    <row r="278" spans="1:51" ht="45" customHeight="1" x14ac:dyDescent="0.2">
      <c r="A278" s="14" t="s">
        <v>833</v>
      </c>
      <c r="B278" s="14" t="s">
        <v>834</v>
      </c>
      <c r="C278" s="20" t="s">
        <v>129</v>
      </c>
      <c r="D278" s="17">
        <v>41336</v>
      </c>
      <c r="E278" s="15">
        <v>700000</v>
      </c>
      <c r="F278" s="14" t="s">
        <v>99</v>
      </c>
      <c r="G278" s="14" t="s">
        <v>835</v>
      </c>
      <c r="H278" s="22" t="s">
        <v>836</v>
      </c>
      <c r="I278" s="15">
        <v>2419000</v>
      </c>
      <c r="J278" s="16">
        <v>0.3</v>
      </c>
      <c r="K278" s="15">
        <f t="shared" si="73"/>
        <v>1693300</v>
      </c>
      <c r="L278" s="15">
        <f t="shared" si="68"/>
        <v>2298050</v>
      </c>
      <c r="M278" s="26" t="s">
        <v>313</v>
      </c>
      <c r="N278" s="14" t="s">
        <v>316</v>
      </c>
      <c r="O278" s="14" t="s">
        <v>317</v>
      </c>
      <c r="P278" s="14" t="s">
        <v>934</v>
      </c>
      <c r="Q278" s="14" t="s">
        <v>935</v>
      </c>
      <c r="R278" s="14"/>
      <c r="S278" s="14"/>
      <c r="T278" s="14"/>
      <c r="U278" s="14"/>
      <c r="V278" s="14"/>
      <c r="W278" s="14"/>
      <c r="X278" s="14"/>
      <c r="Y278" s="14"/>
      <c r="Z278" s="14"/>
      <c r="AA278" s="14"/>
      <c r="AB278" s="14"/>
      <c r="AC278" s="14"/>
      <c r="AD278" s="65">
        <v>40969</v>
      </c>
      <c r="AE278" s="14" t="str">
        <f>LOOKUP(AP278,{0,32,92,184,366},{"раз в месяц","раз в квартал","раз в полгода","раз в год"})</f>
        <v>раз в год</v>
      </c>
      <c r="AF278" s="27" t="s">
        <v>311</v>
      </c>
      <c r="AG278" s="34">
        <f t="shared" si="69"/>
        <v>2419000</v>
      </c>
      <c r="AH278" s="16">
        <v>0.3</v>
      </c>
      <c r="AI278" s="34">
        <f t="shared" si="72"/>
        <v>1693300</v>
      </c>
      <c r="AJ278" s="27" t="s">
        <v>122</v>
      </c>
      <c r="AK278" s="14"/>
      <c r="AL278" s="14"/>
      <c r="AM278" s="14"/>
      <c r="AN278" s="14"/>
      <c r="AO278" s="14"/>
      <c r="AP278" s="130">
        <v>365</v>
      </c>
      <c r="AQ278" s="131">
        <f t="shared" si="59"/>
        <v>41334</v>
      </c>
      <c r="AR278" s="132">
        <f t="shared" ca="1" si="66"/>
        <v>41334</v>
      </c>
      <c r="AS278" s="131">
        <f t="shared" ca="1" si="67"/>
        <v>41264</v>
      </c>
      <c r="AT278" s="61"/>
      <c r="AU278" s="61"/>
      <c r="AV278" s="61">
        <v>1</v>
      </c>
      <c r="AX278" s="120">
        <v>41209</v>
      </c>
      <c r="AY278" s="120">
        <f ca="1">IF(AS278&gt;(AX278+183),AS278,(AX278+183))</f>
        <v>41392</v>
      </c>
    </row>
    <row r="279" spans="1:51" ht="45" x14ac:dyDescent="0.2">
      <c r="A279" s="14" t="s">
        <v>322</v>
      </c>
      <c r="B279" s="14" t="s">
        <v>1224</v>
      </c>
      <c r="C279" s="14" t="s">
        <v>1166</v>
      </c>
      <c r="D279" s="17">
        <v>41756</v>
      </c>
      <c r="E279" s="15">
        <v>700000</v>
      </c>
      <c r="F279" s="14" t="s">
        <v>99</v>
      </c>
      <c r="G279" s="14" t="s">
        <v>322</v>
      </c>
      <c r="H279" s="22" t="s">
        <v>1225</v>
      </c>
      <c r="I279" s="15">
        <v>2108804</v>
      </c>
      <c r="J279" s="16">
        <v>0.5</v>
      </c>
      <c r="K279" s="15">
        <f t="shared" si="73"/>
        <v>1054402</v>
      </c>
      <c r="L279" s="15">
        <f t="shared" si="68"/>
        <v>2003363.7999999998</v>
      </c>
      <c r="M279" s="26" t="s">
        <v>313</v>
      </c>
      <c r="N279" s="26" t="s">
        <v>830</v>
      </c>
      <c r="O279" s="26" t="s">
        <v>831</v>
      </c>
      <c r="P279" s="14" t="s">
        <v>1226</v>
      </c>
      <c r="Q279" s="14" t="s">
        <v>881</v>
      </c>
      <c r="R279" s="14"/>
      <c r="S279" s="14"/>
      <c r="T279" s="14" t="s">
        <v>1157</v>
      </c>
      <c r="U279" s="14"/>
      <c r="V279" s="14"/>
      <c r="W279" s="14"/>
      <c r="X279" s="14"/>
      <c r="Y279" s="14"/>
      <c r="Z279" s="14"/>
      <c r="AA279" s="14"/>
      <c r="AB279" s="14"/>
      <c r="AC279" s="14"/>
      <c r="AD279" s="27">
        <v>41148</v>
      </c>
      <c r="AE279" s="14" t="str">
        <f>LOOKUP(AP279,{0,32,92,184,366},{"раз в месяц","раз в квартал","раз в полгода","раз в год"})</f>
        <v>раз в полгода</v>
      </c>
      <c r="AF279" s="27" t="s">
        <v>311</v>
      </c>
      <c r="AG279" s="34">
        <f t="shared" si="69"/>
        <v>2108804</v>
      </c>
      <c r="AH279" s="16">
        <v>0.5</v>
      </c>
      <c r="AI279" s="34">
        <f t="shared" si="72"/>
        <v>1054402</v>
      </c>
      <c r="AJ279" s="27" t="s">
        <v>122</v>
      </c>
      <c r="AK279" s="14"/>
      <c r="AL279" s="14"/>
      <c r="AM279" s="14"/>
      <c r="AN279" s="14"/>
      <c r="AO279" s="14"/>
      <c r="AP279" s="130">
        <v>183</v>
      </c>
      <c r="AQ279" s="131">
        <f t="shared" si="59"/>
        <v>41331</v>
      </c>
      <c r="AR279" s="132">
        <f t="shared" ca="1" si="66"/>
        <v>41331</v>
      </c>
      <c r="AS279" s="131">
        <f t="shared" ca="1" si="67"/>
        <v>41264</v>
      </c>
      <c r="AT279" s="61"/>
      <c r="AU279" s="61"/>
      <c r="AV279" s="61">
        <v>1</v>
      </c>
      <c r="AX279" s="69"/>
      <c r="AY279" s="69"/>
    </row>
    <row r="280" spans="1:51" ht="78.75" x14ac:dyDescent="0.2">
      <c r="A280" s="14" t="s">
        <v>1184</v>
      </c>
      <c r="B280" s="14" t="s">
        <v>1185</v>
      </c>
      <c r="C280" s="14" t="s">
        <v>1186</v>
      </c>
      <c r="D280" s="17">
        <v>42086</v>
      </c>
      <c r="E280" s="15">
        <v>700000</v>
      </c>
      <c r="F280" s="14" t="s">
        <v>99</v>
      </c>
      <c r="G280" s="14" t="s">
        <v>1183</v>
      </c>
      <c r="H280" s="22" t="s">
        <v>1187</v>
      </c>
      <c r="I280" s="15">
        <v>888000</v>
      </c>
      <c r="J280" s="16">
        <v>0.2</v>
      </c>
      <c r="K280" s="15">
        <f t="shared" si="73"/>
        <v>710400</v>
      </c>
      <c r="L280" s="15">
        <f t="shared" si="68"/>
        <v>843600</v>
      </c>
      <c r="M280" s="26" t="s">
        <v>313</v>
      </c>
      <c r="N280" s="26" t="s">
        <v>314</v>
      </c>
      <c r="O280" s="26" t="s">
        <v>831</v>
      </c>
      <c r="P280" s="14" t="s">
        <v>1188</v>
      </c>
      <c r="Q280" s="14" t="s">
        <v>1189</v>
      </c>
      <c r="R280" s="14"/>
      <c r="S280" s="14"/>
      <c r="T280" s="14"/>
      <c r="U280" s="14"/>
      <c r="V280" s="14"/>
      <c r="W280" s="14"/>
      <c r="X280" s="14"/>
      <c r="Y280" s="14"/>
      <c r="Z280" s="14"/>
      <c r="AA280" s="14"/>
      <c r="AB280" s="14"/>
      <c r="AC280" s="14"/>
      <c r="AD280" s="111">
        <v>41227</v>
      </c>
      <c r="AE280" s="14" t="str">
        <f>LOOKUP(AP280,{0,32,92,184,366},{"раз в месяц","раз в квартал","раз в полгода","раз в год"})</f>
        <v>раз в квартал</v>
      </c>
      <c r="AF280" s="27" t="s">
        <v>311</v>
      </c>
      <c r="AG280" s="34">
        <f t="shared" si="69"/>
        <v>888000</v>
      </c>
      <c r="AH280" s="16">
        <v>0.2</v>
      </c>
      <c r="AI280" s="34">
        <f t="shared" si="72"/>
        <v>710400</v>
      </c>
      <c r="AJ280" s="27" t="s">
        <v>122</v>
      </c>
      <c r="AK280" s="14"/>
      <c r="AL280" s="14"/>
      <c r="AM280" s="14"/>
      <c r="AN280" s="14"/>
      <c r="AO280" s="14"/>
      <c r="AP280" s="130">
        <v>91</v>
      </c>
      <c r="AQ280" s="131">
        <f t="shared" si="59"/>
        <v>41318</v>
      </c>
      <c r="AR280" s="132">
        <f t="shared" ca="1" si="66"/>
        <v>41318</v>
      </c>
      <c r="AS280" s="131">
        <f t="shared" ca="1" si="67"/>
        <v>41264</v>
      </c>
      <c r="AT280" s="61"/>
      <c r="AU280" s="61"/>
      <c r="AV280" s="61"/>
      <c r="AX280" s="69"/>
      <c r="AY280" s="69"/>
    </row>
    <row r="281" spans="1:51" ht="45" x14ac:dyDescent="0.2">
      <c r="A281" s="14" t="s">
        <v>386</v>
      </c>
      <c r="B281" s="14" t="s">
        <v>1472</v>
      </c>
      <c r="C281" s="14" t="s">
        <v>551</v>
      </c>
      <c r="D281" s="17">
        <v>41861</v>
      </c>
      <c r="E281" s="15">
        <v>698500</v>
      </c>
      <c r="F281" s="14" t="s">
        <v>99</v>
      </c>
      <c r="G281" s="14" t="s">
        <v>386</v>
      </c>
      <c r="H281" s="22" t="s">
        <v>1473</v>
      </c>
      <c r="I281" s="15">
        <v>1400000</v>
      </c>
      <c r="J281" s="16">
        <v>0.3</v>
      </c>
      <c r="K281" s="15">
        <f t="shared" si="73"/>
        <v>980000</v>
      </c>
      <c r="L281" s="15">
        <f t="shared" si="68"/>
        <v>1330000</v>
      </c>
      <c r="M281" s="26" t="s">
        <v>313</v>
      </c>
      <c r="N281" s="26" t="s">
        <v>314</v>
      </c>
      <c r="O281" s="26" t="s">
        <v>831</v>
      </c>
      <c r="P281" s="14" t="s">
        <v>1474</v>
      </c>
      <c r="Q281" s="14" t="s">
        <v>1475</v>
      </c>
      <c r="R281" s="14"/>
      <c r="S281" s="14"/>
      <c r="T281" s="14"/>
      <c r="U281" s="14"/>
      <c r="V281" s="14"/>
      <c r="W281" s="14"/>
      <c r="X281" s="14"/>
      <c r="Y281" s="14"/>
      <c r="Z281" s="14"/>
      <c r="AA281" s="14"/>
      <c r="AB281" s="14"/>
      <c r="AC281" s="14"/>
      <c r="AD281" s="27">
        <v>41166</v>
      </c>
      <c r="AE281" s="14" t="str">
        <f>LOOKUP(AP281,{0,32,92,184,366},{"раз в месяц","раз в квартал","раз в полгода","раз в год"})</f>
        <v>раз в квартал</v>
      </c>
      <c r="AF281" s="27" t="s">
        <v>311</v>
      </c>
      <c r="AG281" s="34">
        <f t="shared" si="69"/>
        <v>1400000</v>
      </c>
      <c r="AH281" s="16">
        <f>J281</f>
        <v>0.3</v>
      </c>
      <c r="AI281" s="34">
        <f t="shared" si="72"/>
        <v>980000</v>
      </c>
      <c r="AJ281" s="27" t="s">
        <v>122</v>
      </c>
      <c r="AK281" s="14"/>
      <c r="AL281" s="14"/>
      <c r="AM281" s="14"/>
      <c r="AN281" s="14"/>
      <c r="AO281" s="14"/>
      <c r="AP281" s="130">
        <v>91</v>
      </c>
      <c r="AQ281" s="131">
        <f t="shared" si="59"/>
        <v>41257</v>
      </c>
      <c r="AR281" s="132">
        <f t="shared" ca="1" si="66"/>
        <v>41264</v>
      </c>
      <c r="AS281" s="131">
        <f t="shared" ca="1" si="67"/>
        <v>41264</v>
      </c>
      <c r="AT281" s="61"/>
      <c r="AU281" s="61"/>
      <c r="AV281" s="61"/>
      <c r="AX281" s="69"/>
      <c r="AY281" s="69"/>
    </row>
    <row r="282" spans="1:51" ht="67.5" x14ac:dyDescent="0.2">
      <c r="A282" s="14" t="s">
        <v>386</v>
      </c>
      <c r="B282" s="14" t="s">
        <v>1246</v>
      </c>
      <c r="C282" s="14" t="s">
        <v>129</v>
      </c>
      <c r="D282" s="17">
        <v>41638</v>
      </c>
      <c r="E282" s="15">
        <v>644000</v>
      </c>
      <c r="F282" s="14" t="s">
        <v>99</v>
      </c>
      <c r="G282" s="14" t="s">
        <v>386</v>
      </c>
      <c r="H282" s="22" t="s">
        <v>1243</v>
      </c>
      <c r="I282" s="15">
        <v>920000</v>
      </c>
      <c r="J282" s="16">
        <v>0.3</v>
      </c>
      <c r="K282" s="15">
        <f t="shared" si="73"/>
        <v>644000</v>
      </c>
      <c r="L282" s="15">
        <f t="shared" si="68"/>
        <v>874000</v>
      </c>
      <c r="M282" s="26" t="s">
        <v>313</v>
      </c>
      <c r="N282" s="14" t="s">
        <v>314</v>
      </c>
      <c r="O282" s="14" t="s">
        <v>831</v>
      </c>
      <c r="P282" s="14" t="s">
        <v>1244</v>
      </c>
      <c r="Q282" s="14" t="s">
        <v>1245</v>
      </c>
      <c r="R282" s="14"/>
      <c r="S282" s="14"/>
      <c r="T282" s="14"/>
      <c r="U282" s="14"/>
      <c r="V282" s="14"/>
      <c r="W282" s="14"/>
      <c r="X282" s="14"/>
      <c r="Y282" s="14"/>
      <c r="Z282" s="14"/>
      <c r="AA282" s="14"/>
      <c r="AB282" s="14"/>
      <c r="AC282" s="14"/>
      <c r="AD282" s="27">
        <v>41233</v>
      </c>
      <c r="AE282" s="14" t="str">
        <f>LOOKUP(AP282,{0,32,92,184,366},{"раз в месяц","раз в квартал","раз в полгода","раз в год"})</f>
        <v>раз в квартал</v>
      </c>
      <c r="AF282" s="27" t="s">
        <v>311</v>
      </c>
      <c r="AG282" s="34">
        <f t="shared" si="69"/>
        <v>920000</v>
      </c>
      <c r="AH282" s="16">
        <v>0.3</v>
      </c>
      <c r="AI282" s="34">
        <f t="shared" si="72"/>
        <v>644000</v>
      </c>
      <c r="AJ282" s="14" t="s">
        <v>992</v>
      </c>
      <c r="AK282" s="14"/>
      <c r="AL282" s="14"/>
      <c r="AM282" s="14"/>
      <c r="AN282" s="14"/>
      <c r="AO282" s="14"/>
      <c r="AP282" s="130">
        <v>91</v>
      </c>
      <c r="AQ282" s="131">
        <f t="shared" si="59"/>
        <v>41324</v>
      </c>
      <c r="AR282" s="132">
        <f t="shared" ca="1" si="66"/>
        <v>41324</v>
      </c>
      <c r="AS282" s="131">
        <f t="shared" ca="1" si="67"/>
        <v>41264</v>
      </c>
      <c r="AT282" s="61"/>
      <c r="AU282" s="61"/>
      <c r="AV282" s="61"/>
      <c r="AX282" s="69"/>
      <c r="AY282" s="69"/>
    </row>
    <row r="283" spans="1:51" ht="45" customHeight="1" x14ac:dyDescent="0.2">
      <c r="A283" s="14" t="s">
        <v>386</v>
      </c>
      <c r="B283" s="14" t="s">
        <v>707</v>
      </c>
      <c r="C283" s="20" t="s">
        <v>551</v>
      </c>
      <c r="D283" s="17">
        <v>41769</v>
      </c>
      <c r="E283" s="15">
        <v>640000</v>
      </c>
      <c r="F283" s="14" t="s">
        <v>99</v>
      </c>
      <c r="G283" s="14" t="s">
        <v>386</v>
      </c>
      <c r="H283" s="22" t="s">
        <v>708</v>
      </c>
      <c r="I283" s="15">
        <v>940000</v>
      </c>
      <c r="J283" s="16">
        <v>0.3</v>
      </c>
      <c r="K283" s="15">
        <f t="shared" si="73"/>
        <v>658000</v>
      </c>
      <c r="L283" s="15">
        <f t="shared" si="68"/>
        <v>893000</v>
      </c>
      <c r="M283" s="26" t="s">
        <v>313</v>
      </c>
      <c r="N283" s="14" t="s">
        <v>314</v>
      </c>
      <c r="O283" s="14" t="s">
        <v>831</v>
      </c>
      <c r="P283" s="14" t="s">
        <v>709</v>
      </c>
      <c r="Q283" s="14" t="s">
        <v>710</v>
      </c>
      <c r="R283" s="14"/>
      <c r="S283" s="14"/>
      <c r="T283" s="14"/>
      <c r="U283" s="14"/>
      <c r="V283" s="14"/>
      <c r="W283" s="14"/>
      <c r="X283" s="14"/>
      <c r="Y283" s="14"/>
      <c r="Z283" s="14"/>
      <c r="AA283" s="14"/>
      <c r="AB283" s="14"/>
      <c r="AC283" s="14"/>
      <c r="AD283" s="27">
        <v>41225</v>
      </c>
      <c r="AE283" s="14" t="str">
        <f>LOOKUP(AP283,{0,32,92,184,366},{"раз в месяц","раз в квартал","раз в полгода","раз в год"})</f>
        <v>раз в квартал</v>
      </c>
      <c r="AF283" s="27" t="s">
        <v>311</v>
      </c>
      <c r="AG283" s="34">
        <f t="shared" si="69"/>
        <v>940000</v>
      </c>
      <c r="AH283" s="16">
        <v>0.3</v>
      </c>
      <c r="AI283" s="34">
        <f t="shared" si="72"/>
        <v>658000</v>
      </c>
      <c r="AJ283" s="14" t="s">
        <v>711</v>
      </c>
      <c r="AK283" s="14"/>
      <c r="AL283" s="14"/>
      <c r="AM283" s="20"/>
      <c r="AN283" s="17"/>
      <c r="AO283" s="15"/>
      <c r="AP283" s="130">
        <v>91</v>
      </c>
      <c r="AQ283" s="131">
        <f t="shared" si="59"/>
        <v>41316</v>
      </c>
      <c r="AR283" s="132">
        <f t="shared" ca="1" si="66"/>
        <v>41316</v>
      </c>
      <c r="AS283" s="131">
        <f t="shared" ca="1" si="67"/>
        <v>41264</v>
      </c>
      <c r="AT283" s="61"/>
      <c r="AU283" s="61"/>
      <c r="AV283" s="61"/>
      <c r="AX283" s="69"/>
      <c r="AY283" s="69"/>
    </row>
    <row r="284" spans="1:51" ht="67.5" x14ac:dyDescent="0.2">
      <c r="A284" s="12" t="s">
        <v>776</v>
      </c>
      <c r="B284" s="12" t="s">
        <v>1038</v>
      </c>
      <c r="C284" s="12" t="s">
        <v>98</v>
      </c>
      <c r="D284" s="13">
        <v>41258</v>
      </c>
      <c r="E284" s="12">
        <v>600000</v>
      </c>
      <c r="F284" s="14" t="s">
        <v>99</v>
      </c>
      <c r="G284" s="14" t="s">
        <v>1039</v>
      </c>
      <c r="H284" s="22" t="s">
        <v>1040</v>
      </c>
      <c r="I284" s="15">
        <v>1000000</v>
      </c>
      <c r="J284" s="16">
        <v>0.4</v>
      </c>
      <c r="K284" s="15">
        <v>600000</v>
      </c>
      <c r="L284" s="15">
        <v>950000</v>
      </c>
      <c r="M284" s="14" t="s">
        <v>141</v>
      </c>
      <c r="N284" s="14" t="s">
        <v>314</v>
      </c>
      <c r="O284" s="14" t="s">
        <v>831</v>
      </c>
      <c r="P284" s="14" t="s">
        <v>1041</v>
      </c>
      <c r="Q284" s="14" t="s">
        <v>1042</v>
      </c>
      <c r="R284" s="14"/>
      <c r="S284" s="17">
        <v>40290</v>
      </c>
      <c r="T284" s="14"/>
      <c r="U284" s="14"/>
      <c r="V284" s="14"/>
      <c r="W284" s="14"/>
      <c r="X284" s="14"/>
      <c r="Y284" s="14"/>
      <c r="Z284" s="14"/>
      <c r="AA284" s="14"/>
      <c r="AB284" s="14"/>
      <c r="AC284" s="14"/>
      <c r="AD284" s="27">
        <v>41164</v>
      </c>
      <c r="AE284" s="14" t="str">
        <f>LOOKUP(AP284,{0,32,92,184,366},{"раз в месяц","раз в квартал","раз в полгода","раз в год"})</f>
        <v>раз в полгода</v>
      </c>
      <c r="AF284" s="17" t="s">
        <v>311</v>
      </c>
      <c r="AG284" s="33">
        <v>1000000</v>
      </c>
      <c r="AH284" s="16">
        <v>0.4</v>
      </c>
      <c r="AI284" s="33">
        <v>600000</v>
      </c>
      <c r="AJ284" s="33" t="s">
        <v>122</v>
      </c>
      <c r="AK284" s="14"/>
      <c r="AL284" s="14"/>
      <c r="AM284" s="14"/>
      <c r="AN284" s="14"/>
      <c r="AO284" s="14"/>
      <c r="AP284" s="130">
        <v>183</v>
      </c>
      <c r="AQ284" s="131">
        <f t="shared" si="59"/>
        <v>41347</v>
      </c>
      <c r="AR284" s="132">
        <f t="shared" ca="1" si="66"/>
        <v>41347</v>
      </c>
      <c r="AS284" s="131">
        <f t="shared" ca="1" si="67"/>
        <v>41264</v>
      </c>
      <c r="AT284" s="61"/>
      <c r="AU284" s="61"/>
      <c r="AV284" s="61">
        <v>1</v>
      </c>
      <c r="AX284" s="69"/>
      <c r="AY284" s="69"/>
    </row>
    <row r="285" spans="1:51" ht="45" x14ac:dyDescent="0.2">
      <c r="A285" s="14" t="s">
        <v>427</v>
      </c>
      <c r="B285" s="14" t="s">
        <v>428</v>
      </c>
      <c r="C285" s="20" t="s">
        <v>1166</v>
      </c>
      <c r="D285" s="17">
        <v>41512</v>
      </c>
      <c r="E285" s="15">
        <v>600000</v>
      </c>
      <c r="F285" s="14" t="s">
        <v>99</v>
      </c>
      <c r="G285" s="14" t="s">
        <v>427</v>
      </c>
      <c r="H285" s="22" t="s">
        <v>1009</v>
      </c>
      <c r="I285" s="15">
        <v>1200000</v>
      </c>
      <c r="J285" s="16">
        <v>0.5</v>
      </c>
      <c r="K285" s="15">
        <f t="shared" ref="K285:K295" si="74">I285-I285*J285</f>
        <v>600000</v>
      </c>
      <c r="L285" s="15">
        <f t="shared" ref="L285:L295" si="75">I285*0.95</f>
        <v>1140000</v>
      </c>
      <c r="M285" s="26" t="s">
        <v>313</v>
      </c>
      <c r="N285" s="14" t="s">
        <v>314</v>
      </c>
      <c r="O285" s="14" t="s">
        <v>831</v>
      </c>
      <c r="P285" s="14" t="s">
        <v>1010</v>
      </c>
      <c r="Q285" s="14" t="s">
        <v>1011</v>
      </c>
      <c r="R285" s="14"/>
      <c r="S285" s="14"/>
      <c r="T285" s="14"/>
      <c r="U285" s="14"/>
      <c r="V285" s="14"/>
      <c r="W285" s="14"/>
      <c r="X285" s="14"/>
      <c r="Y285" s="14"/>
      <c r="Z285" s="14"/>
      <c r="AA285" s="14"/>
      <c r="AB285" s="14"/>
      <c r="AC285" s="14"/>
      <c r="AD285" s="27">
        <v>41137</v>
      </c>
      <c r="AE285" s="14" t="str">
        <f>LOOKUP(AP285,{0,32,92,184,366},{"раз в месяц","раз в квартал","раз в полгода","раз в год"})</f>
        <v>раз в полгода</v>
      </c>
      <c r="AF285" s="27" t="s">
        <v>311</v>
      </c>
      <c r="AG285" s="34">
        <f t="shared" ref="AG285:AG295" si="76">I285</f>
        <v>1200000</v>
      </c>
      <c r="AH285" s="16">
        <v>0.5</v>
      </c>
      <c r="AI285" s="34">
        <f>AG285-AG285*AH285</f>
        <v>600000</v>
      </c>
      <c r="AJ285" s="27" t="s">
        <v>941</v>
      </c>
      <c r="AK285" s="14"/>
      <c r="AL285" s="14"/>
      <c r="AM285" s="14"/>
      <c r="AN285" s="14"/>
      <c r="AO285" s="14"/>
      <c r="AP285" s="130">
        <v>183</v>
      </c>
      <c r="AQ285" s="131">
        <f t="shared" si="59"/>
        <v>41320</v>
      </c>
      <c r="AR285" s="132">
        <f t="shared" ca="1" si="66"/>
        <v>41320</v>
      </c>
      <c r="AS285" s="131">
        <f t="shared" ca="1" si="67"/>
        <v>41264</v>
      </c>
      <c r="AT285" s="61"/>
      <c r="AU285" s="61"/>
      <c r="AV285" s="61">
        <v>1</v>
      </c>
      <c r="AX285" s="69"/>
      <c r="AY285" s="69"/>
    </row>
    <row r="286" spans="1:51" ht="45" x14ac:dyDescent="0.2">
      <c r="A286" s="22" t="s">
        <v>482</v>
      </c>
      <c r="B286" s="14" t="s">
        <v>483</v>
      </c>
      <c r="C286" s="20" t="s">
        <v>1166</v>
      </c>
      <c r="D286" s="17">
        <v>41199</v>
      </c>
      <c r="E286" s="15">
        <v>600000</v>
      </c>
      <c r="F286" s="14" t="s">
        <v>99</v>
      </c>
      <c r="G286" s="22" t="s">
        <v>484</v>
      </c>
      <c r="H286" s="22" t="s">
        <v>486</v>
      </c>
      <c r="I286" s="15">
        <v>646100</v>
      </c>
      <c r="J286" s="16">
        <v>0.2</v>
      </c>
      <c r="K286" s="15">
        <f t="shared" si="74"/>
        <v>516880</v>
      </c>
      <c r="L286" s="15">
        <f t="shared" si="75"/>
        <v>613795</v>
      </c>
      <c r="M286" s="26" t="s">
        <v>313</v>
      </c>
      <c r="N286" s="26" t="s">
        <v>314</v>
      </c>
      <c r="O286" s="26" t="s">
        <v>831</v>
      </c>
      <c r="P286" s="14" t="s">
        <v>650</v>
      </c>
      <c r="Q286" s="14" t="s">
        <v>652</v>
      </c>
      <c r="R286" s="14"/>
      <c r="S286" s="14"/>
      <c r="T286" s="14"/>
      <c r="U286" s="14"/>
      <c r="V286" s="14"/>
      <c r="W286" s="14"/>
      <c r="X286" s="14"/>
      <c r="Y286" s="14"/>
      <c r="Z286" s="14"/>
      <c r="AA286" s="14"/>
      <c r="AB286" s="14"/>
      <c r="AC286" s="14"/>
      <c r="AD286" s="27">
        <v>41199</v>
      </c>
      <c r="AE286" s="14" t="str">
        <f>LOOKUP(AP286,{0,32,92,184,366},{"раз в месяц","раз в квартал","раз в полгода","раз в год"})</f>
        <v>раз в полгода</v>
      </c>
      <c r="AF286" s="27" t="s">
        <v>311</v>
      </c>
      <c r="AG286" s="34">
        <f t="shared" si="76"/>
        <v>646100</v>
      </c>
      <c r="AH286" s="16">
        <v>0.2</v>
      </c>
      <c r="AI286" s="34">
        <f>AG286-AG286*AH286</f>
        <v>516880</v>
      </c>
      <c r="AJ286" s="27" t="s">
        <v>122</v>
      </c>
      <c r="AK286" s="14"/>
      <c r="AL286" s="14"/>
      <c r="AM286" s="14"/>
      <c r="AN286" s="14"/>
      <c r="AO286" s="14"/>
      <c r="AP286" s="130">
        <v>183</v>
      </c>
      <c r="AQ286" s="131">
        <f t="shared" si="59"/>
        <v>41382</v>
      </c>
      <c r="AR286" s="132">
        <f t="shared" ca="1" si="66"/>
        <v>41382</v>
      </c>
      <c r="AS286" s="131">
        <f t="shared" ca="1" si="67"/>
        <v>41264</v>
      </c>
      <c r="AT286" s="61"/>
      <c r="AU286" s="61"/>
      <c r="AV286" s="61">
        <v>1</v>
      </c>
      <c r="AX286" s="69"/>
      <c r="AY286" s="69"/>
    </row>
    <row r="287" spans="1:51" ht="56.25" customHeight="1" x14ac:dyDescent="0.2">
      <c r="A287" s="22" t="s">
        <v>482</v>
      </c>
      <c r="B287" s="14" t="s">
        <v>483</v>
      </c>
      <c r="C287" s="20" t="s">
        <v>1166</v>
      </c>
      <c r="D287" s="17">
        <v>42037</v>
      </c>
      <c r="E287" s="15">
        <v>600000</v>
      </c>
      <c r="F287" s="14" t="s">
        <v>99</v>
      </c>
      <c r="G287" s="22" t="s">
        <v>484</v>
      </c>
      <c r="H287" s="22" t="s">
        <v>485</v>
      </c>
      <c r="I287" s="15">
        <v>420000</v>
      </c>
      <c r="J287" s="16">
        <v>0.4</v>
      </c>
      <c r="K287" s="15">
        <f t="shared" si="74"/>
        <v>252000</v>
      </c>
      <c r="L287" s="15">
        <f t="shared" si="75"/>
        <v>399000</v>
      </c>
      <c r="M287" s="26" t="s">
        <v>313</v>
      </c>
      <c r="N287" s="26" t="s">
        <v>314</v>
      </c>
      <c r="O287" s="26" t="s">
        <v>831</v>
      </c>
      <c r="P287" s="14" t="s">
        <v>650</v>
      </c>
      <c r="Q287" s="14" t="s">
        <v>651</v>
      </c>
      <c r="R287" s="14"/>
      <c r="S287" s="14"/>
      <c r="T287" s="14"/>
      <c r="U287" s="14"/>
      <c r="V287" s="14"/>
      <c r="W287" s="14"/>
      <c r="X287" s="14"/>
      <c r="Y287" s="14"/>
      <c r="Z287" s="14"/>
      <c r="AA287" s="14"/>
      <c r="AB287" s="14"/>
      <c r="AC287" s="14"/>
      <c r="AD287" s="27">
        <v>41199</v>
      </c>
      <c r="AE287" s="14" t="str">
        <f>LOOKUP(AP287,{0,32,92,184,366},{"раз в месяц","раз в квартал","раз в полгода","раз в год"})</f>
        <v>раз в полгода</v>
      </c>
      <c r="AF287" s="27" t="s">
        <v>311</v>
      </c>
      <c r="AG287" s="34">
        <f t="shared" si="76"/>
        <v>420000</v>
      </c>
      <c r="AH287" s="16">
        <v>0.4</v>
      </c>
      <c r="AI287" s="34">
        <f>AG287-AG287*AH287</f>
        <v>252000</v>
      </c>
      <c r="AJ287" s="27" t="s">
        <v>122</v>
      </c>
      <c r="AK287" s="14"/>
      <c r="AL287" s="14"/>
      <c r="AM287" s="14"/>
      <c r="AN287" s="14"/>
      <c r="AO287" s="14"/>
      <c r="AP287" s="130">
        <v>183</v>
      </c>
      <c r="AQ287" s="131">
        <f t="shared" si="59"/>
        <v>41382</v>
      </c>
      <c r="AR287" s="132">
        <f t="shared" ca="1" si="66"/>
        <v>41382</v>
      </c>
      <c r="AS287" s="131">
        <f t="shared" ca="1" si="67"/>
        <v>41264</v>
      </c>
      <c r="AT287" s="61"/>
      <c r="AU287" s="61"/>
      <c r="AV287" s="61">
        <v>1</v>
      </c>
      <c r="AX287" s="69"/>
      <c r="AY287" s="69"/>
    </row>
    <row r="288" spans="1:51" ht="45" customHeight="1" x14ac:dyDescent="0.2">
      <c r="A288" s="14" t="s">
        <v>391</v>
      </c>
      <c r="B288" s="14" t="s">
        <v>133</v>
      </c>
      <c r="C288" s="20" t="s">
        <v>129</v>
      </c>
      <c r="D288" s="17">
        <v>41714</v>
      </c>
      <c r="E288" s="15">
        <v>600000</v>
      </c>
      <c r="F288" s="14" t="s">
        <v>99</v>
      </c>
      <c r="G288" s="14" t="s">
        <v>10</v>
      </c>
      <c r="H288" s="22" t="s">
        <v>134</v>
      </c>
      <c r="I288" s="15">
        <v>290000</v>
      </c>
      <c r="J288" s="16">
        <v>0.45</v>
      </c>
      <c r="K288" s="15">
        <f t="shared" si="74"/>
        <v>159500</v>
      </c>
      <c r="L288" s="15">
        <f t="shared" si="75"/>
        <v>275500</v>
      </c>
      <c r="M288" s="26" t="s">
        <v>313</v>
      </c>
      <c r="N288" s="14" t="s">
        <v>314</v>
      </c>
      <c r="O288" s="14" t="s">
        <v>831</v>
      </c>
      <c r="P288" s="14" t="s">
        <v>135</v>
      </c>
      <c r="Q288" s="14" t="s">
        <v>832</v>
      </c>
      <c r="R288" s="14"/>
      <c r="S288" s="14"/>
      <c r="T288" s="14"/>
      <c r="U288" s="14"/>
      <c r="V288" s="14"/>
      <c r="W288" s="14"/>
      <c r="X288" s="14"/>
      <c r="Y288" s="14"/>
      <c r="Z288" s="14"/>
      <c r="AA288" s="14"/>
      <c r="AB288" s="14"/>
      <c r="AC288" s="14"/>
      <c r="AD288" s="27">
        <v>41204</v>
      </c>
      <c r="AE288" s="14" t="str">
        <f>LOOKUP(AP288,{0,32,92,184,366},{"раз в месяц","раз в квартал","раз в полгода","раз в год"})</f>
        <v>раз в квартал</v>
      </c>
      <c r="AF288" s="27" t="s">
        <v>127</v>
      </c>
      <c r="AG288" s="34">
        <f t="shared" si="76"/>
        <v>290000</v>
      </c>
      <c r="AH288" s="16">
        <v>0.45</v>
      </c>
      <c r="AI288" s="34">
        <f>AG288-AG288*AH288</f>
        <v>159500</v>
      </c>
      <c r="AJ288" s="27" t="s">
        <v>122</v>
      </c>
      <c r="AK288" s="14"/>
      <c r="AL288" s="14"/>
      <c r="AM288" s="14"/>
      <c r="AN288" s="14"/>
      <c r="AO288" s="14"/>
      <c r="AP288" s="130">
        <v>91</v>
      </c>
      <c r="AQ288" s="131">
        <f t="shared" si="59"/>
        <v>41295</v>
      </c>
      <c r="AR288" s="132">
        <f t="shared" ca="1" si="66"/>
        <v>41295</v>
      </c>
      <c r="AS288" s="131">
        <f t="shared" ca="1" si="67"/>
        <v>41264</v>
      </c>
      <c r="AT288" s="61"/>
      <c r="AU288" s="61"/>
      <c r="AV288" s="61"/>
      <c r="AX288" s="69"/>
      <c r="AY288" s="69"/>
    </row>
    <row r="289" spans="1:16384" ht="146.25" customHeight="1" x14ac:dyDescent="0.2">
      <c r="A289" s="14" t="s">
        <v>820</v>
      </c>
      <c r="B289" s="12" t="s">
        <v>821</v>
      </c>
      <c r="C289" s="15" t="s">
        <v>929</v>
      </c>
      <c r="D289" s="21">
        <v>41424</v>
      </c>
      <c r="E289" s="15">
        <v>580000</v>
      </c>
      <c r="F289" s="14" t="s">
        <v>99</v>
      </c>
      <c r="G289" s="14" t="s">
        <v>961</v>
      </c>
      <c r="H289" s="22" t="s">
        <v>962</v>
      </c>
      <c r="I289" s="15">
        <v>900000</v>
      </c>
      <c r="J289" s="16">
        <v>0.6</v>
      </c>
      <c r="K289" s="15">
        <f t="shared" si="74"/>
        <v>360000</v>
      </c>
      <c r="L289" s="15">
        <f t="shared" si="75"/>
        <v>855000</v>
      </c>
      <c r="M289" s="26" t="s">
        <v>313</v>
      </c>
      <c r="N289" s="26" t="s">
        <v>314</v>
      </c>
      <c r="O289" s="26" t="s">
        <v>831</v>
      </c>
      <c r="P289" s="14" t="s">
        <v>963</v>
      </c>
      <c r="Q289" s="14" t="s">
        <v>964</v>
      </c>
      <c r="R289" s="14"/>
      <c r="S289" s="14"/>
      <c r="T289" s="14"/>
      <c r="U289" s="14"/>
      <c r="V289" s="14"/>
      <c r="W289" s="14"/>
      <c r="X289" s="14"/>
      <c r="Y289" s="14"/>
      <c r="Z289" s="14"/>
      <c r="AA289" s="14"/>
      <c r="AB289" s="14"/>
      <c r="AC289" s="14"/>
      <c r="AD289" s="27">
        <v>44185</v>
      </c>
      <c r="AE289" s="14" t="str">
        <f>LOOKUP(AP289,{0,32,92,184,366},{"раз в месяц","раз в квартал","раз в полгода","раз в год"})</f>
        <v>раз в полгода</v>
      </c>
      <c r="AF289" s="27" t="s">
        <v>311</v>
      </c>
      <c r="AG289" s="34">
        <f t="shared" si="76"/>
        <v>900000</v>
      </c>
      <c r="AH289" s="16">
        <f>J289</f>
        <v>0.6</v>
      </c>
      <c r="AI289" s="34">
        <f>K289</f>
        <v>360000</v>
      </c>
      <c r="AJ289" s="27" t="s">
        <v>122</v>
      </c>
      <c r="AK289" s="14"/>
      <c r="AL289" s="14"/>
      <c r="AM289" s="14"/>
      <c r="AN289" s="14"/>
      <c r="AO289" s="14"/>
      <c r="AP289" s="130">
        <v>183</v>
      </c>
      <c r="AQ289" s="131">
        <f t="shared" si="59"/>
        <v>44368</v>
      </c>
      <c r="AR289" s="132">
        <f t="shared" ca="1" si="66"/>
        <v>44368</v>
      </c>
      <c r="AS289" s="131">
        <f t="shared" ca="1" si="67"/>
        <v>41264</v>
      </c>
      <c r="AT289" s="61">
        <v>1</v>
      </c>
      <c r="AU289" s="61"/>
      <c r="AV289" s="61">
        <v>1</v>
      </c>
      <c r="AX289" s="69"/>
      <c r="AY289" s="69"/>
    </row>
    <row r="290" spans="1:16384" ht="146.25" customHeight="1" x14ac:dyDescent="0.2">
      <c r="A290" s="14" t="s">
        <v>386</v>
      </c>
      <c r="B290" s="14" t="s">
        <v>1238</v>
      </c>
      <c r="C290" s="14" t="s">
        <v>129</v>
      </c>
      <c r="D290" s="17">
        <v>41745</v>
      </c>
      <c r="E290" s="15">
        <v>570150</v>
      </c>
      <c r="F290" s="14" t="s">
        <v>99</v>
      </c>
      <c r="G290" s="14" t="s">
        <v>386</v>
      </c>
      <c r="H290" s="22" t="s">
        <v>1239</v>
      </c>
      <c r="I290" s="15">
        <v>570000</v>
      </c>
      <c r="J290" s="16">
        <v>0.3</v>
      </c>
      <c r="K290" s="15">
        <f t="shared" si="74"/>
        <v>399000</v>
      </c>
      <c r="L290" s="15">
        <f t="shared" si="75"/>
        <v>541500</v>
      </c>
      <c r="M290" s="26" t="s">
        <v>313</v>
      </c>
      <c r="N290" s="14" t="s">
        <v>314</v>
      </c>
      <c r="O290" s="14" t="s">
        <v>831</v>
      </c>
      <c r="P290" s="14" t="s">
        <v>1240</v>
      </c>
      <c r="Q290" s="14" t="s">
        <v>1241</v>
      </c>
      <c r="R290" s="14"/>
      <c r="S290" s="14"/>
      <c r="T290" s="14"/>
      <c r="U290" s="14"/>
      <c r="V290" s="14"/>
      <c r="W290" s="14"/>
      <c r="X290" s="14"/>
      <c r="Y290" s="14"/>
      <c r="Z290" s="14"/>
      <c r="AA290" s="14"/>
      <c r="AB290" s="14"/>
      <c r="AC290" s="14"/>
      <c r="AD290" s="27">
        <v>41233</v>
      </c>
      <c r="AE290" s="14" t="str">
        <f>LOOKUP(AP290,{0,32,92,184,366},{"раз в месяц","раз в квартал","раз в полгода","раз в год"})</f>
        <v>раз в квартал</v>
      </c>
      <c r="AF290" s="27" t="s">
        <v>127</v>
      </c>
      <c r="AG290" s="34">
        <f t="shared" si="76"/>
        <v>570000</v>
      </c>
      <c r="AH290" s="16">
        <v>0.3</v>
      </c>
      <c r="AI290" s="34">
        <f>AG290-AG290*AH290</f>
        <v>399000</v>
      </c>
      <c r="AJ290" s="14" t="s">
        <v>1242</v>
      </c>
      <c r="AK290" s="14"/>
      <c r="AL290" s="14"/>
      <c r="AM290" s="14"/>
      <c r="AN290" s="14"/>
      <c r="AO290" s="14"/>
      <c r="AP290" s="130">
        <v>91</v>
      </c>
      <c r="AQ290" s="131">
        <f t="shared" si="59"/>
        <v>41324</v>
      </c>
      <c r="AR290" s="132">
        <f t="shared" ca="1" si="66"/>
        <v>41324</v>
      </c>
      <c r="AS290" s="131">
        <f t="shared" ca="1" si="67"/>
        <v>41264</v>
      </c>
      <c r="AT290" s="61"/>
      <c r="AU290" s="61"/>
      <c r="AV290" s="61"/>
      <c r="AX290" s="69"/>
      <c r="AY290" s="69"/>
    </row>
    <row r="291" spans="1:16384" ht="123.75" customHeight="1" x14ac:dyDescent="0.2">
      <c r="A291" s="14" t="s">
        <v>996</v>
      </c>
      <c r="B291" s="14" t="s">
        <v>997</v>
      </c>
      <c r="C291" s="20" t="s">
        <v>746</v>
      </c>
      <c r="D291" s="17">
        <v>42545</v>
      </c>
      <c r="E291" s="15">
        <v>550000</v>
      </c>
      <c r="F291" s="14" t="s">
        <v>99</v>
      </c>
      <c r="G291" s="14" t="s">
        <v>995</v>
      </c>
      <c r="H291" s="22" t="s">
        <v>976</v>
      </c>
      <c r="I291" s="15">
        <v>704900</v>
      </c>
      <c r="J291" s="16">
        <v>0.2</v>
      </c>
      <c r="K291" s="15">
        <f t="shared" si="74"/>
        <v>563920</v>
      </c>
      <c r="L291" s="15">
        <f t="shared" si="75"/>
        <v>669655</v>
      </c>
      <c r="M291" s="26" t="s">
        <v>313</v>
      </c>
      <c r="N291" s="14" t="s">
        <v>314</v>
      </c>
      <c r="O291" s="14" t="s">
        <v>831</v>
      </c>
      <c r="P291" s="14" t="s">
        <v>840</v>
      </c>
      <c r="Q291" s="14" t="s">
        <v>841</v>
      </c>
      <c r="R291" s="14"/>
      <c r="S291" s="14"/>
      <c r="T291" s="14"/>
      <c r="U291" s="14"/>
      <c r="V291" s="14"/>
      <c r="W291" s="14"/>
      <c r="X291" s="14"/>
      <c r="Y291" s="14"/>
      <c r="Z291" s="14"/>
      <c r="AA291" s="14"/>
      <c r="AB291" s="14"/>
      <c r="AC291" s="14"/>
      <c r="AD291" s="111">
        <v>41228</v>
      </c>
      <c r="AE291" s="14" t="str">
        <f>LOOKUP(AP291,{0,32,92,184,366},{"раз в месяц","раз в квартал","раз в полгода","раз в год"})</f>
        <v>раз в полгода</v>
      </c>
      <c r="AF291" s="27" t="s">
        <v>311</v>
      </c>
      <c r="AG291" s="34">
        <f t="shared" si="76"/>
        <v>704900</v>
      </c>
      <c r="AH291" s="16">
        <v>0.2</v>
      </c>
      <c r="AI291" s="34">
        <f>AG291-AG291*AH291</f>
        <v>563920</v>
      </c>
      <c r="AJ291" s="27" t="s">
        <v>941</v>
      </c>
      <c r="AK291" s="14"/>
      <c r="AL291" s="14"/>
      <c r="AM291" s="14"/>
      <c r="AN291" s="14"/>
      <c r="AO291" s="14"/>
      <c r="AP291" s="130">
        <v>183</v>
      </c>
      <c r="AQ291" s="131">
        <f t="shared" si="59"/>
        <v>41411</v>
      </c>
      <c r="AR291" s="132">
        <f t="shared" ca="1" si="66"/>
        <v>41411</v>
      </c>
      <c r="AS291" s="131">
        <f t="shared" ca="1" si="67"/>
        <v>41264</v>
      </c>
      <c r="AT291" s="61"/>
      <c r="AU291" s="61"/>
      <c r="AV291" s="61"/>
      <c r="AX291" s="69"/>
      <c r="AY291" s="69"/>
    </row>
    <row r="292" spans="1:16384" ht="67.5" x14ac:dyDescent="0.2">
      <c r="A292" s="14" t="s">
        <v>850</v>
      </c>
      <c r="B292" s="12" t="s">
        <v>851</v>
      </c>
      <c r="C292" s="15" t="s">
        <v>929</v>
      </c>
      <c r="D292" s="21">
        <v>41149</v>
      </c>
      <c r="E292" s="15">
        <v>502700</v>
      </c>
      <c r="F292" s="14" t="s">
        <v>99</v>
      </c>
      <c r="G292" s="14" t="s">
        <v>850</v>
      </c>
      <c r="H292" s="22" t="s">
        <v>852</v>
      </c>
      <c r="I292" s="15">
        <v>8974.16</v>
      </c>
      <c r="J292" s="16">
        <v>0.5</v>
      </c>
      <c r="K292" s="15">
        <f t="shared" si="74"/>
        <v>4487.08</v>
      </c>
      <c r="L292" s="15">
        <f t="shared" si="75"/>
        <v>8525.4519999999993</v>
      </c>
      <c r="M292" s="26" t="s">
        <v>313</v>
      </c>
      <c r="N292" s="26" t="s">
        <v>830</v>
      </c>
      <c r="O292" s="26" t="s">
        <v>831</v>
      </c>
      <c r="P292" s="14" t="s">
        <v>853</v>
      </c>
      <c r="Q292" s="14" t="s">
        <v>605</v>
      </c>
      <c r="R292" s="14"/>
      <c r="S292" s="14"/>
      <c r="T292" s="14"/>
      <c r="U292" s="14"/>
      <c r="V292" s="14"/>
      <c r="W292" s="14"/>
      <c r="X292" s="14"/>
      <c r="Y292" s="14"/>
      <c r="Z292" s="14"/>
      <c r="AA292" s="14"/>
      <c r="AB292" s="14"/>
      <c r="AC292" s="14"/>
      <c r="AD292" s="111">
        <v>41150</v>
      </c>
      <c r="AE292" s="14" t="str">
        <f>LOOKUP(AP292,{0,32,92,184,366},{"раз в месяц","раз в квартал","раз в полгода","раз в год"})</f>
        <v>раз в полгода</v>
      </c>
      <c r="AF292" s="27" t="s">
        <v>127</v>
      </c>
      <c r="AG292" s="34">
        <f t="shared" si="76"/>
        <v>8974.16</v>
      </c>
      <c r="AH292" s="16">
        <f t="shared" ref="AH292:AI294" si="77">J292</f>
        <v>0.5</v>
      </c>
      <c r="AI292" s="34">
        <f t="shared" si="77"/>
        <v>4487.08</v>
      </c>
      <c r="AJ292" s="27" t="s">
        <v>984</v>
      </c>
      <c r="AK292" s="14"/>
      <c r="AL292" s="14"/>
      <c r="AM292" s="14"/>
      <c r="AN292" s="14"/>
      <c r="AO292" s="14"/>
      <c r="AP292" s="130">
        <v>183</v>
      </c>
      <c r="AQ292" s="131">
        <f t="shared" si="59"/>
        <v>41333</v>
      </c>
      <c r="AR292" s="132">
        <f t="shared" ca="1" si="66"/>
        <v>41333</v>
      </c>
      <c r="AS292" s="131">
        <f t="shared" ca="1" si="67"/>
        <v>41264</v>
      </c>
      <c r="AT292" s="61"/>
      <c r="AU292" s="61"/>
      <c r="AV292" s="61">
        <v>1</v>
      </c>
      <c r="AX292" s="69"/>
      <c r="AY292" s="69"/>
    </row>
    <row r="293" spans="1:16384" ht="67.5" x14ac:dyDescent="0.2">
      <c r="A293" s="14" t="s">
        <v>231</v>
      </c>
      <c r="B293" s="12" t="s">
        <v>239</v>
      </c>
      <c r="C293" s="15" t="s">
        <v>118</v>
      </c>
      <c r="D293" s="21">
        <v>41568</v>
      </c>
      <c r="E293" s="15">
        <v>500000</v>
      </c>
      <c r="F293" s="14" t="s">
        <v>99</v>
      </c>
      <c r="G293" s="14" t="s">
        <v>240</v>
      </c>
      <c r="H293" s="22" t="s">
        <v>241</v>
      </c>
      <c r="I293" s="15">
        <v>2600000</v>
      </c>
      <c r="J293" s="16">
        <v>0.3</v>
      </c>
      <c r="K293" s="15">
        <f t="shared" si="74"/>
        <v>1820000</v>
      </c>
      <c r="L293" s="15">
        <f t="shared" si="75"/>
        <v>2470000</v>
      </c>
      <c r="M293" s="26" t="s">
        <v>313</v>
      </c>
      <c r="N293" s="26" t="s">
        <v>314</v>
      </c>
      <c r="O293" s="26" t="s">
        <v>831</v>
      </c>
      <c r="P293" s="14" t="s">
        <v>242</v>
      </c>
      <c r="Q293" s="14" t="s">
        <v>243</v>
      </c>
      <c r="R293" s="33"/>
      <c r="S293" s="14"/>
      <c r="T293" s="14"/>
      <c r="U293" s="14"/>
      <c r="V293" s="14"/>
      <c r="W293" s="14"/>
      <c r="X293" s="14"/>
      <c r="Y293" s="14"/>
      <c r="Z293" s="14"/>
      <c r="AA293" s="14"/>
      <c r="AB293" s="14"/>
      <c r="AC293" s="14"/>
      <c r="AD293" s="27">
        <v>41134</v>
      </c>
      <c r="AE293" s="14" t="str">
        <f>LOOKUP(AP293,{0,32,92,184,366},{"раз в месяц","раз в квартал","раз в полгода","раз в год"})</f>
        <v>раз в полгода</v>
      </c>
      <c r="AF293" s="27" t="s">
        <v>311</v>
      </c>
      <c r="AG293" s="34">
        <f t="shared" si="76"/>
        <v>2600000</v>
      </c>
      <c r="AH293" s="16">
        <f t="shared" si="77"/>
        <v>0.3</v>
      </c>
      <c r="AI293" s="34">
        <f t="shared" si="77"/>
        <v>1820000</v>
      </c>
      <c r="AJ293" s="27" t="s">
        <v>122</v>
      </c>
      <c r="AK293" s="14"/>
      <c r="AL293" s="14"/>
      <c r="AM293" s="14"/>
      <c r="AN293" s="14"/>
      <c r="AO293" s="14"/>
      <c r="AP293" s="130">
        <v>183</v>
      </c>
      <c r="AQ293" s="131">
        <f t="shared" si="59"/>
        <v>41317</v>
      </c>
      <c r="AR293" s="132">
        <f t="shared" ca="1" si="66"/>
        <v>41317</v>
      </c>
      <c r="AS293" s="131">
        <f t="shared" ca="1" si="67"/>
        <v>41264</v>
      </c>
      <c r="AT293" s="61"/>
      <c r="AU293" s="61"/>
      <c r="AV293" s="61">
        <v>1</v>
      </c>
      <c r="AX293" s="69"/>
      <c r="AY293" s="69"/>
    </row>
    <row r="294" spans="1:16384" ht="45" customHeight="1" x14ac:dyDescent="0.2">
      <c r="A294" s="56" t="s">
        <v>1122</v>
      </c>
      <c r="B294" s="101" t="s">
        <v>1123</v>
      </c>
      <c r="C294" s="54" t="s">
        <v>685</v>
      </c>
      <c r="D294" s="108">
        <v>41214</v>
      </c>
      <c r="E294" s="54">
        <v>500000</v>
      </c>
      <c r="F294" s="56" t="s">
        <v>99</v>
      </c>
      <c r="G294" s="56" t="s">
        <v>1122</v>
      </c>
      <c r="H294" s="109" t="s">
        <v>1124</v>
      </c>
      <c r="I294" s="54">
        <v>1210000</v>
      </c>
      <c r="J294" s="55">
        <v>0.3</v>
      </c>
      <c r="K294" s="54">
        <f t="shared" si="74"/>
        <v>847000</v>
      </c>
      <c r="L294" s="54">
        <f t="shared" si="75"/>
        <v>1149500</v>
      </c>
      <c r="M294" s="57" t="s">
        <v>313</v>
      </c>
      <c r="N294" s="57" t="s">
        <v>316</v>
      </c>
      <c r="O294" s="57" t="s">
        <v>317</v>
      </c>
      <c r="P294" s="56" t="s">
        <v>1155</v>
      </c>
      <c r="Q294" s="56" t="s">
        <v>1156</v>
      </c>
      <c r="R294" s="56" t="s">
        <v>1157</v>
      </c>
      <c r="S294" s="56"/>
      <c r="T294" s="56"/>
      <c r="U294" s="56"/>
      <c r="V294" s="56"/>
      <c r="W294" s="56"/>
      <c r="X294" s="56"/>
      <c r="Y294" s="56"/>
      <c r="Z294" s="56"/>
      <c r="AA294" s="56"/>
      <c r="AB294" s="56"/>
      <c r="AC294" s="56"/>
      <c r="AD294" s="58">
        <v>44032</v>
      </c>
      <c r="AE294" s="14" t="str">
        <f>LOOKUP(AP294,{0,32,92,184,366},{"раз в месяц","раз в квартал","раз в полгода","раз в год"})</f>
        <v>раз в год</v>
      </c>
      <c r="AF294" s="58" t="s">
        <v>311</v>
      </c>
      <c r="AG294" s="59">
        <f t="shared" si="76"/>
        <v>1210000</v>
      </c>
      <c r="AH294" s="55">
        <f t="shared" si="77"/>
        <v>0.3</v>
      </c>
      <c r="AI294" s="59">
        <f t="shared" si="77"/>
        <v>847000</v>
      </c>
      <c r="AJ294" s="58" t="s">
        <v>122</v>
      </c>
      <c r="AK294" s="56"/>
      <c r="AL294" s="56"/>
      <c r="AM294" s="56"/>
      <c r="AN294" s="56"/>
      <c r="AO294" s="56"/>
      <c r="AP294" s="135">
        <v>365</v>
      </c>
      <c r="AQ294" s="131">
        <f t="shared" si="59"/>
        <v>44397</v>
      </c>
      <c r="AR294" s="132">
        <f t="shared" ca="1" si="66"/>
        <v>44397</v>
      </c>
      <c r="AS294" s="131">
        <f t="shared" ca="1" si="67"/>
        <v>41264</v>
      </c>
      <c r="AT294" s="61"/>
      <c r="AU294" s="61"/>
      <c r="AV294" s="61">
        <v>1</v>
      </c>
      <c r="AX294" s="120">
        <v>41209</v>
      </c>
      <c r="AY294" s="120">
        <f ca="1">IF(AS294&gt;(AX294+183),AS294,(AX294+183))</f>
        <v>41392</v>
      </c>
    </row>
    <row r="295" spans="1:16384" s="123" customFormat="1" ht="45" customHeight="1" x14ac:dyDescent="0.2">
      <c r="A295" s="14" t="s">
        <v>223</v>
      </c>
      <c r="B295" s="14" t="s">
        <v>224</v>
      </c>
      <c r="C295" s="20" t="s">
        <v>214</v>
      </c>
      <c r="D295" s="17">
        <v>41912</v>
      </c>
      <c r="E295" s="15">
        <v>500000</v>
      </c>
      <c r="F295" s="14" t="s">
        <v>99</v>
      </c>
      <c r="G295" s="14" t="s">
        <v>225</v>
      </c>
      <c r="H295" s="22" t="s">
        <v>226</v>
      </c>
      <c r="I295" s="15">
        <v>764000</v>
      </c>
      <c r="J295" s="16">
        <v>0.25</v>
      </c>
      <c r="K295" s="15">
        <f t="shared" si="74"/>
        <v>573000</v>
      </c>
      <c r="L295" s="15">
        <f t="shared" si="75"/>
        <v>725800</v>
      </c>
      <c r="M295" s="26" t="s">
        <v>313</v>
      </c>
      <c r="N295" s="14" t="s">
        <v>316</v>
      </c>
      <c r="O295" s="14" t="s">
        <v>317</v>
      </c>
      <c r="P295" s="14" t="s">
        <v>877</v>
      </c>
      <c r="Q295" s="14" t="s">
        <v>154</v>
      </c>
      <c r="R295" s="14"/>
      <c r="S295" s="14"/>
      <c r="T295" s="14"/>
      <c r="U295" s="14"/>
      <c r="V295" s="14"/>
      <c r="W295" s="14"/>
      <c r="X295" s="14"/>
      <c r="Y295" s="14"/>
      <c r="Z295" s="14"/>
      <c r="AA295" s="14"/>
      <c r="AB295" s="14"/>
      <c r="AC295" s="14"/>
      <c r="AD295" s="27">
        <v>41178</v>
      </c>
      <c r="AE295" s="14" t="str">
        <f>LOOKUP(AP295,{0,32,92,184,366},{"раз в месяц","раз в квартал","раз в полгода","раз в год"})</f>
        <v>раз в год</v>
      </c>
      <c r="AF295" s="27" t="s">
        <v>311</v>
      </c>
      <c r="AG295" s="34">
        <f t="shared" si="76"/>
        <v>764000</v>
      </c>
      <c r="AH295" s="16">
        <v>0.3</v>
      </c>
      <c r="AI295" s="34">
        <f>AG295-AG295*AH295</f>
        <v>534800</v>
      </c>
      <c r="AJ295" s="14" t="s">
        <v>122</v>
      </c>
      <c r="AK295" s="14"/>
      <c r="AL295" s="14"/>
      <c r="AM295" s="20"/>
      <c r="AN295" s="17"/>
      <c r="AO295" s="15"/>
      <c r="AP295" s="135">
        <v>365</v>
      </c>
      <c r="AQ295" s="131">
        <f t="shared" si="59"/>
        <v>41543</v>
      </c>
      <c r="AR295" s="132">
        <f t="shared" ca="1" si="66"/>
        <v>41543</v>
      </c>
      <c r="AS295" s="131">
        <f t="shared" ca="1" si="67"/>
        <v>41264</v>
      </c>
      <c r="AT295" s="61"/>
      <c r="AU295" s="61"/>
      <c r="AV295" s="61"/>
      <c r="AW295" s="69"/>
      <c r="AX295" s="120">
        <v>41166</v>
      </c>
      <c r="AY295" s="120">
        <f ca="1">IF(AS295&gt;(AX295+183),AS295,(AX295+183))</f>
        <v>41349</v>
      </c>
      <c r="AZ295" s="102"/>
      <c r="BA295" s="102"/>
      <c r="BB295" s="106"/>
      <c r="BC295" s="107"/>
      <c r="BD295" s="106"/>
      <c r="BE295" s="106"/>
      <c r="BF295" s="98"/>
      <c r="BG295" s="98"/>
      <c r="BH295" s="98"/>
      <c r="BI295" s="102"/>
      <c r="BJ295" s="102"/>
      <c r="BK295" s="102"/>
      <c r="BL295" s="102"/>
      <c r="BM295" s="102"/>
      <c r="BN295" s="102"/>
      <c r="BO295" s="102"/>
      <c r="BP295" s="102"/>
      <c r="BQ295" s="102"/>
      <c r="BR295" s="102"/>
      <c r="BS295" s="102"/>
      <c r="BT295" s="102"/>
      <c r="BU295" s="102"/>
      <c r="BV295" s="102"/>
      <c r="BW295" s="99"/>
      <c r="BX295" s="122"/>
      <c r="BY295" s="99"/>
      <c r="BZ295" s="100"/>
      <c r="CA295" s="107"/>
      <c r="CB295" s="100"/>
      <c r="CC295" s="99"/>
      <c r="CD295" s="102"/>
      <c r="CE295" s="102"/>
      <c r="CF295" s="102"/>
      <c r="CG295" s="102"/>
      <c r="CH295" s="102"/>
      <c r="CI295" s="103"/>
      <c r="CJ295" s="104"/>
      <c r="CK295" s="105"/>
      <c r="CL295" s="104"/>
      <c r="CM295" s="102"/>
      <c r="CN295" s="102"/>
      <c r="CO295" s="102"/>
      <c r="CP295" s="99"/>
      <c r="CQ295" s="106"/>
      <c r="CR295" s="102"/>
      <c r="CS295" s="102"/>
      <c r="CT295" s="102"/>
      <c r="CU295" s="106"/>
      <c r="CV295" s="107"/>
      <c r="CW295" s="106"/>
      <c r="CX295" s="106"/>
      <c r="CY295" s="98"/>
      <c r="CZ295" s="98"/>
      <c r="DA295" s="98"/>
      <c r="DB295" s="102"/>
      <c r="DC295" s="102"/>
      <c r="DD295" s="102"/>
      <c r="DE295" s="102"/>
      <c r="DF295" s="102"/>
      <c r="DG295" s="102"/>
      <c r="DH295" s="102"/>
      <c r="DI295" s="102"/>
      <c r="DJ295" s="102"/>
      <c r="DK295" s="102"/>
      <c r="DL295" s="102"/>
      <c r="DM295" s="102"/>
      <c r="DN295" s="102"/>
      <c r="DO295" s="102"/>
      <c r="DP295" s="99"/>
      <c r="DQ295" s="122"/>
      <c r="DR295" s="99"/>
      <c r="DS295" s="100"/>
      <c r="DT295" s="107"/>
      <c r="DU295" s="100"/>
      <c r="DV295" s="99"/>
      <c r="DW295" s="102"/>
      <c r="DX295" s="102"/>
      <c r="DY295" s="102"/>
      <c r="DZ295" s="102"/>
      <c r="EA295" s="102"/>
      <c r="EB295" s="103"/>
      <c r="EC295" s="104"/>
      <c r="ED295" s="105"/>
      <c r="EE295" s="104"/>
      <c r="EF295" s="102"/>
      <c r="EG295" s="102"/>
      <c r="EH295" s="102"/>
      <c r="EI295" s="99"/>
      <c r="EJ295" s="106"/>
      <c r="EK295" s="102"/>
      <c r="EL295" s="102"/>
      <c r="EM295" s="102"/>
      <c r="EN295" s="106"/>
      <c r="EO295" s="107"/>
      <c r="EP295" s="106"/>
      <c r="EQ295" s="106"/>
      <c r="ER295" s="98"/>
      <c r="ES295" s="98"/>
      <c r="ET295" s="98"/>
      <c r="EU295" s="102"/>
      <c r="EV295" s="102"/>
      <c r="EW295" s="102"/>
      <c r="EX295" s="102"/>
      <c r="EY295" s="102"/>
      <c r="EZ295" s="102"/>
      <c r="FA295" s="102"/>
      <c r="FB295" s="102"/>
      <c r="FC295" s="102"/>
      <c r="FD295" s="102"/>
      <c r="FE295" s="102"/>
      <c r="FF295" s="102"/>
      <c r="FG295" s="102"/>
      <c r="FH295" s="102"/>
      <c r="FI295" s="99"/>
      <c r="FJ295" s="122"/>
      <c r="FK295" s="99"/>
      <c r="FL295" s="100"/>
      <c r="FM295" s="107"/>
      <c r="FN295" s="100"/>
      <c r="FO295" s="99"/>
      <c r="FP295" s="102"/>
      <c r="FQ295" s="102"/>
      <c r="FR295" s="102"/>
      <c r="FS295" s="102"/>
      <c r="FT295" s="102"/>
      <c r="FU295" s="103"/>
      <c r="FV295" s="104"/>
      <c r="FW295" s="105"/>
      <c r="FX295" s="104"/>
      <c r="FY295" s="102"/>
      <c r="FZ295" s="102"/>
      <c r="GA295" s="102"/>
      <c r="GB295" s="99"/>
      <c r="GC295" s="106"/>
      <c r="GD295" s="102"/>
      <c r="GE295" s="102"/>
      <c r="GF295" s="102"/>
      <c r="GG295" s="106"/>
      <c r="GH295" s="107"/>
      <c r="GI295" s="106"/>
      <c r="GJ295" s="106"/>
      <c r="GK295" s="98"/>
      <c r="GL295" s="98"/>
      <c r="GM295" s="98"/>
      <c r="GN295" s="102"/>
      <c r="GO295" s="102"/>
      <c r="GP295" s="102"/>
      <c r="GQ295" s="102"/>
      <c r="GR295" s="102"/>
      <c r="GS295" s="102"/>
      <c r="GT295" s="102"/>
      <c r="GU295" s="102"/>
      <c r="GV295" s="102"/>
      <c r="GW295" s="102"/>
      <c r="GX295" s="102"/>
      <c r="GY295" s="102"/>
      <c r="GZ295" s="102"/>
      <c r="HA295" s="102"/>
      <c r="HB295" s="99"/>
      <c r="HC295" s="122"/>
      <c r="HD295" s="99"/>
      <c r="HE295" s="100"/>
      <c r="HF295" s="107"/>
      <c r="HG295" s="100"/>
      <c r="HH295" s="99"/>
      <c r="HI295" s="102"/>
      <c r="HJ295" s="102"/>
      <c r="HK295" s="102"/>
      <c r="HL295" s="102"/>
      <c r="HM295" s="102"/>
      <c r="HN295" s="103"/>
      <c r="HO295" s="104"/>
      <c r="HP295" s="105"/>
      <c r="HQ295" s="104"/>
      <c r="HR295" s="102"/>
      <c r="HS295" s="102"/>
      <c r="HT295" s="102"/>
      <c r="HU295" s="99"/>
      <c r="HV295" s="106"/>
      <c r="HW295" s="102"/>
      <c r="HX295" s="102"/>
      <c r="HY295" s="102"/>
      <c r="HZ295" s="106"/>
      <c r="IA295" s="107"/>
      <c r="IB295" s="106"/>
      <c r="IC295" s="106"/>
      <c r="ID295" s="98"/>
      <c r="IE295" s="98"/>
      <c r="IF295" s="98"/>
      <c r="IG295" s="102"/>
      <c r="IH295" s="102"/>
      <c r="II295" s="102"/>
      <c r="IJ295" s="102"/>
      <c r="IK295" s="102"/>
      <c r="IL295" s="102"/>
      <c r="IM295" s="102"/>
      <c r="IN295" s="102"/>
      <c r="IO295" s="102"/>
      <c r="IP295" s="102"/>
      <c r="IQ295" s="102"/>
      <c r="IR295" s="102"/>
      <c r="IS295" s="102"/>
      <c r="IT295" s="102"/>
      <c r="IU295" s="99"/>
      <c r="IV295" s="122"/>
      <c r="IW295" s="99"/>
      <c r="IX295" s="100"/>
      <c r="IY295" s="107"/>
      <c r="IZ295" s="100"/>
      <c r="JA295" s="99"/>
      <c r="JB295" s="102"/>
      <c r="JC295" s="102"/>
      <c r="JD295" s="102"/>
      <c r="JE295" s="102"/>
      <c r="JF295" s="102"/>
      <c r="JG295" s="103"/>
      <c r="JH295" s="104"/>
      <c r="JI295" s="105"/>
      <c r="JJ295" s="104"/>
      <c r="JK295" s="102"/>
      <c r="JL295" s="102"/>
      <c r="JM295" s="102"/>
      <c r="JN295" s="99"/>
      <c r="JO295" s="106"/>
      <c r="JP295" s="102"/>
      <c r="JQ295" s="102"/>
      <c r="JR295" s="102"/>
      <c r="JS295" s="106"/>
      <c r="JT295" s="107"/>
      <c r="JU295" s="106"/>
      <c r="JV295" s="106"/>
      <c r="JW295" s="98"/>
      <c r="JX295" s="98"/>
      <c r="JY295" s="98"/>
      <c r="JZ295" s="102"/>
      <c r="KA295" s="102"/>
      <c r="KB295" s="102"/>
      <c r="KC295" s="102"/>
      <c r="KD295" s="102"/>
      <c r="KE295" s="102"/>
      <c r="KF295" s="102"/>
      <c r="KG295" s="102"/>
      <c r="KH295" s="102"/>
      <c r="KI295" s="102"/>
      <c r="KJ295" s="102"/>
      <c r="KK295" s="102"/>
      <c r="KL295" s="102"/>
      <c r="KM295" s="102"/>
      <c r="KN295" s="99"/>
      <c r="KO295" s="122"/>
      <c r="KP295" s="99"/>
      <c r="KQ295" s="100"/>
      <c r="KR295" s="107"/>
      <c r="KS295" s="100"/>
      <c r="KT295" s="99"/>
      <c r="KU295" s="102"/>
      <c r="KV295" s="102"/>
      <c r="KW295" s="102"/>
      <c r="KX295" s="102"/>
      <c r="KY295" s="102"/>
      <c r="KZ295" s="103"/>
      <c r="LA295" s="104"/>
      <c r="LB295" s="105"/>
      <c r="LC295" s="104"/>
      <c r="LD295" s="102"/>
      <c r="LE295" s="102"/>
      <c r="LF295" s="102"/>
      <c r="LG295" s="99"/>
      <c r="LH295" s="106"/>
      <c r="LI295" s="102"/>
      <c r="LJ295" s="102"/>
      <c r="LK295" s="102"/>
      <c r="LL295" s="106"/>
      <c r="LM295" s="107"/>
      <c r="LN295" s="106"/>
      <c r="LO295" s="106"/>
      <c r="LP295" s="98"/>
      <c r="LQ295" s="98"/>
      <c r="LR295" s="98"/>
      <c r="LS295" s="102"/>
      <c r="LT295" s="102"/>
      <c r="LU295" s="102"/>
      <c r="LV295" s="102"/>
      <c r="LW295" s="102"/>
      <c r="LX295" s="102"/>
      <c r="LY295" s="102"/>
      <c r="LZ295" s="102"/>
      <c r="MA295" s="102"/>
      <c r="MB295" s="102"/>
      <c r="MC295" s="102"/>
      <c r="MD295" s="102"/>
      <c r="ME295" s="102"/>
      <c r="MF295" s="102"/>
      <c r="MG295" s="99"/>
      <c r="MH295" s="122"/>
      <c r="MI295" s="99"/>
      <c r="MJ295" s="100"/>
      <c r="MK295" s="107"/>
      <c r="ML295" s="100"/>
      <c r="MM295" s="99"/>
      <c r="MN295" s="102"/>
      <c r="MO295" s="102"/>
      <c r="MP295" s="102"/>
      <c r="MQ295" s="102"/>
      <c r="MR295" s="102"/>
      <c r="MS295" s="103"/>
      <c r="MT295" s="104"/>
      <c r="MU295" s="105"/>
      <c r="MV295" s="104"/>
      <c r="MW295" s="102"/>
      <c r="MX295" s="102"/>
      <c r="MY295" s="102"/>
      <c r="MZ295" s="99"/>
      <c r="NA295" s="106"/>
      <c r="NB295" s="102"/>
      <c r="NC295" s="102"/>
      <c r="ND295" s="102"/>
      <c r="NE295" s="106"/>
      <c r="NF295" s="107"/>
      <c r="NG295" s="106"/>
      <c r="NH295" s="106"/>
      <c r="NI295" s="98"/>
      <c r="NJ295" s="98"/>
      <c r="NK295" s="98"/>
      <c r="NL295" s="102"/>
      <c r="NM295" s="102"/>
      <c r="NN295" s="102"/>
      <c r="NO295" s="102"/>
      <c r="NP295" s="102"/>
      <c r="NQ295" s="102"/>
      <c r="NR295" s="102"/>
      <c r="NS295" s="102"/>
      <c r="NT295" s="102"/>
      <c r="NU295" s="102"/>
      <c r="NV295" s="102"/>
      <c r="NW295" s="102"/>
      <c r="NX295" s="102"/>
      <c r="NY295" s="102"/>
      <c r="NZ295" s="99"/>
      <c r="OA295" s="122"/>
      <c r="OB295" s="99"/>
      <c r="OC295" s="100"/>
      <c r="OD295" s="107"/>
      <c r="OE295" s="100"/>
      <c r="OF295" s="99"/>
      <c r="OG295" s="102"/>
      <c r="OH295" s="102"/>
      <c r="OI295" s="102"/>
      <c r="OJ295" s="102"/>
      <c r="OK295" s="102"/>
      <c r="OL295" s="103"/>
      <c r="OM295" s="104"/>
      <c r="ON295" s="105"/>
      <c r="OO295" s="104"/>
      <c r="OP295" s="102"/>
      <c r="OQ295" s="102"/>
      <c r="OR295" s="102"/>
      <c r="OS295" s="99"/>
      <c r="OT295" s="106"/>
      <c r="OU295" s="102"/>
      <c r="OV295" s="102"/>
      <c r="OW295" s="102"/>
      <c r="OX295" s="106"/>
      <c r="OY295" s="107"/>
      <c r="OZ295" s="106"/>
      <c r="PA295" s="106"/>
      <c r="PB295" s="98"/>
      <c r="PC295" s="98"/>
      <c r="PD295" s="98"/>
      <c r="PE295" s="102"/>
      <c r="PF295" s="102"/>
      <c r="PG295" s="102"/>
      <c r="PH295" s="102"/>
      <c r="PI295" s="102"/>
      <c r="PJ295" s="102"/>
      <c r="PK295" s="102"/>
      <c r="PL295" s="102"/>
      <c r="PM295" s="102"/>
      <c r="PN295" s="102"/>
      <c r="PO295" s="102"/>
      <c r="PP295" s="102"/>
      <c r="PQ295" s="102"/>
      <c r="PR295" s="102"/>
      <c r="PS295" s="99"/>
      <c r="PT295" s="122"/>
      <c r="PU295" s="99"/>
      <c r="PV295" s="100"/>
      <c r="PW295" s="107"/>
      <c r="PX295" s="100"/>
      <c r="PY295" s="99"/>
      <c r="PZ295" s="102"/>
      <c r="QA295" s="102"/>
      <c r="QB295" s="102"/>
      <c r="QC295" s="102"/>
      <c r="QD295" s="102"/>
      <c r="QE295" s="103"/>
      <c r="QF295" s="104"/>
      <c r="QG295" s="105"/>
      <c r="QH295" s="104"/>
      <c r="QI295" s="102"/>
      <c r="QJ295" s="102"/>
      <c r="QK295" s="102"/>
      <c r="QL295" s="99"/>
      <c r="QM295" s="106"/>
      <c r="QN295" s="102"/>
      <c r="QO295" s="102"/>
      <c r="QP295" s="102"/>
      <c r="QQ295" s="106"/>
      <c r="QR295" s="107"/>
      <c r="QS295" s="106"/>
      <c r="QT295" s="106"/>
      <c r="QU295" s="98"/>
      <c r="QV295" s="98"/>
      <c r="QW295" s="98"/>
      <c r="QX295" s="102"/>
      <c r="QY295" s="102"/>
      <c r="QZ295" s="102"/>
      <c r="RA295" s="102"/>
      <c r="RB295" s="102"/>
      <c r="RC295" s="102"/>
      <c r="RD295" s="102"/>
      <c r="RE295" s="102"/>
      <c r="RF295" s="102"/>
      <c r="RG295" s="102"/>
      <c r="RH295" s="102"/>
      <c r="RI295" s="102"/>
      <c r="RJ295" s="102"/>
      <c r="RK295" s="102"/>
      <c r="RL295" s="99"/>
      <c r="RM295" s="122"/>
      <c r="RN295" s="99"/>
      <c r="RO295" s="100"/>
      <c r="RP295" s="107"/>
      <c r="RQ295" s="100"/>
      <c r="RR295" s="99"/>
      <c r="RS295" s="102"/>
      <c r="RT295" s="102"/>
      <c r="RU295" s="102"/>
      <c r="RV295" s="102"/>
      <c r="RW295" s="102"/>
      <c r="RX295" s="103"/>
      <c r="RY295" s="104"/>
      <c r="RZ295" s="105"/>
      <c r="SA295" s="104"/>
      <c r="SB295" s="102"/>
      <c r="SC295" s="102"/>
      <c r="SD295" s="102"/>
      <c r="SE295" s="99"/>
      <c r="SF295" s="106"/>
      <c r="SG295" s="102"/>
      <c r="SH295" s="102"/>
      <c r="SI295" s="102"/>
      <c r="SJ295" s="106"/>
      <c r="SK295" s="107"/>
      <c r="SL295" s="106"/>
      <c r="SM295" s="106"/>
      <c r="SN295" s="98"/>
      <c r="SO295" s="98"/>
      <c r="SP295" s="98"/>
      <c r="SQ295" s="102"/>
      <c r="SR295" s="102"/>
      <c r="SS295" s="102"/>
      <c r="ST295" s="102"/>
      <c r="SU295" s="102"/>
      <c r="SV295" s="102"/>
      <c r="SW295" s="102"/>
      <c r="SX295" s="102"/>
      <c r="SY295" s="102"/>
      <c r="SZ295" s="102"/>
      <c r="TA295" s="102"/>
      <c r="TB295" s="102"/>
      <c r="TC295" s="102"/>
      <c r="TD295" s="102"/>
      <c r="TE295" s="99"/>
      <c r="TF295" s="122"/>
      <c r="TG295" s="99"/>
      <c r="TH295" s="100"/>
      <c r="TI295" s="107"/>
      <c r="TJ295" s="100"/>
      <c r="TK295" s="99"/>
      <c r="TL295" s="102"/>
      <c r="TM295" s="102"/>
      <c r="TN295" s="102"/>
      <c r="TO295" s="102"/>
      <c r="TP295" s="102"/>
      <c r="TQ295" s="103"/>
      <c r="TR295" s="104"/>
      <c r="TS295" s="105"/>
      <c r="TT295" s="104"/>
      <c r="TU295" s="102"/>
      <c r="TV295" s="102"/>
      <c r="TW295" s="102"/>
      <c r="TX295" s="99"/>
      <c r="TY295" s="106"/>
      <c r="TZ295" s="102"/>
      <c r="UA295" s="102"/>
      <c r="UB295" s="102"/>
      <c r="UC295" s="106"/>
      <c r="UD295" s="107"/>
      <c r="UE295" s="106"/>
      <c r="UF295" s="106"/>
      <c r="UG295" s="98"/>
      <c r="UH295" s="98"/>
      <c r="UI295" s="98"/>
      <c r="UJ295" s="102"/>
      <c r="UK295" s="102"/>
      <c r="UL295" s="102"/>
      <c r="UM295" s="102"/>
      <c r="UN295" s="102"/>
      <c r="UO295" s="102"/>
      <c r="UP295" s="102"/>
      <c r="UQ295" s="102"/>
      <c r="UR295" s="102"/>
      <c r="US295" s="102"/>
      <c r="UT295" s="102"/>
      <c r="UU295" s="102"/>
      <c r="UV295" s="102"/>
      <c r="UW295" s="102"/>
      <c r="UX295" s="99"/>
      <c r="UY295" s="122"/>
      <c r="UZ295" s="99"/>
      <c r="VA295" s="100"/>
      <c r="VB295" s="107"/>
      <c r="VC295" s="100"/>
      <c r="VD295" s="99"/>
      <c r="VE295" s="102"/>
      <c r="VF295" s="102"/>
      <c r="VG295" s="102"/>
      <c r="VH295" s="102"/>
      <c r="VI295" s="102"/>
      <c r="VJ295" s="103"/>
      <c r="VK295" s="104"/>
      <c r="VL295" s="105"/>
      <c r="VM295" s="104"/>
      <c r="VN295" s="102"/>
      <c r="VO295" s="102"/>
      <c r="VP295" s="102"/>
      <c r="VQ295" s="99"/>
      <c r="VR295" s="106"/>
      <c r="VS295" s="102"/>
      <c r="VT295" s="102"/>
      <c r="VU295" s="102"/>
      <c r="VV295" s="106"/>
      <c r="VW295" s="107"/>
      <c r="VX295" s="106"/>
      <c r="VY295" s="106"/>
      <c r="VZ295" s="98"/>
      <c r="WA295" s="98"/>
      <c r="WB295" s="98"/>
      <c r="WC295" s="102"/>
      <c r="WD295" s="102"/>
      <c r="WE295" s="102"/>
      <c r="WF295" s="102"/>
      <c r="WG295" s="102"/>
      <c r="WH295" s="102"/>
      <c r="WI295" s="102"/>
      <c r="WJ295" s="102"/>
      <c r="WK295" s="102"/>
      <c r="WL295" s="102"/>
      <c r="WM295" s="102"/>
      <c r="WN295" s="102"/>
      <c r="WO295" s="102"/>
      <c r="WP295" s="102"/>
      <c r="WQ295" s="99"/>
      <c r="WR295" s="122"/>
      <c r="WS295" s="99"/>
      <c r="WT295" s="100"/>
      <c r="WU295" s="107"/>
      <c r="WV295" s="100"/>
      <c r="WW295" s="99"/>
      <c r="WX295" s="102"/>
      <c r="WY295" s="102"/>
      <c r="WZ295" s="102"/>
      <c r="XA295" s="102"/>
      <c r="XB295" s="102"/>
      <c r="XC295" s="103"/>
      <c r="XD295" s="104"/>
      <c r="XE295" s="105"/>
      <c r="XF295" s="104"/>
      <c r="XG295" s="102"/>
      <c r="XH295" s="102"/>
      <c r="XI295" s="102"/>
      <c r="XJ295" s="99"/>
      <c r="XK295" s="106"/>
      <c r="XL295" s="102"/>
      <c r="XM295" s="102"/>
      <c r="XN295" s="102"/>
      <c r="XO295" s="106"/>
      <c r="XP295" s="107"/>
      <c r="XQ295" s="106"/>
      <c r="XR295" s="106"/>
      <c r="XS295" s="98"/>
      <c r="XT295" s="98"/>
      <c r="XU295" s="98"/>
      <c r="XV295" s="102"/>
      <c r="XW295" s="102"/>
      <c r="XX295" s="102"/>
      <c r="XY295" s="102"/>
      <c r="XZ295" s="102"/>
      <c r="YA295" s="102"/>
      <c r="YB295" s="102"/>
      <c r="YC295" s="102"/>
      <c r="YD295" s="102"/>
      <c r="YE295" s="102"/>
      <c r="YF295" s="102"/>
      <c r="YG295" s="102"/>
      <c r="YH295" s="102"/>
      <c r="YI295" s="102"/>
      <c r="YJ295" s="99"/>
      <c r="YK295" s="122"/>
      <c r="YL295" s="99"/>
      <c r="YM295" s="100"/>
      <c r="YN295" s="107"/>
      <c r="YO295" s="100"/>
      <c r="YP295" s="99"/>
      <c r="YQ295" s="102"/>
      <c r="YR295" s="102"/>
      <c r="YS295" s="102"/>
      <c r="YT295" s="102"/>
      <c r="YU295" s="102"/>
      <c r="YV295" s="103"/>
      <c r="YW295" s="104"/>
      <c r="YX295" s="105"/>
      <c r="YY295" s="104"/>
      <c r="YZ295" s="102"/>
      <c r="ZA295" s="102"/>
      <c r="ZB295" s="102"/>
      <c r="ZC295" s="99"/>
      <c r="ZD295" s="106"/>
      <c r="ZE295" s="102"/>
      <c r="ZF295" s="102"/>
      <c r="ZG295" s="102"/>
      <c r="ZH295" s="106"/>
      <c r="ZI295" s="107"/>
      <c r="ZJ295" s="106"/>
      <c r="ZK295" s="106"/>
      <c r="ZL295" s="98"/>
      <c r="ZM295" s="98"/>
      <c r="ZN295" s="98"/>
      <c r="ZO295" s="102"/>
      <c r="ZP295" s="102"/>
      <c r="ZQ295" s="102"/>
      <c r="ZR295" s="102"/>
      <c r="ZS295" s="102"/>
      <c r="ZT295" s="102"/>
      <c r="ZU295" s="102"/>
      <c r="ZV295" s="102"/>
      <c r="ZW295" s="102"/>
      <c r="ZX295" s="102"/>
      <c r="ZY295" s="102"/>
      <c r="ZZ295" s="102"/>
      <c r="AAA295" s="102"/>
      <c r="AAB295" s="102"/>
      <c r="AAC295" s="99"/>
      <c r="AAD295" s="122"/>
      <c r="AAE295" s="99"/>
      <c r="AAF295" s="100"/>
      <c r="AAG295" s="107"/>
      <c r="AAH295" s="100"/>
      <c r="AAI295" s="99"/>
      <c r="AAJ295" s="102"/>
      <c r="AAK295" s="102"/>
      <c r="AAL295" s="102"/>
      <c r="AAM295" s="102"/>
      <c r="AAN295" s="102"/>
      <c r="AAO295" s="103"/>
      <c r="AAP295" s="104"/>
      <c r="AAQ295" s="105"/>
      <c r="AAR295" s="104"/>
      <c r="AAS295" s="102"/>
      <c r="AAT295" s="102"/>
      <c r="AAU295" s="102"/>
      <c r="AAV295" s="99"/>
      <c r="AAW295" s="106"/>
      <c r="AAX295" s="102"/>
      <c r="AAY295" s="102"/>
      <c r="AAZ295" s="102"/>
      <c r="ABA295" s="106"/>
      <c r="ABB295" s="107"/>
      <c r="ABC295" s="106"/>
      <c r="ABD295" s="106"/>
      <c r="ABE295" s="98"/>
      <c r="ABF295" s="98"/>
      <c r="ABG295" s="98"/>
      <c r="ABH295" s="102"/>
      <c r="ABI295" s="102"/>
      <c r="ABJ295" s="102"/>
      <c r="ABK295" s="102"/>
      <c r="ABL295" s="102"/>
      <c r="ABM295" s="102"/>
      <c r="ABN295" s="102"/>
      <c r="ABO295" s="102"/>
      <c r="ABP295" s="102"/>
      <c r="ABQ295" s="102"/>
      <c r="ABR295" s="102"/>
      <c r="ABS295" s="102"/>
      <c r="ABT295" s="102"/>
      <c r="ABU295" s="102"/>
      <c r="ABV295" s="99"/>
      <c r="ABW295" s="122"/>
      <c r="ABX295" s="99"/>
      <c r="ABY295" s="100"/>
      <c r="ABZ295" s="107"/>
      <c r="ACA295" s="100"/>
      <c r="ACB295" s="99"/>
      <c r="ACC295" s="102"/>
      <c r="ACD295" s="102"/>
      <c r="ACE295" s="102"/>
      <c r="ACF295" s="102"/>
      <c r="ACG295" s="102"/>
      <c r="ACH295" s="103"/>
      <c r="ACI295" s="104"/>
      <c r="ACJ295" s="105"/>
      <c r="ACK295" s="104"/>
      <c r="ACL295" s="102"/>
      <c r="ACM295" s="102"/>
      <c r="ACN295" s="102"/>
      <c r="ACO295" s="99"/>
      <c r="ACP295" s="106"/>
      <c r="ACQ295" s="102"/>
      <c r="ACR295" s="102"/>
      <c r="ACS295" s="102"/>
      <c r="ACT295" s="106"/>
      <c r="ACU295" s="107"/>
      <c r="ACV295" s="106"/>
      <c r="ACW295" s="106"/>
      <c r="ACX295" s="98"/>
      <c r="ACY295" s="98"/>
      <c r="ACZ295" s="98"/>
      <c r="ADA295" s="102"/>
      <c r="ADB295" s="102"/>
      <c r="ADC295" s="102"/>
      <c r="ADD295" s="102"/>
      <c r="ADE295" s="102"/>
      <c r="ADF295" s="102"/>
      <c r="ADG295" s="102"/>
      <c r="ADH295" s="102"/>
      <c r="ADI295" s="102"/>
      <c r="ADJ295" s="102"/>
      <c r="ADK295" s="102"/>
      <c r="ADL295" s="102"/>
      <c r="ADM295" s="102"/>
      <c r="ADN295" s="102"/>
      <c r="ADO295" s="99"/>
      <c r="ADP295" s="122"/>
      <c r="ADQ295" s="99"/>
      <c r="ADR295" s="100"/>
      <c r="ADS295" s="107"/>
      <c r="ADT295" s="100"/>
      <c r="ADU295" s="99"/>
      <c r="ADV295" s="102"/>
      <c r="ADW295" s="102"/>
      <c r="ADX295" s="102"/>
      <c r="ADY295" s="102"/>
      <c r="ADZ295" s="102"/>
      <c r="AEA295" s="103"/>
      <c r="AEB295" s="104"/>
      <c r="AEC295" s="105"/>
      <c r="AED295" s="104"/>
      <c r="AEE295" s="102"/>
      <c r="AEF295" s="102"/>
      <c r="AEG295" s="102"/>
      <c r="AEH295" s="99"/>
      <c r="AEI295" s="106"/>
      <c r="AEJ295" s="102"/>
      <c r="AEK295" s="102"/>
      <c r="AEL295" s="102"/>
      <c r="AEM295" s="106"/>
      <c r="AEN295" s="107"/>
      <c r="AEO295" s="106"/>
      <c r="AEP295" s="106"/>
      <c r="AEQ295" s="98"/>
      <c r="AER295" s="98"/>
      <c r="AES295" s="98"/>
      <c r="AET295" s="102"/>
      <c r="AEU295" s="102"/>
      <c r="AEV295" s="102"/>
      <c r="AEW295" s="102"/>
      <c r="AEX295" s="102"/>
      <c r="AEY295" s="102"/>
      <c r="AEZ295" s="102"/>
      <c r="AFA295" s="102"/>
      <c r="AFB295" s="102"/>
      <c r="AFC295" s="102"/>
      <c r="AFD295" s="102"/>
      <c r="AFE295" s="102"/>
      <c r="AFF295" s="102"/>
      <c r="AFG295" s="102"/>
      <c r="AFH295" s="99"/>
      <c r="AFI295" s="122"/>
      <c r="AFJ295" s="99"/>
      <c r="AFK295" s="100"/>
      <c r="AFL295" s="107"/>
      <c r="AFM295" s="100"/>
      <c r="AFN295" s="99"/>
      <c r="AFO295" s="102"/>
      <c r="AFP295" s="102"/>
      <c r="AFQ295" s="102"/>
      <c r="AFR295" s="102"/>
      <c r="AFS295" s="102"/>
      <c r="AFT295" s="103"/>
      <c r="AFU295" s="104"/>
      <c r="AFV295" s="105"/>
      <c r="AFW295" s="104"/>
      <c r="AFX295" s="102"/>
      <c r="AFY295" s="102"/>
      <c r="AFZ295" s="102"/>
      <c r="AGA295" s="99"/>
      <c r="AGB295" s="106"/>
      <c r="AGC295" s="102"/>
      <c r="AGD295" s="102"/>
      <c r="AGE295" s="102"/>
      <c r="AGF295" s="106"/>
      <c r="AGG295" s="107"/>
      <c r="AGH295" s="106"/>
      <c r="AGI295" s="106"/>
      <c r="AGJ295" s="98"/>
      <c r="AGK295" s="98"/>
      <c r="AGL295" s="98"/>
      <c r="AGM295" s="102"/>
      <c r="AGN295" s="102"/>
      <c r="AGO295" s="102"/>
      <c r="AGP295" s="102"/>
      <c r="AGQ295" s="102"/>
      <c r="AGR295" s="102"/>
      <c r="AGS295" s="102"/>
      <c r="AGT295" s="102"/>
      <c r="AGU295" s="102"/>
      <c r="AGV295" s="102"/>
      <c r="AGW295" s="102"/>
      <c r="AGX295" s="102"/>
      <c r="AGY295" s="102"/>
      <c r="AGZ295" s="102"/>
      <c r="AHA295" s="99"/>
      <c r="AHB295" s="122"/>
      <c r="AHC295" s="99"/>
      <c r="AHD295" s="100"/>
      <c r="AHE295" s="107"/>
      <c r="AHF295" s="100"/>
      <c r="AHG295" s="99"/>
      <c r="AHH295" s="102"/>
      <c r="AHI295" s="102"/>
      <c r="AHJ295" s="102"/>
      <c r="AHK295" s="102"/>
      <c r="AHL295" s="102"/>
      <c r="AHM295" s="103"/>
      <c r="AHN295" s="104"/>
      <c r="AHO295" s="105"/>
      <c r="AHP295" s="104"/>
      <c r="AHQ295" s="102"/>
      <c r="AHR295" s="102"/>
      <c r="AHS295" s="102"/>
      <c r="AHT295" s="99"/>
      <c r="AHU295" s="106"/>
      <c r="AHV295" s="102"/>
      <c r="AHW295" s="102"/>
      <c r="AHX295" s="102"/>
      <c r="AHY295" s="106"/>
      <c r="AHZ295" s="107"/>
      <c r="AIA295" s="106"/>
      <c r="AIB295" s="106"/>
      <c r="AIC295" s="98"/>
      <c r="AID295" s="98"/>
      <c r="AIE295" s="98"/>
      <c r="AIF295" s="102"/>
      <c r="AIG295" s="102"/>
      <c r="AIH295" s="102"/>
      <c r="AII295" s="102"/>
      <c r="AIJ295" s="102"/>
      <c r="AIK295" s="102"/>
      <c r="AIL295" s="102"/>
      <c r="AIM295" s="102"/>
      <c r="AIN295" s="102"/>
      <c r="AIO295" s="102"/>
      <c r="AIP295" s="102"/>
      <c r="AIQ295" s="102"/>
      <c r="AIR295" s="102"/>
      <c r="AIS295" s="102"/>
      <c r="AIT295" s="99"/>
      <c r="AIU295" s="122"/>
      <c r="AIV295" s="99"/>
      <c r="AIW295" s="100"/>
      <c r="AIX295" s="107"/>
      <c r="AIY295" s="100"/>
      <c r="AIZ295" s="99"/>
      <c r="AJA295" s="102"/>
      <c r="AJB295" s="102"/>
      <c r="AJC295" s="102"/>
      <c r="AJD295" s="102"/>
      <c r="AJE295" s="102"/>
      <c r="AJF295" s="103"/>
      <c r="AJG295" s="104"/>
      <c r="AJH295" s="105"/>
      <c r="AJI295" s="104"/>
      <c r="AJJ295" s="102"/>
      <c r="AJK295" s="102"/>
      <c r="AJL295" s="102"/>
      <c r="AJM295" s="99"/>
      <c r="AJN295" s="106"/>
      <c r="AJO295" s="102"/>
      <c r="AJP295" s="102"/>
      <c r="AJQ295" s="102"/>
      <c r="AJR295" s="106"/>
      <c r="AJS295" s="107"/>
      <c r="AJT295" s="106"/>
      <c r="AJU295" s="106"/>
      <c r="AJV295" s="98"/>
      <c r="AJW295" s="98"/>
      <c r="AJX295" s="98"/>
      <c r="AJY295" s="102"/>
      <c r="AJZ295" s="102"/>
      <c r="AKA295" s="102"/>
      <c r="AKB295" s="102"/>
      <c r="AKC295" s="102"/>
      <c r="AKD295" s="102"/>
      <c r="AKE295" s="102"/>
      <c r="AKF295" s="102"/>
      <c r="AKG295" s="102"/>
      <c r="AKH295" s="102"/>
      <c r="AKI295" s="102"/>
      <c r="AKJ295" s="102"/>
      <c r="AKK295" s="102"/>
      <c r="AKL295" s="102"/>
      <c r="AKM295" s="99"/>
      <c r="AKN295" s="122"/>
      <c r="AKO295" s="99"/>
      <c r="AKP295" s="100"/>
      <c r="AKQ295" s="107"/>
      <c r="AKR295" s="100"/>
      <c r="AKS295" s="99"/>
      <c r="AKT295" s="102"/>
      <c r="AKU295" s="102"/>
      <c r="AKV295" s="102"/>
      <c r="AKW295" s="102"/>
      <c r="AKX295" s="102"/>
      <c r="AKY295" s="103"/>
      <c r="AKZ295" s="104"/>
      <c r="ALA295" s="105"/>
      <c r="ALB295" s="104"/>
      <c r="ALC295" s="102"/>
      <c r="ALD295" s="102"/>
      <c r="ALE295" s="102"/>
      <c r="ALF295" s="99"/>
      <c r="ALG295" s="106"/>
      <c r="ALH295" s="102"/>
      <c r="ALI295" s="102"/>
      <c r="ALJ295" s="102"/>
      <c r="ALK295" s="106"/>
      <c r="ALL295" s="107"/>
      <c r="ALM295" s="106"/>
      <c r="ALN295" s="106"/>
      <c r="ALO295" s="98"/>
      <c r="ALP295" s="98"/>
      <c r="ALQ295" s="98"/>
      <c r="ALR295" s="102"/>
      <c r="ALS295" s="102"/>
      <c r="ALT295" s="102"/>
      <c r="ALU295" s="102"/>
      <c r="ALV295" s="102"/>
      <c r="ALW295" s="102"/>
      <c r="ALX295" s="102"/>
      <c r="ALY295" s="102"/>
      <c r="ALZ295" s="102"/>
      <c r="AMA295" s="102"/>
      <c r="AMB295" s="102"/>
      <c r="AMC295" s="102"/>
      <c r="AMD295" s="102"/>
      <c r="AME295" s="102"/>
      <c r="AMF295" s="99"/>
      <c r="AMG295" s="122"/>
      <c r="AMH295" s="99"/>
      <c r="AMI295" s="100"/>
      <c r="AMJ295" s="107"/>
      <c r="AMK295" s="100"/>
      <c r="AML295" s="99"/>
      <c r="AMM295" s="102"/>
      <c r="AMN295" s="102"/>
      <c r="AMO295" s="102"/>
      <c r="AMP295" s="102"/>
      <c r="AMQ295" s="102"/>
      <c r="AMR295" s="103"/>
      <c r="AMS295" s="104"/>
      <c r="AMT295" s="105"/>
      <c r="AMU295" s="104"/>
      <c r="AMV295" s="102"/>
      <c r="AMW295" s="102"/>
      <c r="AMX295" s="102"/>
      <c r="AMY295" s="99"/>
      <c r="AMZ295" s="106"/>
      <c r="ANA295" s="102"/>
      <c r="ANB295" s="102"/>
      <c r="ANC295" s="102"/>
      <c r="AND295" s="106"/>
      <c r="ANE295" s="107"/>
      <c r="ANF295" s="106"/>
      <c r="ANG295" s="106"/>
      <c r="ANH295" s="98"/>
      <c r="ANI295" s="98"/>
      <c r="ANJ295" s="98"/>
      <c r="ANK295" s="102"/>
      <c r="ANL295" s="102"/>
      <c r="ANM295" s="102"/>
      <c r="ANN295" s="102"/>
      <c r="ANO295" s="102"/>
      <c r="ANP295" s="102"/>
      <c r="ANQ295" s="102"/>
      <c r="ANR295" s="102"/>
      <c r="ANS295" s="102"/>
      <c r="ANT295" s="102"/>
      <c r="ANU295" s="102"/>
      <c r="ANV295" s="102"/>
      <c r="ANW295" s="102"/>
      <c r="ANX295" s="102"/>
      <c r="ANY295" s="99"/>
      <c r="ANZ295" s="122"/>
      <c r="AOA295" s="99"/>
      <c r="AOB295" s="100"/>
      <c r="AOC295" s="107"/>
      <c r="AOD295" s="100"/>
      <c r="AOE295" s="99"/>
      <c r="AOF295" s="102"/>
      <c r="AOG295" s="102"/>
      <c r="AOH295" s="102"/>
      <c r="AOI295" s="102"/>
      <c r="AOJ295" s="102"/>
      <c r="AOK295" s="103"/>
      <c r="AOL295" s="104"/>
      <c r="AOM295" s="105"/>
      <c r="AON295" s="104"/>
      <c r="AOO295" s="102"/>
      <c r="AOP295" s="102"/>
      <c r="AOQ295" s="102"/>
      <c r="AOR295" s="99"/>
      <c r="AOS295" s="106"/>
      <c r="AOT295" s="102"/>
      <c r="AOU295" s="102"/>
      <c r="AOV295" s="102"/>
      <c r="AOW295" s="106"/>
      <c r="AOX295" s="107"/>
      <c r="AOY295" s="106"/>
      <c r="AOZ295" s="106"/>
      <c r="APA295" s="98"/>
      <c r="APB295" s="98"/>
      <c r="APC295" s="98"/>
      <c r="APD295" s="102"/>
      <c r="APE295" s="102"/>
      <c r="APF295" s="102"/>
      <c r="APG295" s="102"/>
      <c r="APH295" s="102"/>
      <c r="API295" s="102"/>
      <c r="APJ295" s="102"/>
      <c r="APK295" s="102"/>
      <c r="APL295" s="102"/>
      <c r="APM295" s="102"/>
      <c r="APN295" s="102"/>
      <c r="APO295" s="102"/>
      <c r="APP295" s="102"/>
      <c r="APQ295" s="102"/>
      <c r="APR295" s="99"/>
      <c r="APS295" s="122"/>
      <c r="APT295" s="99"/>
      <c r="APU295" s="100"/>
      <c r="APV295" s="107"/>
      <c r="APW295" s="100"/>
      <c r="APX295" s="99"/>
      <c r="APY295" s="102"/>
      <c r="APZ295" s="102"/>
      <c r="AQA295" s="102"/>
      <c r="AQB295" s="102"/>
      <c r="AQC295" s="102"/>
      <c r="AQD295" s="103"/>
      <c r="AQE295" s="104"/>
      <c r="AQF295" s="105"/>
      <c r="AQG295" s="104"/>
      <c r="AQH295" s="102"/>
      <c r="AQI295" s="102"/>
      <c r="AQJ295" s="102"/>
      <c r="AQK295" s="99"/>
      <c r="AQL295" s="106"/>
      <c r="AQM295" s="102"/>
      <c r="AQN295" s="102"/>
      <c r="AQO295" s="102"/>
      <c r="AQP295" s="106"/>
      <c r="AQQ295" s="107"/>
      <c r="AQR295" s="106"/>
      <c r="AQS295" s="106"/>
      <c r="AQT295" s="98"/>
      <c r="AQU295" s="98"/>
      <c r="AQV295" s="98"/>
      <c r="AQW295" s="102"/>
      <c r="AQX295" s="102"/>
      <c r="AQY295" s="102"/>
      <c r="AQZ295" s="102"/>
      <c r="ARA295" s="102"/>
      <c r="ARB295" s="102"/>
      <c r="ARC295" s="102"/>
      <c r="ARD295" s="102"/>
      <c r="ARE295" s="102"/>
      <c r="ARF295" s="102"/>
      <c r="ARG295" s="102"/>
      <c r="ARH295" s="102"/>
      <c r="ARI295" s="102"/>
      <c r="ARJ295" s="102"/>
      <c r="ARK295" s="99"/>
      <c r="ARL295" s="122"/>
      <c r="ARM295" s="99"/>
      <c r="ARN295" s="100"/>
      <c r="ARO295" s="107"/>
      <c r="ARP295" s="100"/>
      <c r="ARQ295" s="99"/>
      <c r="ARR295" s="102"/>
      <c r="ARS295" s="102"/>
      <c r="ART295" s="102"/>
      <c r="ARU295" s="102"/>
      <c r="ARV295" s="102"/>
      <c r="ARW295" s="103"/>
      <c r="ARX295" s="104"/>
      <c r="ARY295" s="105"/>
      <c r="ARZ295" s="104"/>
      <c r="ASA295" s="102"/>
      <c r="ASB295" s="102"/>
      <c r="ASC295" s="102"/>
      <c r="ASD295" s="99"/>
      <c r="ASE295" s="106"/>
      <c r="ASF295" s="102"/>
      <c r="ASG295" s="102"/>
      <c r="ASH295" s="102"/>
      <c r="ASI295" s="106"/>
      <c r="ASJ295" s="107"/>
      <c r="ASK295" s="106"/>
      <c r="ASL295" s="106"/>
      <c r="ASM295" s="98"/>
      <c r="ASN295" s="98"/>
      <c r="ASO295" s="98"/>
      <c r="ASP295" s="102"/>
      <c r="ASQ295" s="102"/>
      <c r="ASR295" s="102"/>
      <c r="ASS295" s="102"/>
      <c r="AST295" s="102"/>
      <c r="ASU295" s="102"/>
      <c r="ASV295" s="102"/>
      <c r="ASW295" s="102"/>
      <c r="ASX295" s="102"/>
      <c r="ASY295" s="102"/>
      <c r="ASZ295" s="102"/>
      <c r="ATA295" s="102"/>
      <c r="ATB295" s="102"/>
      <c r="ATC295" s="102"/>
      <c r="ATD295" s="99"/>
      <c r="ATE295" s="122"/>
      <c r="ATF295" s="99"/>
      <c r="ATG295" s="100"/>
      <c r="ATH295" s="107"/>
      <c r="ATI295" s="100"/>
      <c r="ATJ295" s="99"/>
      <c r="ATK295" s="102"/>
      <c r="ATL295" s="102"/>
      <c r="ATM295" s="102"/>
      <c r="ATN295" s="102"/>
      <c r="ATO295" s="102"/>
      <c r="ATP295" s="103"/>
      <c r="ATQ295" s="104"/>
      <c r="ATR295" s="105"/>
      <c r="ATS295" s="104"/>
      <c r="ATT295" s="102"/>
      <c r="ATU295" s="102"/>
      <c r="ATV295" s="102"/>
      <c r="ATW295" s="99"/>
      <c r="ATX295" s="106"/>
      <c r="ATY295" s="102"/>
      <c r="ATZ295" s="102"/>
      <c r="AUA295" s="102"/>
      <c r="AUB295" s="106"/>
      <c r="AUC295" s="107"/>
      <c r="AUD295" s="106"/>
      <c r="AUE295" s="106"/>
      <c r="AUF295" s="98"/>
      <c r="AUG295" s="98"/>
      <c r="AUH295" s="98"/>
      <c r="AUI295" s="102"/>
      <c r="AUJ295" s="102"/>
      <c r="AUK295" s="102"/>
      <c r="AUL295" s="102"/>
      <c r="AUM295" s="102"/>
      <c r="AUN295" s="102"/>
      <c r="AUO295" s="102"/>
      <c r="AUP295" s="102"/>
      <c r="AUQ295" s="102"/>
      <c r="AUR295" s="102"/>
      <c r="AUS295" s="102"/>
      <c r="AUT295" s="102"/>
      <c r="AUU295" s="102"/>
      <c r="AUV295" s="102"/>
      <c r="AUW295" s="99"/>
      <c r="AUX295" s="122"/>
      <c r="AUY295" s="99"/>
      <c r="AUZ295" s="100"/>
      <c r="AVA295" s="107"/>
      <c r="AVB295" s="100"/>
      <c r="AVC295" s="99"/>
      <c r="AVD295" s="102"/>
      <c r="AVE295" s="102"/>
      <c r="AVF295" s="102"/>
      <c r="AVG295" s="102"/>
      <c r="AVH295" s="102"/>
      <c r="AVI295" s="103"/>
      <c r="AVJ295" s="104"/>
      <c r="AVK295" s="105"/>
      <c r="AVL295" s="104"/>
      <c r="AVM295" s="102"/>
      <c r="AVN295" s="102"/>
      <c r="AVO295" s="102"/>
      <c r="AVP295" s="99"/>
      <c r="AVQ295" s="106"/>
      <c r="AVR295" s="102"/>
      <c r="AVS295" s="102"/>
      <c r="AVT295" s="102"/>
      <c r="AVU295" s="106"/>
      <c r="AVV295" s="107"/>
      <c r="AVW295" s="106"/>
      <c r="AVX295" s="106"/>
      <c r="AVY295" s="98"/>
      <c r="AVZ295" s="98"/>
      <c r="AWA295" s="98"/>
      <c r="AWB295" s="102"/>
      <c r="AWC295" s="102"/>
      <c r="AWD295" s="102"/>
      <c r="AWE295" s="102"/>
      <c r="AWF295" s="102"/>
      <c r="AWG295" s="102"/>
      <c r="AWH295" s="102"/>
      <c r="AWI295" s="102"/>
      <c r="AWJ295" s="102"/>
      <c r="AWK295" s="102"/>
      <c r="AWL295" s="102"/>
      <c r="AWM295" s="102"/>
      <c r="AWN295" s="102"/>
      <c r="AWO295" s="102"/>
      <c r="AWP295" s="99"/>
      <c r="AWQ295" s="122"/>
      <c r="AWR295" s="99"/>
      <c r="AWS295" s="100"/>
      <c r="AWT295" s="107"/>
      <c r="AWU295" s="100"/>
      <c r="AWV295" s="99"/>
      <c r="AWW295" s="102"/>
      <c r="AWX295" s="102"/>
      <c r="AWY295" s="102"/>
      <c r="AWZ295" s="102"/>
      <c r="AXA295" s="102"/>
      <c r="AXB295" s="103"/>
      <c r="AXC295" s="104"/>
      <c r="AXD295" s="105"/>
      <c r="AXE295" s="104"/>
      <c r="AXF295" s="102"/>
      <c r="AXG295" s="102"/>
      <c r="AXH295" s="102"/>
      <c r="AXI295" s="99"/>
      <c r="AXJ295" s="106"/>
      <c r="AXK295" s="102"/>
      <c r="AXL295" s="102"/>
      <c r="AXM295" s="102"/>
      <c r="AXN295" s="106"/>
      <c r="AXO295" s="107"/>
      <c r="AXP295" s="106"/>
      <c r="AXQ295" s="106"/>
      <c r="AXR295" s="98"/>
      <c r="AXS295" s="98"/>
      <c r="AXT295" s="98"/>
      <c r="AXU295" s="102"/>
      <c r="AXV295" s="102"/>
      <c r="AXW295" s="102"/>
      <c r="AXX295" s="102"/>
      <c r="AXY295" s="102"/>
      <c r="AXZ295" s="102"/>
      <c r="AYA295" s="102"/>
      <c r="AYB295" s="102"/>
      <c r="AYC295" s="102"/>
      <c r="AYD295" s="102"/>
      <c r="AYE295" s="102"/>
      <c r="AYF295" s="102"/>
      <c r="AYG295" s="102"/>
      <c r="AYH295" s="102"/>
      <c r="AYI295" s="99"/>
      <c r="AYJ295" s="122"/>
      <c r="AYK295" s="99"/>
      <c r="AYL295" s="100"/>
      <c r="AYM295" s="107"/>
      <c r="AYN295" s="100"/>
      <c r="AYO295" s="99"/>
      <c r="AYP295" s="102"/>
      <c r="AYQ295" s="102"/>
      <c r="AYR295" s="102"/>
      <c r="AYS295" s="102"/>
      <c r="AYT295" s="102"/>
      <c r="AYU295" s="103"/>
      <c r="AYV295" s="104"/>
      <c r="AYW295" s="105"/>
      <c r="AYX295" s="104"/>
      <c r="AYY295" s="102"/>
      <c r="AYZ295" s="102"/>
      <c r="AZA295" s="102"/>
      <c r="AZB295" s="99"/>
      <c r="AZC295" s="106"/>
      <c r="AZD295" s="102"/>
      <c r="AZE295" s="102"/>
      <c r="AZF295" s="102"/>
      <c r="AZG295" s="106"/>
      <c r="AZH295" s="107"/>
      <c r="AZI295" s="106"/>
      <c r="AZJ295" s="106"/>
      <c r="AZK295" s="98"/>
      <c r="AZL295" s="98"/>
      <c r="AZM295" s="98"/>
      <c r="AZN295" s="102"/>
      <c r="AZO295" s="102"/>
      <c r="AZP295" s="102"/>
      <c r="AZQ295" s="102"/>
      <c r="AZR295" s="102"/>
      <c r="AZS295" s="102"/>
      <c r="AZT295" s="102"/>
      <c r="AZU295" s="102"/>
      <c r="AZV295" s="102"/>
      <c r="AZW295" s="102"/>
      <c r="AZX295" s="102"/>
      <c r="AZY295" s="102"/>
      <c r="AZZ295" s="102"/>
      <c r="BAA295" s="102"/>
      <c r="BAB295" s="99"/>
      <c r="BAC295" s="122"/>
      <c r="BAD295" s="99"/>
      <c r="BAE295" s="100"/>
      <c r="BAF295" s="107"/>
      <c r="BAG295" s="100"/>
      <c r="BAH295" s="99"/>
      <c r="BAI295" s="102"/>
      <c r="BAJ295" s="102"/>
      <c r="BAK295" s="102"/>
      <c r="BAL295" s="102"/>
      <c r="BAM295" s="102"/>
      <c r="BAN295" s="103"/>
      <c r="BAO295" s="104"/>
      <c r="BAP295" s="105"/>
      <c r="BAQ295" s="104"/>
      <c r="BAR295" s="102"/>
      <c r="BAS295" s="102"/>
      <c r="BAT295" s="102"/>
      <c r="BAU295" s="99"/>
      <c r="BAV295" s="106"/>
      <c r="BAW295" s="102"/>
      <c r="BAX295" s="102"/>
      <c r="BAY295" s="102"/>
      <c r="BAZ295" s="106"/>
      <c r="BBA295" s="107"/>
      <c r="BBB295" s="106"/>
      <c r="BBC295" s="106"/>
      <c r="BBD295" s="98"/>
      <c r="BBE295" s="98"/>
      <c r="BBF295" s="98"/>
      <c r="BBG295" s="102"/>
      <c r="BBH295" s="102"/>
      <c r="BBI295" s="102"/>
      <c r="BBJ295" s="102"/>
      <c r="BBK295" s="102"/>
      <c r="BBL295" s="102"/>
      <c r="BBM295" s="102"/>
      <c r="BBN295" s="102"/>
      <c r="BBO295" s="102"/>
      <c r="BBP295" s="102"/>
      <c r="BBQ295" s="102"/>
      <c r="BBR295" s="102"/>
      <c r="BBS295" s="102"/>
      <c r="BBT295" s="102"/>
      <c r="BBU295" s="99"/>
      <c r="BBV295" s="122"/>
      <c r="BBW295" s="99"/>
      <c r="BBX295" s="100"/>
      <c r="BBY295" s="107"/>
      <c r="BBZ295" s="100"/>
      <c r="BCA295" s="99"/>
      <c r="BCB295" s="102"/>
      <c r="BCC295" s="102"/>
      <c r="BCD295" s="102"/>
      <c r="BCE295" s="102"/>
      <c r="BCF295" s="102"/>
      <c r="BCG295" s="103"/>
      <c r="BCH295" s="104"/>
      <c r="BCI295" s="105"/>
      <c r="BCJ295" s="104"/>
      <c r="BCK295" s="102"/>
      <c r="BCL295" s="102"/>
      <c r="BCM295" s="102"/>
      <c r="BCN295" s="99"/>
      <c r="BCO295" s="106"/>
      <c r="BCP295" s="102"/>
      <c r="BCQ295" s="102"/>
      <c r="BCR295" s="102"/>
      <c r="BCS295" s="106"/>
      <c r="BCT295" s="107"/>
      <c r="BCU295" s="106"/>
      <c r="BCV295" s="106"/>
      <c r="BCW295" s="98"/>
      <c r="BCX295" s="98"/>
      <c r="BCY295" s="98"/>
      <c r="BCZ295" s="102"/>
      <c r="BDA295" s="102"/>
      <c r="BDB295" s="102"/>
      <c r="BDC295" s="102"/>
      <c r="BDD295" s="102"/>
      <c r="BDE295" s="102"/>
      <c r="BDF295" s="102"/>
      <c r="BDG295" s="102"/>
      <c r="BDH295" s="102"/>
      <c r="BDI295" s="102"/>
      <c r="BDJ295" s="102"/>
      <c r="BDK295" s="102"/>
      <c r="BDL295" s="102"/>
      <c r="BDM295" s="102"/>
      <c r="BDN295" s="99"/>
      <c r="BDO295" s="122"/>
      <c r="BDP295" s="99"/>
      <c r="BDQ295" s="100"/>
      <c r="BDR295" s="107"/>
      <c r="BDS295" s="100"/>
      <c r="BDT295" s="99"/>
      <c r="BDU295" s="102"/>
      <c r="BDV295" s="102"/>
      <c r="BDW295" s="102"/>
      <c r="BDX295" s="102"/>
      <c r="BDY295" s="102"/>
      <c r="BDZ295" s="103"/>
      <c r="BEA295" s="104"/>
      <c r="BEB295" s="105"/>
      <c r="BEC295" s="104"/>
      <c r="BED295" s="102"/>
      <c r="BEE295" s="102"/>
      <c r="BEF295" s="102"/>
      <c r="BEG295" s="99"/>
      <c r="BEH295" s="106"/>
      <c r="BEI295" s="102"/>
      <c r="BEJ295" s="102"/>
      <c r="BEK295" s="102"/>
      <c r="BEL295" s="106"/>
      <c r="BEM295" s="107"/>
      <c r="BEN295" s="106"/>
      <c r="BEO295" s="106"/>
      <c r="BEP295" s="98"/>
      <c r="BEQ295" s="98"/>
      <c r="BER295" s="98"/>
      <c r="BES295" s="102"/>
      <c r="BET295" s="102"/>
      <c r="BEU295" s="102"/>
      <c r="BEV295" s="102"/>
      <c r="BEW295" s="102"/>
      <c r="BEX295" s="102"/>
      <c r="BEY295" s="102"/>
      <c r="BEZ295" s="102"/>
      <c r="BFA295" s="102"/>
      <c r="BFB295" s="102"/>
      <c r="BFC295" s="102"/>
      <c r="BFD295" s="102"/>
      <c r="BFE295" s="102"/>
      <c r="BFF295" s="102"/>
      <c r="BFG295" s="99"/>
      <c r="BFH295" s="122"/>
      <c r="BFI295" s="99"/>
      <c r="BFJ295" s="100"/>
      <c r="BFK295" s="107"/>
      <c r="BFL295" s="100"/>
      <c r="BFM295" s="99"/>
      <c r="BFN295" s="102"/>
      <c r="BFO295" s="102"/>
      <c r="BFP295" s="102"/>
      <c r="BFQ295" s="102"/>
      <c r="BFR295" s="102"/>
      <c r="BFS295" s="103"/>
      <c r="BFT295" s="104"/>
      <c r="BFU295" s="105"/>
      <c r="BFV295" s="104"/>
      <c r="BFW295" s="102"/>
      <c r="BFX295" s="102"/>
      <c r="BFY295" s="102"/>
      <c r="BFZ295" s="99"/>
      <c r="BGA295" s="106"/>
      <c r="BGB295" s="102"/>
      <c r="BGC295" s="102"/>
      <c r="BGD295" s="102"/>
      <c r="BGE295" s="106"/>
      <c r="BGF295" s="107"/>
      <c r="BGG295" s="106"/>
      <c r="BGH295" s="106"/>
      <c r="BGI295" s="98"/>
      <c r="BGJ295" s="98"/>
      <c r="BGK295" s="98"/>
      <c r="BGL295" s="102"/>
      <c r="BGM295" s="102"/>
      <c r="BGN295" s="102"/>
      <c r="BGO295" s="102"/>
      <c r="BGP295" s="102"/>
      <c r="BGQ295" s="102"/>
      <c r="BGR295" s="102"/>
      <c r="BGS295" s="102"/>
      <c r="BGT295" s="102"/>
      <c r="BGU295" s="102"/>
      <c r="BGV295" s="102"/>
      <c r="BGW295" s="102"/>
      <c r="BGX295" s="102"/>
      <c r="BGY295" s="102"/>
      <c r="BGZ295" s="99"/>
      <c r="BHA295" s="122"/>
      <c r="BHB295" s="99"/>
      <c r="BHC295" s="100"/>
      <c r="BHD295" s="107"/>
      <c r="BHE295" s="100"/>
      <c r="BHF295" s="99"/>
      <c r="BHG295" s="102"/>
      <c r="BHH295" s="102"/>
      <c r="BHI295" s="102"/>
      <c r="BHJ295" s="102"/>
      <c r="BHK295" s="102"/>
      <c r="BHL295" s="103"/>
      <c r="BHM295" s="104"/>
      <c r="BHN295" s="105"/>
      <c r="BHO295" s="104"/>
      <c r="BHP295" s="102"/>
      <c r="BHQ295" s="102"/>
      <c r="BHR295" s="102"/>
      <c r="BHS295" s="99"/>
      <c r="BHT295" s="106"/>
      <c r="BHU295" s="102"/>
      <c r="BHV295" s="102"/>
      <c r="BHW295" s="102"/>
      <c r="BHX295" s="106"/>
      <c r="BHY295" s="107"/>
      <c r="BHZ295" s="106"/>
      <c r="BIA295" s="106"/>
      <c r="BIB295" s="98"/>
      <c r="BIC295" s="98"/>
      <c r="BID295" s="98"/>
      <c r="BIE295" s="102"/>
      <c r="BIF295" s="102"/>
      <c r="BIG295" s="102"/>
      <c r="BIH295" s="102"/>
      <c r="BII295" s="102"/>
      <c r="BIJ295" s="102"/>
      <c r="BIK295" s="102"/>
      <c r="BIL295" s="102"/>
      <c r="BIM295" s="102"/>
      <c r="BIN295" s="102"/>
      <c r="BIO295" s="102"/>
      <c r="BIP295" s="102"/>
      <c r="BIQ295" s="102"/>
      <c r="BIR295" s="102"/>
      <c r="BIS295" s="99"/>
      <c r="BIT295" s="122"/>
      <c r="BIU295" s="99"/>
      <c r="BIV295" s="100"/>
      <c r="BIW295" s="107"/>
      <c r="BIX295" s="100"/>
      <c r="BIY295" s="99"/>
      <c r="BIZ295" s="102"/>
      <c r="BJA295" s="102"/>
      <c r="BJB295" s="102"/>
      <c r="BJC295" s="102"/>
      <c r="BJD295" s="102"/>
      <c r="BJE295" s="103"/>
      <c r="BJF295" s="104"/>
      <c r="BJG295" s="105"/>
      <c r="BJH295" s="104"/>
      <c r="BJI295" s="102"/>
      <c r="BJJ295" s="102"/>
      <c r="BJK295" s="102"/>
      <c r="BJL295" s="99"/>
      <c r="BJM295" s="106"/>
      <c r="BJN295" s="102"/>
      <c r="BJO295" s="102"/>
      <c r="BJP295" s="102"/>
      <c r="BJQ295" s="106"/>
      <c r="BJR295" s="107"/>
      <c r="BJS295" s="106"/>
      <c r="BJT295" s="106"/>
      <c r="BJU295" s="98"/>
      <c r="BJV295" s="98"/>
      <c r="BJW295" s="98"/>
      <c r="BJX295" s="102"/>
      <c r="BJY295" s="102"/>
      <c r="BJZ295" s="102"/>
      <c r="BKA295" s="102"/>
      <c r="BKB295" s="102"/>
      <c r="BKC295" s="102"/>
      <c r="BKD295" s="102"/>
      <c r="BKE295" s="102"/>
      <c r="BKF295" s="102"/>
      <c r="BKG295" s="102"/>
      <c r="BKH295" s="102"/>
      <c r="BKI295" s="102"/>
      <c r="BKJ295" s="102"/>
      <c r="BKK295" s="102"/>
      <c r="BKL295" s="99"/>
      <c r="BKM295" s="122"/>
      <c r="BKN295" s="99"/>
      <c r="BKO295" s="100"/>
      <c r="BKP295" s="107"/>
      <c r="BKQ295" s="100"/>
      <c r="BKR295" s="99"/>
      <c r="BKS295" s="102"/>
      <c r="BKT295" s="102"/>
      <c r="BKU295" s="102"/>
      <c r="BKV295" s="102"/>
      <c r="BKW295" s="102"/>
      <c r="BKX295" s="103"/>
      <c r="BKY295" s="104"/>
      <c r="BKZ295" s="105"/>
      <c r="BLA295" s="104"/>
      <c r="BLB295" s="102"/>
      <c r="BLC295" s="102"/>
      <c r="BLD295" s="102"/>
      <c r="BLE295" s="99"/>
      <c r="BLF295" s="106"/>
      <c r="BLG295" s="102"/>
      <c r="BLH295" s="102"/>
      <c r="BLI295" s="102"/>
      <c r="BLJ295" s="106"/>
      <c r="BLK295" s="107"/>
      <c r="BLL295" s="106"/>
      <c r="BLM295" s="106"/>
      <c r="BLN295" s="98"/>
      <c r="BLO295" s="98"/>
      <c r="BLP295" s="98"/>
      <c r="BLQ295" s="102"/>
      <c r="BLR295" s="102"/>
      <c r="BLS295" s="102"/>
      <c r="BLT295" s="102"/>
      <c r="BLU295" s="102"/>
      <c r="BLV295" s="102"/>
      <c r="BLW295" s="102"/>
      <c r="BLX295" s="102"/>
      <c r="BLY295" s="102"/>
      <c r="BLZ295" s="102"/>
      <c r="BMA295" s="102"/>
      <c r="BMB295" s="102"/>
      <c r="BMC295" s="102"/>
      <c r="BMD295" s="102"/>
      <c r="BME295" s="99"/>
      <c r="BMF295" s="122"/>
      <c r="BMG295" s="99"/>
      <c r="BMH295" s="100"/>
      <c r="BMI295" s="107"/>
      <c r="BMJ295" s="100"/>
      <c r="BMK295" s="99"/>
      <c r="BML295" s="102"/>
      <c r="BMM295" s="102"/>
      <c r="BMN295" s="102"/>
      <c r="BMO295" s="102"/>
      <c r="BMP295" s="102"/>
      <c r="BMQ295" s="103"/>
      <c r="BMR295" s="104"/>
      <c r="BMS295" s="105"/>
      <c r="BMT295" s="104"/>
      <c r="BMU295" s="102"/>
      <c r="BMV295" s="102"/>
      <c r="BMW295" s="102"/>
      <c r="BMX295" s="99"/>
      <c r="BMY295" s="106"/>
      <c r="BMZ295" s="102"/>
      <c r="BNA295" s="102"/>
      <c r="BNB295" s="102"/>
      <c r="BNC295" s="106"/>
      <c r="BND295" s="107"/>
      <c r="BNE295" s="106"/>
      <c r="BNF295" s="106"/>
      <c r="BNG295" s="98"/>
      <c r="BNH295" s="98"/>
      <c r="BNI295" s="98"/>
      <c r="BNJ295" s="102"/>
      <c r="BNK295" s="102"/>
      <c r="BNL295" s="102"/>
      <c r="BNM295" s="102"/>
      <c r="BNN295" s="102"/>
      <c r="BNO295" s="102"/>
      <c r="BNP295" s="102"/>
      <c r="BNQ295" s="102"/>
      <c r="BNR295" s="102"/>
      <c r="BNS295" s="102"/>
      <c r="BNT295" s="102"/>
      <c r="BNU295" s="102"/>
      <c r="BNV295" s="102"/>
      <c r="BNW295" s="102"/>
      <c r="BNX295" s="99"/>
      <c r="BNY295" s="122"/>
      <c r="BNZ295" s="99"/>
      <c r="BOA295" s="100"/>
      <c r="BOB295" s="107"/>
      <c r="BOC295" s="100"/>
      <c r="BOD295" s="99"/>
      <c r="BOE295" s="102"/>
      <c r="BOF295" s="102"/>
      <c r="BOG295" s="102"/>
      <c r="BOH295" s="102"/>
      <c r="BOI295" s="102"/>
      <c r="BOJ295" s="103"/>
      <c r="BOK295" s="104"/>
      <c r="BOL295" s="105"/>
      <c r="BOM295" s="104"/>
      <c r="BON295" s="102"/>
      <c r="BOO295" s="102"/>
      <c r="BOP295" s="102"/>
      <c r="BOQ295" s="99"/>
      <c r="BOR295" s="106"/>
      <c r="BOS295" s="102"/>
      <c r="BOT295" s="102"/>
      <c r="BOU295" s="102"/>
      <c r="BOV295" s="106"/>
      <c r="BOW295" s="107"/>
      <c r="BOX295" s="106"/>
      <c r="BOY295" s="106"/>
      <c r="BOZ295" s="98"/>
      <c r="BPA295" s="98"/>
      <c r="BPB295" s="98"/>
      <c r="BPC295" s="102"/>
      <c r="BPD295" s="102"/>
      <c r="BPE295" s="102"/>
      <c r="BPF295" s="102"/>
      <c r="BPG295" s="102"/>
      <c r="BPH295" s="102"/>
      <c r="BPI295" s="102"/>
      <c r="BPJ295" s="102"/>
      <c r="BPK295" s="102"/>
      <c r="BPL295" s="102"/>
      <c r="BPM295" s="102"/>
      <c r="BPN295" s="102"/>
      <c r="BPO295" s="102"/>
      <c r="BPP295" s="102"/>
      <c r="BPQ295" s="99"/>
      <c r="BPR295" s="122"/>
      <c r="BPS295" s="99"/>
      <c r="BPT295" s="100"/>
      <c r="BPU295" s="107"/>
      <c r="BPV295" s="100"/>
      <c r="BPW295" s="99"/>
      <c r="BPX295" s="102"/>
      <c r="BPY295" s="102"/>
      <c r="BPZ295" s="102"/>
      <c r="BQA295" s="102"/>
      <c r="BQB295" s="102"/>
      <c r="BQC295" s="103"/>
      <c r="BQD295" s="104"/>
      <c r="BQE295" s="105"/>
      <c r="BQF295" s="104"/>
      <c r="BQG295" s="102"/>
      <c r="BQH295" s="102"/>
      <c r="BQI295" s="102"/>
      <c r="BQJ295" s="99"/>
      <c r="BQK295" s="106"/>
      <c r="BQL295" s="102"/>
      <c r="BQM295" s="102"/>
      <c r="BQN295" s="102"/>
      <c r="BQO295" s="106"/>
      <c r="BQP295" s="107"/>
      <c r="BQQ295" s="106"/>
      <c r="BQR295" s="106"/>
      <c r="BQS295" s="98"/>
      <c r="BQT295" s="98"/>
      <c r="BQU295" s="98"/>
      <c r="BQV295" s="102"/>
      <c r="BQW295" s="102"/>
      <c r="BQX295" s="102"/>
      <c r="BQY295" s="102"/>
      <c r="BQZ295" s="102"/>
      <c r="BRA295" s="102"/>
      <c r="BRB295" s="102"/>
      <c r="BRC295" s="102"/>
      <c r="BRD295" s="102"/>
      <c r="BRE295" s="102"/>
      <c r="BRF295" s="102"/>
      <c r="BRG295" s="102"/>
      <c r="BRH295" s="102"/>
      <c r="BRI295" s="102"/>
      <c r="BRJ295" s="99"/>
      <c r="BRK295" s="122"/>
      <c r="BRL295" s="99"/>
      <c r="BRM295" s="100"/>
      <c r="BRN295" s="107"/>
      <c r="BRO295" s="100"/>
      <c r="BRP295" s="99"/>
      <c r="BRQ295" s="102"/>
      <c r="BRR295" s="102"/>
      <c r="BRS295" s="102"/>
      <c r="BRT295" s="102"/>
      <c r="BRU295" s="102"/>
      <c r="BRV295" s="103"/>
      <c r="BRW295" s="104"/>
      <c r="BRX295" s="105"/>
      <c r="BRY295" s="104"/>
      <c r="BRZ295" s="102"/>
      <c r="BSA295" s="102"/>
      <c r="BSB295" s="102"/>
      <c r="BSC295" s="99"/>
      <c r="BSD295" s="106"/>
      <c r="BSE295" s="102"/>
      <c r="BSF295" s="102"/>
      <c r="BSG295" s="102"/>
      <c r="BSH295" s="106"/>
      <c r="BSI295" s="107"/>
      <c r="BSJ295" s="106"/>
      <c r="BSK295" s="106"/>
      <c r="BSL295" s="98"/>
      <c r="BSM295" s="98"/>
      <c r="BSN295" s="98"/>
      <c r="BSO295" s="102"/>
      <c r="BSP295" s="102"/>
      <c r="BSQ295" s="102"/>
      <c r="BSR295" s="102"/>
      <c r="BSS295" s="102"/>
      <c r="BST295" s="102"/>
      <c r="BSU295" s="102"/>
      <c r="BSV295" s="102"/>
      <c r="BSW295" s="102"/>
      <c r="BSX295" s="102"/>
      <c r="BSY295" s="102"/>
      <c r="BSZ295" s="102"/>
      <c r="BTA295" s="102"/>
      <c r="BTB295" s="102"/>
      <c r="BTC295" s="99"/>
      <c r="BTD295" s="122"/>
      <c r="BTE295" s="99"/>
      <c r="BTF295" s="100"/>
      <c r="BTG295" s="107"/>
      <c r="BTH295" s="100"/>
      <c r="BTI295" s="99"/>
      <c r="BTJ295" s="102"/>
      <c r="BTK295" s="102"/>
      <c r="BTL295" s="102"/>
      <c r="BTM295" s="102"/>
      <c r="BTN295" s="102"/>
      <c r="BTO295" s="103"/>
      <c r="BTP295" s="104"/>
      <c r="BTQ295" s="105"/>
      <c r="BTR295" s="104"/>
      <c r="BTS295" s="102"/>
      <c r="BTT295" s="102"/>
      <c r="BTU295" s="102"/>
      <c r="BTV295" s="99"/>
      <c r="BTW295" s="106"/>
      <c r="BTX295" s="102"/>
      <c r="BTY295" s="102"/>
      <c r="BTZ295" s="102"/>
      <c r="BUA295" s="106"/>
      <c r="BUB295" s="107"/>
      <c r="BUC295" s="106"/>
      <c r="BUD295" s="106"/>
      <c r="BUE295" s="98"/>
      <c r="BUF295" s="98"/>
      <c r="BUG295" s="98"/>
      <c r="BUH295" s="102"/>
      <c r="BUI295" s="102"/>
      <c r="BUJ295" s="102"/>
      <c r="BUK295" s="102"/>
      <c r="BUL295" s="102"/>
      <c r="BUM295" s="102"/>
      <c r="BUN295" s="102"/>
      <c r="BUO295" s="102"/>
      <c r="BUP295" s="102"/>
      <c r="BUQ295" s="102"/>
      <c r="BUR295" s="102"/>
      <c r="BUS295" s="102"/>
      <c r="BUT295" s="102"/>
      <c r="BUU295" s="102"/>
      <c r="BUV295" s="99"/>
      <c r="BUW295" s="122"/>
      <c r="BUX295" s="99"/>
      <c r="BUY295" s="100"/>
      <c r="BUZ295" s="107"/>
      <c r="BVA295" s="100"/>
      <c r="BVB295" s="99"/>
      <c r="BVC295" s="102"/>
      <c r="BVD295" s="102"/>
      <c r="BVE295" s="102"/>
      <c r="BVF295" s="102"/>
      <c r="BVG295" s="102"/>
      <c r="BVH295" s="103"/>
      <c r="BVI295" s="104"/>
      <c r="BVJ295" s="105"/>
      <c r="BVK295" s="104"/>
      <c r="BVL295" s="102"/>
      <c r="BVM295" s="102"/>
      <c r="BVN295" s="102"/>
      <c r="BVO295" s="99"/>
      <c r="BVP295" s="106"/>
      <c r="BVQ295" s="102"/>
      <c r="BVR295" s="102"/>
      <c r="BVS295" s="102"/>
      <c r="BVT295" s="106"/>
      <c r="BVU295" s="107"/>
      <c r="BVV295" s="106"/>
      <c r="BVW295" s="106"/>
      <c r="BVX295" s="98"/>
      <c r="BVY295" s="98"/>
      <c r="BVZ295" s="98"/>
      <c r="BWA295" s="102"/>
      <c r="BWB295" s="102"/>
      <c r="BWC295" s="102"/>
      <c r="BWD295" s="102"/>
      <c r="BWE295" s="102"/>
      <c r="BWF295" s="102"/>
      <c r="BWG295" s="102"/>
      <c r="BWH295" s="102"/>
      <c r="BWI295" s="102"/>
      <c r="BWJ295" s="102"/>
      <c r="BWK295" s="102"/>
      <c r="BWL295" s="102"/>
      <c r="BWM295" s="102"/>
      <c r="BWN295" s="102"/>
      <c r="BWO295" s="99"/>
      <c r="BWP295" s="122"/>
      <c r="BWQ295" s="99"/>
      <c r="BWR295" s="100"/>
      <c r="BWS295" s="107"/>
      <c r="BWT295" s="100"/>
      <c r="BWU295" s="99"/>
      <c r="BWV295" s="102"/>
      <c r="BWW295" s="102"/>
      <c r="BWX295" s="102"/>
      <c r="BWY295" s="102"/>
      <c r="BWZ295" s="102"/>
      <c r="BXA295" s="103"/>
      <c r="BXB295" s="104"/>
      <c r="BXC295" s="105"/>
      <c r="BXD295" s="104"/>
      <c r="BXE295" s="102"/>
      <c r="BXF295" s="102"/>
      <c r="BXG295" s="102"/>
      <c r="BXH295" s="99"/>
      <c r="BXI295" s="106"/>
      <c r="BXJ295" s="102"/>
      <c r="BXK295" s="102"/>
      <c r="BXL295" s="102"/>
      <c r="BXM295" s="106"/>
      <c r="BXN295" s="107"/>
      <c r="BXO295" s="106"/>
      <c r="BXP295" s="106"/>
      <c r="BXQ295" s="98"/>
      <c r="BXR295" s="98"/>
      <c r="BXS295" s="98"/>
      <c r="BXT295" s="102"/>
      <c r="BXU295" s="102"/>
      <c r="BXV295" s="102"/>
      <c r="BXW295" s="102"/>
      <c r="BXX295" s="102"/>
      <c r="BXY295" s="102"/>
      <c r="BXZ295" s="102"/>
      <c r="BYA295" s="102"/>
      <c r="BYB295" s="102"/>
      <c r="BYC295" s="102"/>
      <c r="BYD295" s="102"/>
      <c r="BYE295" s="102"/>
      <c r="BYF295" s="102"/>
      <c r="BYG295" s="102"/>
      <c r="BYH295" s="99"/>
      <c r="BYI295" s="122"/>
      <c r="BYJ295" s="99"/>
      <c r="BYK295" s="100"/>
      <c r="BYL295" s="107"/>
      <c r="BYM295" s="100"/>
      <c r="BYN295" s="99"/>
      <c r="BYO295" s="102"/>
      <c r="BYP295" s="102"/>
      <c r="BYQ295" s="102"/>
      <c r="BYR295" s="102"/>
      <c r="BYS295" s="102"/>
      <c r="BYT295" s="103"/>
      <c r="BYU295" s="104"/>
      <c r="BYV295" s="105"/>
      <c r="BYW295" s="104"/>
      <c r="BYX295" s="102"/>
      <c r="BYY295" s="102"/>
      <c r="BYZ295" s="102"/>
      <c r="BZA295" s="99"/>
      <c r="BZB295" s="106"/>
      <c r="BZC295" s="102"/>
      <c r="BZD295" s="102"/>
      <c r="BZE295" s="102"/>
      <c r="BZF295" s="106"/>
      <c r="BZG295" s="107"/>
      <c r="BZH295" s="106"/>
      <c r="BZI295" s="106"/>
      <c r="BZJ295" s="98"/>
      <c r="BZK295" s="98"/>
      <c r="BZL295" s="98"/>
      <c r="BZM295" s="102"/>
      <c r="BZN295" s="102"/>
      <c r="BZO295" s="102"/>
      <c r="BZP295" s="102"/>
      <c r="BZQ295" s="102"/>
      <c r="BZR295" s="102"/>
      <c r="BZS295" s="102"/>
      <c r="BZT295" s="102"/>
      <c r="BZU295" s="102"/>
      <c r="BZV295" s="102"/>
      <c r="BZW295" s="102"/>
      <c r="BZX295" s="102"/>
      <c r="BZY295" s="102"/>
      <c r="BZZ295" s="102"/>
      <c r="CAA295" s="99"/>
      <c r="CAB295" s="122"/>
      <c r="CAC295" s="99"/>
      <c r="CAD295" s="100"/>
      <c r="CAE295" s="107"/>
      <c r="CAF295" s="100"/>
      <c r="CAG295" s="99"/>
      <c r="CAH295" s="102"/>
      <c r="CAI295" s="102"/>
      <c r="CAJ295" s="102"/>
      <c r="CAK295" s="102"/>
      <c r="CAL295" s="102"/>
      <c r="CAM295" s="103"/>
      <c r="CAN295" s="104"/>
      <c r="CAO295" s="105"/>
      <c r="CAP295" s="104"/>
      <c r="CAQ295" s="102"/>
      <c r="CAR295" s="102"/>
      <c r="CAS295" s="102"/>
      <c r="CAT295" s="99"/>
      <c r="CAU295" s="106"/>
      <c r="CAV295" s="102"/>
      <c r="CAW295" s="102"/>
      <c r="CAX295" s="102"/>
      <c r="CAY295" s="106"/>
      <c r="CAZ295" s="107"/>
      <c r="CBA295" s="106"/>
      <c r="CBB295" s="106"/>
      <c r="CBC295" s="98"/>
      <c r="CBD295" s="98"/>
      <c r="CBE295" s="98"/>
      <c r="CBF295" s="102"/>
      <c r="CBG295" s="102"/>
      <c r="CBH295" s="102"/>
      <c r="CBI295" s="102"/>
      <c r="CBJ295" s="102"/>
      <c r="CBK295" s="102"/>
      <c r="CBL295" s="102"/>
      <c r="CBM295" s="102"/>
      <c r="CBN295" s="102"/>
      <c r="CBO295" s="102"/>
      <c r="CBP295" s="102"/>
      <c r="CBQ295" s="102"/>
      <c r="CBR295" s="102"/>
      <c r="CBS295" s="102"/>
      <c r="CBT295" s="99"/>
      <c r="CBU295" s="122"/>
      <c r="CBV295" s="99"/>
      <c r="CBW295" s="100"/>
      <c r="CBX295" s="107"/>
      <c r="CBY295" s="100"/>
      <c r="CBZ295" s="99"/>
      <c r="CCA295" s="102"/>
      <c r="CCB295" s="102"/>
      <c r="CCC295" s="102"/>
      <c r="CCD295" s="102"/>
      <c r="CCE295" s="102"/>
      <c r="CCF295" s="103"/>
      <c r="CCG295" s="104"/>
      <c r="CCH295" s="105"/>
      <c r="CCI295" s="104"/>
      <c r="CCJ295" s="102"/>
      <c r="CCK295" s="102"/>
      <c r="CCL295" s="102"/>
      <c r="CCM295" s="99"/>
      <c r="CCN295" s="106"/>
      <c r="CCO295" s="102"/>
      <c r="CCP295" s="102"/>
      <c r="CCQ295" s="102"/>
      <c r="CCR295" s="106"/>
      <c r="CCS295" s="107"/>
      <c r="CCT295" s="106"/>
      <c r="CCU295" s="106"/>
      <c r="CCV295" s="98"/>
      <c r="CCW295" s="98"/>
      <c r="CCX295" s="98"/>
      <c r="CCY295" s="102"/>
      <c r="CCZ295" s="102"/>
      <c r="CDA295" s="102"/>
      <c r="CDB295" s="102"/>
      <c r="CDC295" s="102"/>
      <c r="CDD295" s="102"/>
      <c r="CDE295" s="102"/>
      <c r="CDF295" s="102"/>
      <c r="CDG295" s="102"/>
      <c r="CDH295" s="102"/>
      <c r="CDI295" s="102"/>
      <c r="CDJ295" s="102"/>
      <c r="CDK295" s="102"/>
      <c r="CDL295" s="102"/>
      <c r="CDM295" s="99"/>
      <c r="CDN295" s="122"/>
      <c r="CDO295" s="99"/>
      <c r="CDP295" s="100"/>
      <c r="CDQ295" s="107"/>
      <c r="CDR295" s="100"/>
      <c r="CDS295" s="99"/>
      <c r="CDT295" s="102"/>
      <c r="CDU295" s="102"/>
      <c r="CDV295" s="102"/>
      <c r="CDW295" s="102"/>
      <c r="CDX295" s="102"/>
      <c r="CDY295" s="103"/>
      <c r="CDZ295" s="104"/>
      <c r="CEA295" s="105"/>
      <c r="CEB295" s="104"/>
      <c r="CEC295" s="102"/>
      <c r="CED295" s="102"/>
      <c r="CEE295" s="102"/>
      <c r="CEF295" s="99"/>
      <c r="CEG295" s="106"/>
      <c r="CEH295" s="102"/>
      <c r="CEI295" s="102"/>
      <c r="CEJ295" s="102"/>
      <c r="CEK295" s="106"/>
      <c r="CEL295" s="107"/>
      <c r="CEM295" s="106"/>
      <c r="CEN295" s="106"/>
      <c r="CEO295" s="98"/>
      <c r="CEP295" s="98"/>
      <c r="CEQ295" s="98"/>
      <c r="CER295" s="102"/>
      <c r="CES295" s="102"/>
      <c r="CET295" s="102"/>
      <c r="CEU295" s="102"/>
      <c r="CEV295" s="102"/>
      <c r="CEW295" s="102"/>
      <c r="CEX295" s="102"/>
      <c r="CEY295" s="102"/>
      <c r="CEZ295" s="102"/>
      <c r="CFA295" s="102"/>
      <c r="CFB295" s="102"/>
      <c r="CFC295" s="102"/>
      <c r="CFD295" s="102"/>
      <c r="CFE295" s="102"/>
      <c r="CFF295" s="99"/>
      <c r="CFG295" s="122"/>
      <c r="CFH295" s="99"/>
      <c r="CFI295" s="100"/>
      <c r="CFJ295" s="107"/>
      <c r="CFK295" s="100"/>
      <c r="CFL295" s="99"/>
      <c r="CFM295" s="102"/>
      <c r="CFN295" s="102"/>
      <c r="CFO295" s="102"/>
      <c r="CFP295" s="102"/>
      <c r="CFQ295" s="102"/>
      <c r="CFR295" s="103"/>
      <c r="CFS295" s="104"/>
      <c r="CFT295" s="105"/>
      <c r="CFU295" s="104"/>
      <c r="CFV295" s="102"/>
      <c r="CFW295" s="102"/>
      <c r="CFX295" s="102"/>
      <c r="CFY295" s="99"/>
      <c r="CFZ295" s="106"/>
      <c r="CGA295" s="102"/>
      <c r="CGB295" s="102"/>
      <c r="CGC295" s="102"/>
      <c r="CGD295" s="106"/>
      <c r="CGE295" s="107"/>
      <c r="CGF295" s="106"/>
      <c r="CGG295" s="106"/>
      <c r="CGH295" s="98"/>
      <c r="CGI295" s="98"/>
      <c r="CGJ295" s="98"/>
      <c r="CGK295" s="102"/>
      <c r="CGL295" s="102"/>
      <c r="CGM295" s="102"/>
      <c r="CGN295" s="102"/>
      <c r="CGO295" s="102"/>
      <c r="CGP295" s="102"/>
      <c r="CGQ295" s="102"/>
      <c r="CGR295" s="102"/>
      <c r="CGS295" s="102"/>
      <c r="CGT295" s="102"/>
      <c r="CGU295" s="102"/>
      <c r="CGV295" s="102"/>
      <c r="CGW295" s="102"/>
      <c r="CGX295" s="102"/>
      <c r="CGY295" s="99"/>
      <c r="CGZ295" s="122"/>
      <c r="CHA295" s="99"/>
      <c r="CHB295" s="100"/>
      <c r="CHC295" s="107"/>
      <c r="CHD295" s="100"/>
      <c r="CHE295" s="99"/>
      <c r="CHF295" s="102"/>
      <c r="CHG295" s="102"/>
      <c r="CHH295" s="102"/>
      <c r="CHI295" s="102"/>
      <c r="CHJ295" s="102"/>
      <c r="CHK295" s="103"/>
      <c r="CHL295" s="104"/>
      <c r="CHM295" s="105"/>
      <c r="CHN295" s="104"/>
      <c r="CHO295" s="102"/>
      <c r="CHP295" s="102"/>
      <c r="CHQ295" s="102"/>
      <c r="CHR295" s="99"/>
      <c r="CHS295" s="106"/>
      <c r="CHT295" s="102"/>
      <c r="CHU295" s="102"/>
      <c r="CHV295" s="102"/>
      <c r="CHW295" s="106"/>
      <c r="CHX295" s="107"/>
      <c r="CHY295" s="106"/>
      <c r="CHZ295" s="106"/>
      <c r="CIA295" s="98"/>
      <c r="CIB295" s="98"/>
      <c r="CIC295" s="98"/>
      <c r="CID295" s="102"/>
      <c r="CIE295" s="102"/>
      <c r="CIF295" s="102"/>
      <c r="CIG295" s="102"/>
      <c r="CIH295" s="102"/>
      <c r="CII295" s="102"/>
      <c r="CIJ295" s="102"/>
      <c r="CIK295" s="102"/>
      <c r="CIL295" s="102"/>
      <c r="CIM295" s="102"/>
      <c r="CIN295" s="102"/>
      <c r="CIO295" s="102"/>
      <c r="CIP295" s="102"/>
      <c r="CIQ295" s="102"/>
      <c r="CIR295" s="99"/>
      <c r="CIS295" s="122"/>
      <c r="CIT295" s="99"/>
      <c r="CIU295" s="100"/>
      <c r="CIV295" s="107"/>
      <c r="CIW295" s="100"/>
      <c r="CIX295" s="99"/>
      <c r="CIY295" s="102"/>
      <c r="CIZ295" s="102"/>
      <c r="CJA295" s="102"/>
      <c r="CJB295" s="102"/>
      <c r="CJC295" s="102"/>
      <c r="CJD295" s="103"/>
      <c r="CJE295" s="104"/>
      <c r="CJF295" s="105"/>
      <c r="CJG295" s="104"/>
      <c r="CJH295" s="102"/>
      <c r="CJI295" s="102"/>
      <c r="CJJ295" s="102"/>
      <c r="CJK295" s="99"/>
      <c r="CJL295" s="106"/>
      <c r="CJM295" s="102"/>
      <c r="CJN295" s="102"/>
      <c r="CJO295" s="102"/>
      <c r="CJP295" s="106"/>
      <c r="CJQ295" s="107"/>
      <c r="CJR295" s="106"/>
      <c r="CJS295" s="106"/>
      <c r="CJT295" s="98"/>
      <c r="CJU295" s="98"/>
      <c r="CJV295" s="98"/>
      <c r="CJW295" s="102"/>
      <c r="CJX295" s="102"/>
      <c r="CJY295" s="102"/>
      <c r="CJZ295" s="102"/>
      <c r="CKA295" s="102"/>
      <c r="CKB295" s="102"/>
      <c r="CKC295" s="102"/>
      <c r="CKD295" s="102"/>
      <c r="CKE295" s="102"/>
      <c r="CKF295" s="102"/>
      <c r="CKG295" s="102"/>
      <c r="CKH295" s="102"/>
      <c r="CKI295" s="102"/>
      <c r="CKJ295" s="102"/>
      <c r="CKK295" s="99"/>
      <c r="CKL295" s="122"/>
      <c r="CKM295" s="99"/>
      <c r="CKN295" s="100"/>
      <c r="CKO295" s="107"/>
      <c r="CKP295" s="100"/>
      <c r="CKQ295" s="99"/>
      <c r="CKR295" s="102"/>
      <c r="CKS295" s="102"/>
      <c r="CKT295" s="102"/>
      <c r="CKU295" s="102"/>
      <c r="CKV295" s="102"/>
      <c r="CKW295" s="103"/>
      <c r="CKX295" s="104"/>
      <c r="CKY295" s="105"/>
      <c r="CKZ295" s="104"/>
      <c r="CLA295" s="102"/>
      <c r="CLB295" s="102"/>
      <c r="CLC295" s="102"/>
      <c r="CLD295" s="99"/>
      <c r="CLE295" s="106"/>
      <c r="CLF295" s="102"/>
      <c r="CLG295" s="102"/>
      <c r="CLH295" s="102"/>
      <c r="CLI295" s="106"/>
      <c r="CLJ295" s="107"/>
      <c r="CLK295" s="106"/>
      <c r="CLL295" s="106"/>
      <c r="CLM295" s="98"/>
      <c r="CLN295" s="98"/>
      <c r="CLO295" s="98"/>
      <c r="CLP295" s="102"/>
      <c r="CLQ295" s="102"/>
      <c r="CLR295" s="102"/>
      <c r="CLS295" s="102"/>
      <c r="CLT295" s="102"/>
      <c r="CLU295" s="102"/>
      <c r="CLV295" s="102"/>
      <c r="CLW295" s="102"/>
      <c r="CLX295" s="102"/>
      <c r="CLY295" s="102"/>
      <c r="CLZ295" s="102"/>
      <c r="CMA295" s="102"/>
      <c r="CMB295" s="102"/>
      <c r="CMC295" s="102"/>
      <c r="CMD295" s="99"/>
      <c r="CME295" s="122"/>
      <c r="CMF295" s="99"/>
      <c r="CMG295" s="100"/>
      <c r="CMH295" s="107"/>
      <c r="CMI295" s="100"/>
      <c r="CMJ295" s="99"/>
      <c r="CMK295" s="102"/>
      <c r="CML295" s="102"/>
      <c r="CMM295" s="102"/>
      <c r="CMN295" s="102"/>
      <c r="CMO295" s="102"/>
      <c r="CMP295" s="103"/>
      <c r="CMQ295" s="104"/>
      <c r="CMR295" s="105"/>
      <c r="CMS295" s="104"/>
      <c r="CMT295" s="102"/>
      <c r="CMU295" s="102"/>
      <c r="CMV295" s="102"/>
      <c r="CMW295" s="99"/>
      <c r="CMX295" s="106"/>
      <c r="CMY295" s="102"/>
      <c r="CMZ295" s="102"/>
      <c r="CNA295" s="102"/>
      <c r="CNB295" s="106"/>
      <c r="CNC295" s="107"/>
      <c r="CND295" s="106"/>
      <c r="CNE295" s="106"/>
      <c r="CNF295" s="98"/>
      <c r="CNG295" s="98"/>
      <c r="CNH295" s="98"/>
      <c r="CNI295" s="102"/>
      <c r="CNJ295" s="102"/>
      <c r="CNK295" s="102"/>
      <c r="CNL295" s="102"/>
      <c r="CNM295" s="102"/>
      <c r="CNN295" s="102"/>
      <c r="CNO295" s="102"/>
      <c r="CNP295" s="102"/>
      <c r="CNQ295" s="102"/>
      <c r="CNR295" s="102"/>
      <c r="CNS295" s="102"/>
      <c r="CNT295" s="102"/>
      <c r="CNU295" s="102"/>
      <c r="CNV295" s="102"/>
      <c r="CNW295" s="99"/>
      <c r="CNX295" s="122"/>
      <c r="CNY295" s="99"/>
      <c r="CNZ295" s="100"/>
      <c r="COA295" s="107"/>
      <c r="COB295" s="100"/>
      <c r="COC295" s="99"/>
      <c r="COD295" s="102"/>
      <c r="COE295" s="102"/>
      <c r="COF295" s="102"/>
      <c r="COG295" s="102"/>
      <c r="COH295" s="102"/>
      <c r="COI295" s="103"/>
      <c r="COJ295" s="104"/>
      <c r="COK295" s="105"/>
      <c r="COL295" s="104"/>
      <c r="COM295" s="102"/>
      <c r="CON295" s="102"/>
      <c r="COO295" s="102"/>
      <c r="COP295" s="99"/>
      <c r="COQ295" s="106"/>
      <c r="COR295" s="102"/>
      <c r="COS295" s="102"/>
      <c r="COT295" s="102"/>
      <c r="COU295" s="106"/>
      <c r="COV295" s="107"/>
      <c r="COW295" s="106"/>
      <c r="COX295" s="106"/>
      <c r="COY295" s="98"/>
      <c r="COZ295" s="98"/>
      <c r="CPA295" s="98"/>
      <c r="CPB295" s="102"/>
      <c r="CPC295" s="102"/>
      <c r="CPD295" s="102"/>
      <c r="CPE295" s="102"/>
      <c r="CPF295" s="102"/>
      <c r="CPG295" s="102"/>
      <c r="CPH295" s="102"/>
      <c r="CPI295" s="102"/>
      <c r="CPJ295" s="102"/>
      <c r="CPK295" s="102"/>
      <c r="CPL295" s="102"/>
      <c r="CPM295" s="102"/>
      <c r="CPN295" s="102"/>
      <c r="CPO295" s="102"/>
      <c r="CPP295" s="99"/>
      <c r="CPQ295" s="122"/>
      <c r="CPR295" s="99"/>
      <c r="CPS295" s="100"/>
      <c r="CPT295" s="107"/>
      <c r="CPU295" s="100"/>
      <c r="CPV295" s="99"/>
      <c r="CPW295" s="102"/>
      <c r="CPX295" s="102"/>
      <c r="CPY295" s="102"/>
      <c r="CPZ295" s="102"/>
      <c r="CQA295" s="102"/>
      <c r="CQB295" s="103"/>
      <c r="CQC295" s="104"/>
      <c r="CQD295" s="105"/>
      <c r="CQE295" s="104"/>
      <c r="CQF295" s="102"/>
      <c r="CQG295" s="102"/>
      <c r="CQH295" s="102"/>
      <c r="CQI295" s="99"/>
      <c r="CQJ295" s="106"/>
      <c r="CQK295" s="102"/>
      <c r="CQL295" s="102"/>
      <c r="CQM295" s="102"/>
      <c r="CQN295" s="106"/>
      <c r="CQO295" s="107"/>
      <c r="CQP295" s="106"/>
      <c r="CQQ295" s="106"/>
      <c r="CQR295" s="98"/>
      <c r="CQS295" s="98"/>
      <c r="CQT295" s="98"/>
      <c r="CQU295" s="102"/>
      <c r="CQV295" s="102"/>
      <c r="CQW295" s="102"/>
      <c r="CQX295" s="102"/>
      <c r="CQY295" s="102"/>
      <c r="CQZ295" s="102"/>
      <c r="CRA295" s="102"/>
      <c r="CRB295" s="102"/>
      <c r="CRC295" s="102"/>
      <c r="CRD295" s="102"/>
      <c r="CRE295" s="102"/>
      <c r="CRF295" s="102"/>
      <c r="CRG295" s="102"/>
      <c r="CRH295" s="102"/>
      <c r="CRI295" s="99"/>
      <c r="CRJ295" s="122"/>
      <c r="CRK295" s="99"/>
      <c r="CRL295" s="100"/>
      <c r="CRM295" s="107"/>
      <c r="CRN295" s="100"/>
      <c r="CRO295" s="99"/>
      <c r="CRP295" s="102"/>
      <c r="CRQ295" s="102"/>
      <c r="CRR295" s="102"/>
      <c r="CRS295" s="102"/>
      <c r="CRT295" s="102"/>
      <c r="CRU295" s="103"/>
      <c r="CRV295" s="104"/>
      <c r="CRW295" s="105"/>
      <c r="CRX295" s="104"/>
      <c r="CRY295" s="102"/>
      <c r="CRZ295" s="102"/>
      <c r="CSA295" s="102"/>
      <c r="CSB295" s="99"/>
      <c r="CSC295" s="106"/>
      <c r="CSD295" s="102"/>
      <c r="CSE295" s="102"/>
      <c r="CSF295" s="102"/>
      <c r="CSG295" s="106"/>
      <c r="CSH295" s="107"/>
      <c r="CSI295" s="106"/>
      <c r="CSJ295" s="106"/>
      <c r="CSK295" s="98"/>
      <c r="CSL295" s="98"/>
      <c r="CSM295" s="98"/>
      <c r="CSN295" s="102"/>
      <c r="CSO295" s="102"/>
      <c r="CSP295" s="102"/>
      <c r="CSQ295" s="102"/>
      <c r="CSR295" s="102"/>
      <c r="CSS295" s="102"/>
      <c r="CST295" s="102"/>
      <c r="CSU295" s="102"/>
      <c r="CSV295" s="102"/>
      <c r="CSW295" s="102"/>
      <c r="CSX295" s="102"/>
      <c r="CSY295" s="102"/>
      <c r="CSZ295" s="102"/>
      <c r="CTA295" s="102"/>
      <c r="CTB295" s="99"/>
      <c r="CTC295" s="122"/>
      <c r="CTD295" s="99"/>
      <c r="CTE295" s="100"/>
      <c r="CTF295" s="107"/>
      <c r="CTG295" s="100"/>
      <c r="CTH295" s="99"/>
      <c r="CTI295" s="102"/>
      <c r="CTJ295" s="102"/>
      <c r="CTK295" s="102"/>
      <c r="CTL295" s="102"/>
      <c r="CTM295" s="102"/>
      <c r="CTN295" s="103"/>
      <c r="CTO295" s="104"/>
      <c r="CTP295" s="105"/>
      <c r="CTQ295" s="104"/>
      <c r="CTR295" s="102"/>
      <c r="CTS295" s="102"/>
      <c r="CTT295" s="102"/>
      <c r="CTU295" s="99"/>
      <c r="CTV295" s="106"/>
      <c r="CTW295" s="102"/>
      <c r="CTX295" s="102"/>
      <c r="CTY295" s="102"/>
      <c r="CTZ295" s="106"/>
      <c r="CUA295" s="107"/>
      <c r="CUB295" s="106"/>
      <c r="CUC295" s="106"/>
      <c r="CUD295" s="98"/>
      <c r="CUE295" s="98"/>
      <c r="CUF295" s="98"/>
      <c r="CUG295" s="102"/>
      <c r="CUH295" s="102"/>
      <c r="CUI295" s="102"/>
      <c r="CUJ295" s="102"/>
      <c r="CUK295" s="102"/>
      <c r="CUL295" s="102"/>
      <c r="CUM295" s="102"/>
      <c r="CUN295" s="102"/>
      <c r="CUO295" s="102"/>
      <c r="CUP295" s="102"/>
      <c r="CUQ295" s="102"/>
      <c r="CUR295" s="102"/>
      <c r="CUS295" s="102"/>
      <c r="CUT295" s="102"/>
      <c r="CUU295" s="99"/>
      <c r="CUV295" s="122"/>
      <c r="CUW295" s="99"/>
      <c r="CUX295" s="100"/>
      <c r="CUY295" s="107"/>
      <c r="CUZ295" s="100"/>
      <c r="CVA295" s="99"/>
      <c r="CVB295" s="102"/>
      <c r="CVC295" s="102"/>
      <c r="CVD295" s="102"/>
      <c r="CVE295" s="102"/>
      <c r="CVF295" s="102"/>
      <c r="CVG295" s="103"/>
      <c r="CVH295" s="104"/>
      <c r="CVI295" s="105"/>
      <c r="CVJ295" s="104"/>
      <c r="CVK295" s="102"/>
      <c r="CVL295" s="102"/>
      <c r="CVM295" s="102"/>
      <c r="CVN295" s="99"/>
      <c r="CVO295" s="106"/>
      <c r="CVP295" s="102"/>
      <c r="CVQ295" s="102"/>
      <c r="CVR295" s="102"/>
      <c r="CVS295" s="106"/>
      <c r="CVT295" s="107"/>
      <c r="CVU295" s="106"/>
      <c r="CVV295" s="106"/>
      <c r="CVW295" s="98"/>
      <c r="CVX295" s="98"/>
      <c r="CVY295" s="98"/>
      <c r="CVZ295" s="102"/>
      <c r="CWA295" s="102"/>
      <c r="CWB295" s="102"/>
      <c r="CWC295" s="102"/>
      <c r="CWD295" s="102"/>
      <c r="CWE295" s="102"/>
      <c r="CWF295" s="102"/>
      <c r="CWG295" s="102"/>
      <c r="CWH295" s="102"/>
      <c r="CWI295" s="102"/>
      <c r="CWJ295" s="102"/>
      <c r="CWK295" s="102"/>
      <c r="CWL295" s="102"/>
      <c r="CWM295" s="102"/>
      <c r="CWN295" s="99"/>
      <c r="CWO295" s="122"/>
      <c r="CWP295" s="99"/>
      <c r="CWQ295" s="100"/>
      <c r="CWR295" s="107"/>
      <c r="CWS295" s="100"/>
      <c r="CWT295" s="99"/>
      <c r="CWU295" s="102"/>
      <c r="CWV295" s="102"/>
      <c r="CWW295" s="102"/>
      <c r="CWX295" s="102"/>
      <c r="CWY295" s="102"/>
      <c r="CWZ295" s="103"/>
      <c r="CXA295" s="104"/>
      <c r="CXB295" s="105"/>
      <c r="CXC295" s="104"/>
      <c r="CXD295" s="102"/>
      <c r="CXE295" s="102"/>
      <c r="CXF295" s="102"/>
      <c r="CXG295" s="99"/>
      <c r="CXH295" s="106"/>
      <c r="CXI295" s="102"/>
      <c r="CXJ295" s="102"/>
      <c r="CXK295" s="102"/>
      <c r="CXL295" s="106"/>
      <c r="CXM295" s="107"/>
      <c r="CXN295" s="106"/>
      <c r="CXO295" s="106"/>
      <c r="CXP295" s="98"/>
      <c r="CXQ295" s="98"/>
      <c r="CXR295" s="98"/>
      <c r="CXS295" s="102"/>
      <c r="CXT295" s="102"/>
      <c r="CXU295" s="102"/>
      <c r="CXV295" s="102"/>
      <c r="CXW295" s="102"/>
      <c r="CXX295" s="102"/>
      <c r="CXY295" s="102"/>
      <c r="CXZ295" s="102"/>
      <c r="CYA295" s="102"/>
      <c r="CYB295" s="102"/>
      <c r="CYC295" s="102"/>
      <c r="CYD295" s="102"/>
      <c r="CYE295" s="102"/>
      <c r="CYF295" s="102"/>
      <c r="CYG295" s="99"/>
      <c r="CYH295" s="122"/>
      <c r="CYI295" s="99"/>
      <c r="CYJ295" s="100"/>
      <c r="CYK295" s="107"/>
      <c r="CYL295" s="100"/>
      <c r="CYM295" s="99"/>
      <c r="CYN295" s="102"/>
      <c r="CYO295" s="102"/>
      <c r="CYP295" s="102"/>
      <c r="CYQ295" s="102"/>
      <c r="CYR295" s="102"/>
      <c r="CYS295" s="103"/>
      <c r="CYT295" s="104"/>
      <c r="CYU295" s="105"/>
      <c r="CYV295" s="104"/>
      <c r="CYW295" s="102"/>
      <c r="CYX295" s="102"/>
      <c r="CYY295" s="102"/>
      <c r="CYZ295" s="99"/>
      <c r="CZA295" s="106"/>
      <c r="CZB295" s="102"/>
      <c r="CZC295" s="102"/>
      <c r="CZD295" s="102"/>
      <c r="CZE295" s="106"/>
      <c r="CZF295" s="107"/>
      <c r="CZG295" s="106"/>
      <c r="CZH295" s="106"/>
      <c r="CZI295" s="98"/>
      <c r="CZJ295" s="98"/>
      <c r="CZK295" s="98"/>
      <c r="CZL295" s="102"/>
      <c r="CZM295" s="102"/>
      <c r="CZN295" s="102"/>
      <c r="CZO295" s="102"/>
      <c r="CZP295" s="102"/>
      <c r="CZQ295" s="102"/>
      <c r="CZR295" s="102"/>
      <c r="CZS295" s="102"/>
      <c r="CZT295" s="102"/>
      <c r="CZU295" s="102"/>
      <c r="CZV295" s="102"/>
      <c r="CZW295" s="102"/>
      <c r="CZX295" s="102"/>
      <c r="CZY295" s="102"/>
      <c r="CZZ295" s="99"/>
      <c r="DAA295" s="122"/>
      <c r="DAB295" s="99"/>
      <c r="DAC295" s="100"/>
      <c r="DAD295" s="107"/>
      <c r="DAE295" s="100"/>
      <c r="DAF295" s="99"/>
      <c r="DAG295" s="102"/>
      <c r="DAH295" s="102"/>
      <c r="DAI295" s="102"/>
      <c r="DAJ295" s="102"/>
      <c r="DAK295" s="102"/>
      <c r="DAL295" s="103"/>
      <c r="DAM295" s="104"/>
      <c r="DAN295" s="105"/>
      <c r="DAO295" s="104"/>
      <c r="DAP295" s="102"/>
      <c r="DAQ295" s="102"/>
      <c r="DAR295" s="102"/>
      <c r="DAS295" s="99"/>
      <c r="DAT295" s="106"/>
      <c r="DAU295" s="102"/>
      <c r="DAV295" s="102"/>
      <c r="DAW295" s="102"/>
      <c r="DAX295" s="106"/>
      <c r="DAY295" s="107"/>
      <c r="DAZ295" s="106"/>
      <c r="DBA295" s="106"/>
      <c r="DBB295" s="98"/>
      <c r="DBC295" s="98"/>
      <c r="DBD295" s="98"/>
      <c r="DBE295" s="102"/>
      <c r="DBF295" s="102"/>
      <c r="DBG295" s="102"/>
      <c r="DBH295" s="102"/>
      <c r="DBI295" s="102"/>
      <c r="DBJ295" s="102"/>
      <c r="DBK295" s="102"/>
      <c r="DBL295" s="102"/>
      <c r="DBM295" s="102"/>
      <c r="DBN295" s="102"/>
      <c r="DBO295" s="102"/>
      <c r="DBP295" s="102"/>
      <c r="DBQ295" s="102"/>
      <c r="DBR295" s="102"/>
      <c r="DBS295" s="99"/>
      <c r="DBT295" s="122"/>
      <c r="DBU295" s="99"/>
      <c r="DBV295" s="100"/>
      <c r="DBW295" s="107"/>
      <c r="DBX295" s="100"/>
      <c r="DBY295" s="99"/>
      <c r="DBZ295" s="102"/>
      <c r="DCA295" s="102"/>
      <c r="DCB295" s="102"/>
      <c r="DCC295" s="102"/>
      <c r="DCD295" s="102"/>
      <c r="DCE295" s="103"/>
      <c r="DCF295" s="104"/>
      <c r="DCG295" s="105"/>
      <c r="DCH295" s="104"/>
      <c r="DCI295" s="102"/>
      <c r="DCJ295" s="102"/>
      <c r="DCK295" s="102"/>
      <c r="DCL295" s="99"/>
      <c r="DCM295" s="106"/>
      <c r="DCN295" s="102"/>
      <c r="DCO295" s="102"/>
      <c r="DCP295" s="102"/>
      <c r="DCQ295" s="106"/>
      <c r="DCR295" s="107"/>
      <c r="DCS295" s="106"/>
      <c r="DCT295" s="106"/>
      <c r="DCU295" s="98"/>
      <c r="DCV295" s="98"/>
      <c r="DCW295" s="98"/>
      <c r="DCX295" s="102"/>
      <c r="DCY295" s="102"/>
      <c r="DCZ295" s="102"/>
      <c r="DDA295" s="102"/>
      <c r="DDB295" s="102"/>
      <c r="DDC295" s="102"/>
      <c r="DDD295" s="102"/>
      <c r="DDE295" s="102"/>
      <c r="DDF295" s="102"/>
      <c r="DDG295" s="102"/>
      <c r="DDH295" s="102"/>
      <c r="DDI295" s="102"/>
      <c r="DDJ295" s="102"/>
      <c r="DDK295" s="102"/>
      <c r="DDL295" s="99"/>
      <c r="DDM295" s="122"/>
      <c r="DDN295" s="99"/>
      <c r="DDO295" s="100"/>
      <c r="DDP295" s="107"/>
      <c r="DDQ295" s="100"/>
      <c r="DDR295" s="99"/>
      <c r="DDS295" s="102"/>
      <c r="DDT295" s="102"/>
      <c r="DDU295" s="102"/>
      <c r="DDV295" s="102"/>
      <c r="DDW295" s="102"/>
      <c r="DDX295" s="103"/>
      <c r="DDY295" s="104"/>
      <c r="DDZ295" s="105"/>
      <c r="DEA295" s="104"/>
      <c r="DEB295" s="102"/>
      <c r="DEC295" s="102"/>
      <c r="DED295" s="102"/>
      <c r="DEE295" s="99"/>
      <c r="DEF295" s="106"/>
      <c r="DEG295" s="102"/>
      <c r="DEH295" s="102"/>
      <c r="DEI295" s="102"/>
      <c r="DEJ295" s="106"/>
      <c r="DEK295" s="107"/>
      <c r="DEL295" s="106"/>
      <c r="DEM295" s="106"/>
      <c r="DEN295" s="98"/>
      <c r="DEO295" s="98"/>
      <c r="DEP295" s="98"/>
      <c r="DEQ295" s="102"/>
      <c r="DER295" s="102"/>
      <c r="DES295" s="102"/>
      <c r="DET295" s="102"/>
      <c r="DEU295" s="102"/>
      <c r="DEV295" s="102"/>
      <c r="DEW295" s="102"/>
      <c r="DEX295" s="102"/>
      <c r="DEY295" s="102"/>
      <c r="DEZ295" s="102"/>
      <c r="DFA295" s="102"/>
      <c r="DFB295" s="102"/>
      <c r="DFC295" s="102"/>
      <c r="DFD295" s="102"/>
      <c r="DFE295" s="99"/>
      <c r="DFF295" s="122"/>
      <c r="DFG295" s="99"/>
      <c r="DFH295" s="100"/>
      <c r="DFI295" s="107"/>
      <c r="DFJ295" s="100"/>
      <c r="DFK295" s="99"/>
      <c r="DFL295" s="102"/>
      <c r="DFM295" s="102"/>
      <c r="DFN295" s="102"/>
      <c r="DFO295" s="102"/>
      <c r="DFP295" s="102"/>
      <c r="DFQ295" s="103"/>
      <c r="DFR295" s="104"/>
      <c r="DFS295" s="105"/>
      <c r="DFT295" s="104"/>
      <c r="DFU295" s="102"/>
      <c r="DFV295" s="102"/>
      <c r="DFW295" s="102"/>
      <c r="DFX295" s="99"/>
      <c r="DFY295" s="106"/>
      <c r="DFZ295" s="102"/>
      <c r="DGA295" s="102"/>
      <c r="DGB295" s="102"/>
      <c r="DGC295" s="106"/>
      <c r="DGD295" s="107"/>
      <c r="DGE295" s="106"/>
      <c r="DGF295" s="106"/>
      <c r="DGG295" s="98"/>
      <c r="DGH295" s="98"/>
      <c r="DGI295" s="98"/>
      <c r="DGJ295" s="102"/>
      <c r="DGK295" s="102"/>
      <c r="DGL295" s="102"/>
      <c r="DGM295" s="102"/>
      <c r="DGN295" s="102"/>
      <c r="DGO295" s="102"/>
      <c r="DGP295" s="102"/>
      <c r="DGQ295" s="102"/>
      <c r="DGR295" s="102"/>
      <c r="DGS295" s="102"/>
      <c r="DGT295" s="102"/>
      <c r="DGU295" s="102"/>
      <c r="DGV295" s="102"/>
      <c r="DGW295" s="102"/>
      <c r="DGX295" s="99"/>
      <c r="DGY295" s="122"/>
      <c r="DGZ295" s="99"/>
      <c r="DHA295" s="100"/>
      <c r="DHB295" s="107"/>
      <c r="DHC295" s="100"/>
      <c r="DHD295" s="99"/>
      <c r="DHE295" s="102"/>
      <c r="DHF295" s="102"/>
      <c r="DHG295" s="102"/>
      <c r="DHH295" s="102"/>
      <c r="DHI295" s="102"/>
      <c r="DHJ295" s="103"/>
      <c r="DHK295" s="104"/>
      <c r="DHL295" s="105"/>
      <c r="DHM295" s="104"/>
      <c r="DHN295" s="102"/>
      <c r="DHO295" s="102"/>
      <c r="DHP295" s="102"/>
      <c r="DHQ295" s="99"/>
      <c r="DHR295" s="106"/>
      <c r="DHS295" s="102"/>
      <c r="DHT295" s="102"/>
      <c r="DHU295" s="102"/>
      <c r="DHV295" s="106"/>
      <c r="DHW295" s="107"/>
      <c r="DHX295" s="106"/>
      <c r="DHY295" s="106"/>
      <c r="DHZ295" s="98"/>
      <c r="DIA295" s="98"/>
      <c r="DIB295" s="98"/>
      <c r="DIC295" s="102"/>
      <c r="DID295" s="102"/>
      <c r="DIE295" s="102"/>
      <c r="DIF295" s="102"/>
      <c r="DIG295" s="102"/>
      <c r="DIH295" s="102"/>
      <c r="DII295" s="102"/>
      <c r="DIJ295" s="102"/>
      <c r="DIK295" s="102"/>
      <c r="DIL295" s="102"/>
      <c r="DIM295" s="102"/>
      <c r="DIN295" s="102"/>
      <c r="DIO295" s="102"/>
      <c r="DIP295" s="102"/>
      <c r="DIQ295" s="99"/>
      <c r="DIR295" s="122"/>
      <c r="DIS295" s="99"/>
      <c r="DIT295" s="100"/>
      <c r="DIU295" s="107"/>
      <c r="DIV295" s="100"/>
      <c r="DIW295" s="99"/>
      <c r="DIX295" s="102"/>
      <c r="DIY295" s="102"/>
      <c r="DIZ295" s="102"/>
      <c r="DJA295" s="102"/>
      <c r="DJB295" s="102"/>
      <c r="DJC295" s="103"/>
      <c r="DJD295" s="104"/>
      <c r="DJE295" s="105"/>
      <c r="DJF295" s="104"/>
      <c r="DJG295" s="102"/>
      <c r="DJH295" s="102"/>
      <c r="DJI295" s="102"/>
      <c r="DJJ295" s="99"/>
      <c r="DJK295" s="106"/>
      <c r="DJL295" s="102"/>
      <c r="DJM295" s="102"/>
      <c r="DJN295" s="102"/>
      <c r="DJO295" s="106"/>
      <c r="DJP295" s="107"/>
      <c r="DJQ295" s="106"/>
      <c r="DJR295" s="106"/>
      <c r="DJS295" s="98"/>
      <c r="DJT295" s="98"/>
      <c r="DJU295" s="98"/>
      <c r="DJV295" s="102"/>
      <c r="DJW295" s="102"/>
      <c r="DJX295" s="102"/>
      <c r="DJY295" s="102"/>
      <c r="DJZ295" s="102"/>
      <c r="DKA295" s="102"/>
      <c r="DKB295" s="102"/>
      <c r="DKC295" s="102"/>
      <c r="DKD295" s="102"/>
      <c r="DKE295" s="102"/>
      <c r="DKF295" s="102"/>
      <c r="DKG295" s="102"/>
      <c r="DKH295" s="102"/>
      <c r="DKI295" s="102"/>
      <c r="DKJ295" s="99"/>
      <c r="DKK295" s="122"/>
      <c r="DKL295" s="99"/>
      <c r="DKM295" s="100"/>
      <c r="DKN295" s="107"/>
      <c r="DKO295" s="100"/>
      <c r="DKP295" s="99"/>
      <c r="DKQ295" s="102"/>
      <c r="DKR295" s="102"/>
      <c r="DKS295" s="102"/>
      <c r="DKT295" s="102"/>
      <c r="DKU295" s="102"/>
      <c r="DKV295" s="103"/>
      <c r="DKW295" s="104"/>
      <c r="DKX295" s="105"/>
      <c r="DKY295" s="104"/>
      <c r="DKZ295" s="102"/>
      <c r="DLA295" s="102"/>
      <c r="DLB295" s="102"/>
      <c r="DLC295" s="99"/>
      <c r="DLD295" s="106"/>
      <c r="DLE295" s="102"/>
      <c r="DLF295" s="102"/>
      <c r="DLG295" s="102"/>
      <c r="DLH295" s="106"/>
      <c r="DLI295" s="107"/>
      <c r="DLJ295" s="106"/>
      <c r="DLK295" s="106"/>
      <c r="DLL295" s="98"/>
      <c r="DLM295" s="98"/>
      <c r="DLN295" s="98"/>
      <c r="DLO295" s="102"/>
      <c r="DLP295" s="102"/>
      <c r="DLQ295" s="102"/>
      <c r="DLR295" s="102"/>
      <c r="DLS295" s="102"/>
      <c r="DLT295" s="102"/>
      <c r="DLU295" s="102"/>
      <c r="DLV295" s="102"/>
      <c r="DLW295" s="102"/>
      <c r="DLX295" s="102"/>
      <c r="DLY295" s="102"/>
      <c r="DLZ295" s="102"/>
      <c r="DMA295" s="102"/>
      <c r="DMB295" s="102"/>
      <c r="DMC295" s="99"/>
      <c r="DMD295" s="122"/>
      <c r="DME295" s="99"/>
      <c r="DMF295" s="100"/>
      <c r="DMG295" s="107"/>
      <c r="DMH295" s="100"/>
      <c r="DMI295" s="99"/>
      <c r="DMJ295" s="102"/>
      <c r="DMK295" s="102"/>
      <c r="DML295" s="102"/>
      <c r="DMM295" s="102"/>
      <c r="DMN295" s="102"/>
      <c r="DMO295" s="103"/>
      <c r="DMP295" s="104"/>
      <c r="DMQ295" s="105"/>
      <c r="DMR295" s="104"/>
      <c r="DMS295" s="102"/>
      <c r="DMT295" s="102"/>
      <c r="DMU295" s="102"/>
      <c r="DMV295" s="99"/>
      <c r="DMW295" s="106"/>
      <c r="DMX295" s="102"/>
      <c r="DMY295" s="102"/>
      <c r="DMZ295" s="102"/>
      <c r="DNA295" s="106"/>
      <c r="DNB295" s="107"/>
      <c r="DNC295" s="106"/>
      <c r="DND295" s="106"/>
      <c r="DNE295" s="98"/>
      <c r="DNF295" s="98"/>
      <c r="DNG295" s="98"/>
      <c r="DNH295" s="102"/>
      <c r="DNI295" s="102"/>
      <c r="DNJ295" s="102"/>
      <c r="DNK295" s="102"/>
      <c r="DNL295" s="102"/>
      <c r="DNM295" s="102"/>
      <c r="DNN295" s="102"/>
      <c r="DNO295" s="102"/>
      <c r="DNP295" s="102"/>
      <c r="DNQ295" s="102"/>
      <c r="DNR295" s="102"/>
      <c r="DNS295" s="102"/>
      <c r="DNT295" s="102"/>
      <c r="DNU295" s="102"/>
      <c r="DNV295" s="99"/>
      <c r="DNW295" s="122"/>
      <c r="DNX295" s="99"/>
      <c r="DNY295" s="100"/>
      <c r="DNZ295" s="107"/>
      <c r="DOA295" s="100"/>
      <c r="DOB295" s="99"/>
      <c r="DOC295" s="102"/>
      <c r="DOD295" s="102"/>
      <c r="DOE295" s="102"/>
      <c r="DOF295" s="102"/>
      <c r="DOG295" s="102"/>
      <c r="DOH295" s="103"/>
      <c r="DOI295" s="104"/>
      <c r="DOJ295" s="105"/>
      <c r="DOK295" s="104"/>
      <c r="DOL295" s="102"/>
      <c r="DOM295" s="102"/>
      <c r="DON295" s="102"/>
      <c r="DOO295" s="99"/>
      <c r="DOP295" s="106"/>
      <c r="DOQ295" s="102"/>
      <c r="DOR295" s="102"/>
      <c r="DOS295" s="102"/>
      <c r="DOT295" s="106"/>
      <c r="DOU295" s="107"/>
      <c r="DOV295" s="106"/>
      <c r="DOW295" s="106"/>
      <c r="DOX295" s="98"/>
      <c r="DOY295" s="98"/>
      <c r="DOZ295" s="98"/>
      <c r="DPA295" s="102"/>
      <c r="DPB295" s="102"/>
      <c r="DPC295" s="102"/>
      <c r="DPD295" s="102"/>
      <c r="DPE295" s="102"/>
      <c r="DPF295" s="102"/>
      <c r="DPG295" s="102"/>
      <c r="DPH295" s="102"/>
      <c r="DPI295" s="102"/>
      <c r="DPJ295" s="102"/>
      <c r="DPK295" s="102"/>
      <c r="DPL295" s="102"/>
      <c r="DPM295" s="102"/>
      <c r="DPN295" s="102"/>
      <c r="DPO295" s="99"/>
      <c r="DPP295" s="122"/>
      <c r="DPQ295" s="99"/>
      <c r="DPR295" s="100"/>
      <c r="DPS295" s="107"/>
      <c r="DPT295" s="100"/>
      <c r="DPU295" s="99"/>
      <c r="DPV295" s="102"/>
      <c r="DPW295" s="102"/>
      <c r="DPX295" s="102"/>
      <c r="DPY295" s="102"/>
      <c r="DPZ295" s="102"/>
      <c r="DQA295" s="103"/>
      <c r="DQB295" s="104"/>
      <c r="DQC295" s="105"/>
      <c r="DQD295" s="104"/>
      <c r="DQE295" s="102"/>
      <c r="DQF295" s="102"/>
      <c r="DQG295" s="102"/>
      <c r="DQH295" s="99"/>
      <c r="DQI295" s="106"/>
      <c r="DQJ295" s="102"/>
      <c r="DQK295" s="102"/>
      <c r="DQL295" s="102"/>
      <c r="DQM295" s="106"/>
      <c r="DQN295" s="107"/>
      <c r="DQO295" s="106"/>
      <c r="DQP295" s="106"/>
      <c r="DQQ295" s="98"/>
      <c r="DQR295" s="98"/>
      <c r="DQS295" s="98"/>
      <c r="DQT295" s="102"/>
      <c r="DQU295" s="102"/>
      <c r="DQV295" s="102"/>
      <c r="DQW295" s="102"/>
      <c r="DQX295" s="102"/>
      <c r="DQY295" s="102"/>
      <c r="DQZ295" s="102"/>
      <c r="DRA295" s="102"/>
      <c r="DRB295" s="102"/>
      <c r="DRC295" s="102"/>
      <c r="DRD295" s="102"/>
      <c r="DRE295" s="102"/>
      <c r="DRF295" s="102"/>
      <c r="DRG295" s="102"/>
      <c r="DRH295" s="99"/>
      <c r="DRI295" s="122"/>
      <c r="DRJ295" s="99"/>
      <c r="DRK295" s="100"/>
      <c r="DRL295" s="107"/>
      <c r="DRM295" s="100"/>
      <c r="DRN295" s="99"/>
      <c r="DRO295" s="102"/>
      <c r="DRP295" s="102"/>
      <c r="DRQ295" s="102"/>
      <c r="DRR295" s="102"/>
      <c r="DRS295" s="102"/>
      <c r="DRT295" s="103"/>
      <c r="DRU295" s="104"/>
      <c r="DRV295" s="105"/>
      <c r="DRW295" s="104"/>
      <c r="DRX295" s="102"/>
      <c r="DRY295" s="102"/>
      <c r="DRZ295" s="102"/>
      <c r="DSA295" s="99"/>
      <c r="DSB295" s="106"/>
      <c r="DSC295" s="102"/>
      <c r="DSD295" s="102"/>
      <c r="DSE295" s="102"/>
      <c r="DSF295" s="106"/>
      <c r="DSG295" s="107"/>
      <c r="DSH295" s="106"/>
      <c r="DSI295" s="106"/>
      <c r="DSJ295" s="98"/>
      <c r="DSK295" s="98"/>
      <c r="DSL295" s="98"/>
      <c r="DSM295" s="102"/>
      <c r="DSN295" s="102"/>
      <c r="DSO295" s="102"/>
      <c r="DSP295" s="102"/>
      <c r="DSQ295" s="102"/>
      <c r="DSR295" s="102"/>
      <c r="DSS295" s="102"/>
      <c r="DST295" s="102"/>
      <c r="DSU295" s="102"/>
      <c r="DSV295" s="102"/>
      <c r="DSW295" s="102"/>
      <c r="DSX295" s="102"/>
      <c r="DSY295" s="102"/>
      <c r="DSZ295" s="102"/>
      <c r="DTA295" s="99"/>
      <c r="DTB295" s="122"/>
      <c r="DTC295" s="99"/>
      <c r="DTD295" s="100"/>
      <c r="DTE295" s="107"/>
      <c r="DTF295" s="100"/>
      <c r="DTG295" s="99"/>
      <c r="DTH295" s="102"/>
      <c r="DTI295" s="102"/>
      <c r="DTJ295" s="102"/>
      <c r="DTK295" s="102"/>
      <c r="DTL295" s="102"/>
      <c r="DTM295" s="103"/>
      <c r="DTN295" s="104"/>
      <c r="DTO295" s="105"/>
      <c r="DTP295" s="104"/>
      <c r="DTQ295" s="102"/>
      <c r="DTR295" s="102"/>
      <c r="DTS295" s="102"/>
      <c r="DTT295" s="99"/>
      <c r="DTU295" s="106"/>
      <c r="DTV295" s="102"/>
      <c r="DTW295" s="102"/>
      <c r="DTX295" s="102"/>
      <c r="DTY295" s="106"/>
      <c r="DTZ295" s="107"/>
      <c r="DUA295" s="106"/>
      <c r="DUB295" s="106"/>
      <c r="DUC295" s="98"/>
      <c r="DUD295" s="98"/>
      <c r="DUE295" s="98"/>
      <c r="DUF295" s="102"/>
      <c r="DUG295" s="102"/>
      <c r="DUH295" s="102"/>
      <c r="DUI295" s="102"/>
      <c r="DUJ295" s="102"/>
      <c r="DUK295" s="102"/>
      <c r="DUL295" s="102"/>
      <c r="DUM295" s="102"/>
      <c r="DUN295" s="102"/>
      <c r="DUO295" s="102"/>
      <c r="DUP295" s="102"/>
      <c r="DUQ295" s="102"/>
      <c r="DUR295" s="102"/>
      <c r="DUS295" s="102"/>
      <c r="DUT295" s="99"/>
      <c r="DUU295" s="122"/>
      <c r="DUV295" s="99"/>
      <c r="DUW295" s="100"/>
      <c r="DUX295" s="107"/>
      <c r="DUY295" s="100"/>
      <c r="DUZ295" s="99"/>
      <c r="DVA295" s="102"/>
      <c r="DVB295" s="102"/>
      <c r="DVC295" s="102"/>
      <c r="DVD295" s="102"/>
      <c r="DVE295" s="102"/>
      <c r="DVF295" s="103"/>
      <c r="DVG295" s="104"/>
      <c r="DVH295" s="105"/>
      <c r="DVI295" s="104"/>
      <c r="DVJ295" s="102"/>
      <c r="DVK295" s="102"/>
      <c r="DVL295" s="102"/>
      <c r="DVM295" s="99"/>
      <c r="DVN295" s="106"/>
      <c r="DVO295" s="102"/>
      <c r="DVP295" s="102"/>
      <c r="DVQ295" s="102"/>
      <c r="DVR295" s="106"/>
      <c r="DVS295" s="107"/>
      <c r="DVT295" s="106"/>
      <c r="DVU295" s="106"/>
      <c r="DVV295" s="98"/>
      <c r="DVW295" s="98"/>
      <c r="DVX295" s="98"/>
      <c r="DVY295" s="102"/>
      <c r="DVZ295" s="102"/>
      <c r="DWA295" s="102"/>
      <c r="DWB295" s="102"/>
      <c r="DWC295" s="102"/>
      <c r="DWD295" s="102"/>
      <c r="DWE295" s="102"/>
      <c r="DWF295" s="102"/>
      <c r="DWG295" s="102"/>
      <c r="DWH295" s="102"/>
      <c r="DWI295" s="102"/>
      <c r="DWJ295" s="102"/>
      <c r="DWK295" s="102"/>
      <c r="DWL295" s="102"/>
      <c r="DWM295" s="99"/>
      <c r="DWN295" s="122"/>
      <c r="DWO295" s="99"/>
      <c r="DWP295" s="100"/>
      <c r="DWQ295" s="107"/>
      <c r="DWR295" s="100"/>
      <c r="DWS295" s="99"/>
      <c r="DWT295" s="102"/>
      <c r="DWU295" s="102"/>
      <c r="DWV295" s="102"/>
      <c r="DWW295" s="102"/>
      <c r="DWX295" s="102"/>
      <c r="DWY295" s="103"/>
      <c r="DWZ295" s="104"/>
      <c r="DXA295" s="105"/>
      <c r="DXB295" s="104"/>
      <c r="DXC295" s="102"/>
      <c r="DXD295" s="102"/>
      <c r="DXE295" s="102"/>
      <c r="DXF295" s="99"/>
      <c r="DXG295" s="106"/>
      <c r="DXH295" s="102"/>
      <c r="DXI295" s="102"/>
      <c r="DXJ295" s="102"/>
      <c r="DXK295" s="106"/>
      <c r="DXL295" s="107"/>
      <c r="DXM295" s="106"/>
      <c r="DXN295" s="106"/>
      <c r="DXO295" s="98"/>
      <c r="DXP295" s="98"/>
      <c r="DXQ295" s="98"/>
      <c r="DXR295" s="102"/>
      <c r="DXS295" s="102"/>
      <c r="DXT295" s="102"/>
      <c r="DXU295" s="102"/>
      <c r="DXV295" s="102"/>
      <c r="DXW295" s="102"/>
      <c r="DXX295" s="102"/>
      <c r="DXY295" s="102"/>
      <c r="DXZ295" s="102"/>
      <c r="DYA295" s="102"/>
      <c r="DYB295" s="102"/>
      <c r="DYC295" s="102"/>
      <c r="DYD295" s="102"/>
      <c r="DYE295" s="102"/>
      <c r="DYF295" s="99"/>
      <c r="DYG295" s="122"/>
      <c r="DYH295" s="99"/>
      <c r="DYI295" s="100"/>
      <c r="DYJ295" s="107"/>
      <c r="DYK295" s="100"/>
      <c r="DYL295" s="99"/>
      <c r="DYM295" s="102"/>
      <c r="DYN295" s="102"/>
      <c r="DYO295" s="102"/>
      <c r="DYP295" s="102"/>
      <c r="DYQ295" s="102"/>
      <c r="DYR295" s="103"/>
      <c r="DYS295" s="104"/>
      <c r="DYT295" s="105"/>
      <c r="DYU295" s="104"/>
      <c r="DYV295" s="102"/>
      <c r="DYW295" s="102"/>
      <c r="DYX295" s="102"/>
      <c r="DYY295" s="99"/>
      <c r="DYZ295" s="106"/>
      <c r="DZA295" s="102"/>
      <c r="DZB295" s="102"/>
      <c r="DZC295" s="102"/>
      <c r="DZD295" s="106"/>
      <c r="DZE295" s="107"/>
      <c r="DZF295" s="106"/>
      <c r="DZG295" s="106"/>
      <c r="DZH295" s="98"/>
      <c r="DZI295" s="98"/>
      <c r="DZJ295" s="98"/>
      <c r="DZK295" s="102"/>
      <c r="DZL295" s="102"/>
      <c r="DZM295" s="102"/>
      <c r="DZN295" s="102"/>
      <c r="DZO295" s="102"/>
      <c r="DZP295" s="102"/>
      <c r="DZQ295" s="102"/>
      <c r="DZR295" s="102"/>
      <c r="DZS295" s="102"/>
      <c r="DZT295" s="102"/>
      <c r="DZU295" s="102"/>
      <c r="DZV295" s="102"/>
      <c r="DZW295" s="102"/>
      <c r="DZX295" s="102"/>
      <c r="DZY295" s="99"/>
      <c r="DZZ295" s="122"/>
      <c r="EAA295" s="99"/>
      <c r="EAB295" s="100"/>
      <c r="EAC295" s="107"/>
      <c r="EAD295" s="100"/>
      <c r="EAE295" s="99"/>
      <c r="EAF295" s="102"/>
      <c r="EAG295" s="102"/>
      <c r="EAH295" s="102"/>
      <c r="EAI295" s="102"/>
      <c r="EAJ295" s="102"/>
      <c r="EAK295" s="103"/>
      <c r="EAL295" s="104"/>
      <c r="EAM295" s="105"/>
      <c r="EAN295" s="104"/>
      <c r="EAO295" s="102"/>
      <c r="EAP295" s="102"/>
      <c r="EAQ295" s="102"/>
      <c r="EAR295" s="99"/>
      <c r="EAS295" s="106"/>
      <c r="EAT295" s="102"/>
      <c r="EAU295" s="102"/>
      <c r="EAV295" s="102"/>
      <c r="EAW295" s="106"/>
      <c r="EAX295" s="107"/>
      <c r="EAY295" s="106"/>
      <c r="EAZ295" s="106"/>
      <c r="EBA295" s="98"/>
      <c r="EBB295" s="98"/>
      <c r="EBC295" s="98"/>
      <c r="EBD295" s="102"/>
      <c r="EBE295" s="102"/>
      <c r="EBF295" s="102"/>
      <c r="EBG295" s="102"/>
      <c r="EBH295" s="102"/>
      <c r="EBI295" s="102"/>
      <c r="EBJ295" s="102"/>
      <c r="EBK295" s="102"/>
      <c r="EBL295" s="102"/>
      <c r="EBM295" s="102"/>
      <c r="EBN295" s="102"/>
      <c r="EBO295" s="102"/>
      <c r="EBP295" s="102"/>
      <c r="EBQ295" s="102"/>
      <c r="EBR295" s="99"/>
      <c r="EBS295" s="122"/>
      <c r="EBT295" s="99"/>
      <c r="EBU295" s="100"/>
      <c r="EBV295" s="107"/>
      <c r="EBW295" s="100"/>
      <c r="EBX295" s="99"/>
      <c r="EBY295" s="102"/>
      <c r="EBZ295" s="102"/>
      <c r="ECA295" s="102"/>
      <c r="ECB295" s="102"/>
      <c r="ECC295" s="102"/>
      <c r="ECD295" s="103"/>
      <c r="ECE295" s="104"/>
      <c r="ECF295" s="105"/>
      <c r="ECG295" s="104"/>
      <c r="ECH295" s="102"/>
      <c r="ECI295" s="102"/>
      <c r="ECJ295" s="102"/>
      <c r="ECK295" s="99"/>
      <c r="ECL295" s="106"/>
      <c r="ECM295" s="102"/>
      <c r="ECN295" s="102"/>
      <c r="ECO295" s="102"/>
      <c r="ECP295" s="106"/>
      <c r="ECQ295" s="107"/>
      <c r="ECR295" s="106"/>
      <c r="ECS295" s="106"/>
      <c r="ECT295" s="98"/>
      <c r="ECU295" s="98"/>
      <c r="ECV295" s="98"/>
      <c r="ECW295" s="102"/>
      <c r="ECX295" s="102"/>
      <c r="ECY295" s="102"/>
      <c r="ECZ295" s="102"/>
      <c r="EDA295" s="102"/>
      <c r="EDB295" s="102"/>
      <c r="EDC295" s="102"/>
      <c r="EDD295" s="102"/>
      <c r="EDE295" s="102"/>
      <c r="EDF295" s="102"/>
      <c r="EDG295" s="102"/>
      <c r="EDH295" s="102"/>
      <c r="EDI295" s="102"/>
      <c r="EDJ295" s="102"/>
      <c r="EDK295" s="99"/>
      <c r="EDL295" s="122"/>
      <c r="EDM295" s="99"/>
      <c r="EDN295" s="100"/>
      <c r="EDO295" s="107"/>
      <c r="EDP295" s="100"/>
      <c r="EDQ295" s="99"/>
      <c r="EDR295" s="102"/>
      <c r="EDS295" s="102"/>
      <c r="EDT295" s="102"/>
      <c r="EDU295" s="102"/>
      <c r="EDV295" s="102"/>
      <c r="EDW295" s="103"/>
      <c r="EDX295" s="104"/>
      <c r="EDY295" s="105"/>
      <c r="EDZ295" s="104"/>
      <c r="EEA295" s="102"/>
      <c r="EEB295" s="102"/>
      <c r="EEC295" s="102"/>
      <c r="EED295" s="99"/>
      <c r="EEE295" s="106"/>
      <c r="EEF295" s="102"/>
      <c r="EEG295" s="102"/>
      <c r="EEH295" s="102"/>
      <c r="EEI295" s="106"/>
      <c r="EEJ295" s="107"/>
      <c r="EEK295" s="106"/>
      <c r="EEL295" s="106"/>
      <c r="EEM295" s="98"/>
      <c r="EEN295" s="98"/>
      <c r="EEO295" s="98"/>
      <c r="EEP295" s="102"/>
      <c r="EEQ295" s="102"/>
      <c r="EER295" s="102"/>
      <c r="EES295" s="102"/>
      <c r="EET295" s="102"/>
      <c r="EEU295" s="102"/>
      <c r="EEV295" s="102"/>
      <c r="EEW295" s="102"/>
      <c r="EEX295" s="102"/>
      <c r="EEY295" s="102"/>
      <c r="EEZ295" s="102"/>
      <c r="EFA295" s="102"/>
      <c r="EFB295" s="102"/>
      <c r="EFC295" s="102"/>
      <c r="EFD295" s="99"/>
      <c r="EFE295" s="122"/>
      <c r="EFF295" s="99"/>
      <c r="EFG295" s="100"/>
      <c r="EFH295" s="107"/>
      <c r="EFI295" s="100"/>
      <c r="EFJ295" s="99"/>
      <c r="EFK295" s="102"/>
      <c r="EFL295" s="102"/>
      <c r="EFM295" s="102"/>
      <c r="EFN295" s="102"/>
      <c r="EFO295" s="102"/>
      <c r="EFP295" s="103"/>
      <c r="EFQ295" s="104"/>
      <c r="EFR295" s="105"/>
      <c r="EFS295" s="104"/>
      <c r="EFT295" s="102"/>
      <c r="EFU295" s="102"/>
      <c r="EFV295" s="102"/>
      <c r="EFW295" s="99"/>
      <c r="EFX295" s="106"/>
      <c r="EFY295" s="102"/>
      <c r="EFZ295" s="102"/>
      <c r="EGA295" s="102"/>
      <c r="EGB295" s="106"/>
      <c r="EGC295" s="107"/>
      <c r="EGD295" s="106"/>
      <c r="EGE295" s="106"/>
      <c r="EGF295" s="98"/>
      <c r="EGG295" s="98"/>
      <c r="EGH295" s="98"/>
      <c r="EGI295" s="102"/>
      <c r="EGJ295" s="102"/>
      <c r="EGK295" s="102"/>
      <c r="EGL295" s="102"/>
      <c r="EGM295" s="102"/>
      <c r="EGN295" s="102"/>
      <c r="EGO295" s="102"/>
      <c r="EGP295" s="102"/>
      <c r="EGQ295" s="102"/>
      <c r="EGR295" s="102"/>
      <c r="EGS295" s="102"/>
      <c r="EGT295" s="102"/>
      <c r="EGU295" s="102"/>
      <c r="EGV295" s="102"/>
      <c r="EGW295" s="99"/>
      <c r="EGX295" s="122"/>
      <c r="EGY295" s="99"/>
      <c r="EGZ295" s="100"/>
      <c r="EHA295" s="107"/>
      <c r="EHB295" s="100"/>
      <c r="EHC295" s="99"/>
      <c r="EHD295" s="102"/>
      <c r="EHE295" s="102"/>
      <c r="EHF295" s="102"/>
      <c r="EHG295" s="102"/>
      <c r="EHH295" s="102"/>
      <c r="EHI295" s="103"/>
      <c r="EHJ295" s="104"/>
      <c r="EHK295" s="105"/>
      <c r="EHL295" s="104"/>
      <c r="EHM295" s="102"/>
      <c r="EHN295" s="102"/>
      <c r="EHO295" s="102"/>
      <c r="EHP295" s="99"/>
      <c r="EHQ295" s="106"/>
      <c r="EHR295" s="102"/>
      <c r="EHS295" s="102"/>
      <c r="EHT295" s="102"/>
      <c r="EHU295" s="106"/>
      <c r="EHV295" s="107"/>
      <c r="EHW295" s="106"/>
      <c r="EHX295" s="106"/>
      <c r="EHY295" s="98"/>
      <c r="EHZ295" s="98"/>
      <c r="EIA295" s="98"/>
      <c r="EIB295" s="102"/>
      <c r="EIC295" s="102"/>
      <c r="EID295" s="102"/>
      <c r="EIE295" s="102"/>
      <c r="EIF295" s="102"/>
      <c r="EIG295" s="102"/>
      <c r="EIH295" s="102"/>
      <c r="EII295" s="102"/>
      <c r="EIJ295" s="102"/>
      <c r="EIK295" s="102"/>
      <c r="EIL295" s="102"/>
      <c r="EIM295" s="102"/>
      <c r="EIN295" s="102"/>
      <c r="EIO295" s="102"/>
      <c r="EIP295" s="99"/>
      <c r="EIQ295" s="122"/>
      <c r="EIR295" s="99"/>
      <c r="EIS295" s="100"/>
      <c r="EIT295" s="107"/>
      <c r="EIU295" s="100"/>
      <c r="EIV295" s="99"/>
      <c r="EIW295" s="102"/>
      <c r="EIX295" s="102"/>
      <c r="EIY295" s="102"/>
      <c r="EIZ295" s="102"/>
      <c r="EJA295" s="102"/>
      <c r="EJB295" s="103"/>
      <c r="EJC295" s="104"/>
      <c r="EJD295" s="105"/>
      <c r="EJE295" s="104"/>
      <c r="EJF295" s="102"/>
      <c r="EJG295" s="102"/>
      <c r="EJH295" s="102"/>
      <c r="EJI295" s="99"/>
      <c r="EJJ295" s="106"/>
      <c r="EJK295" s="102"/>
      <c r="EJL295" s="102"/>
      <c r="EJM295" s="102"/>
      <c r="EJN295" s="106"/>
      <c r="EJO295" s="107"/>
      <c r="EJP295" s="106"/>
      <c r="EJQ295" s="106"/>
      <c r="EJR295" s="98"/>
      <c r="EJS295" s="98"/>
      <c r="EJT295" s="98"/>
      <c r="EJU295" s="102"/>
      <c r="EJV295" s="102"/>
      <c r="EJW295" s="102"/>
      <c r="EJX295" s="102"/>
      <c r="EJY295" s="102"/>
      <c r="EJZ295" s="102"/>
      <c r="EKA295" s="102"/>
      <c r="EKB295" s="102"/>
      <c r="EKC295" s="102"/>
      <c r="EKD295" s="102"/>
      <c r="EKE295" s="102"/>
      <c r="EKF295" s="102"/>
      <c r="EKG295" s="102"/>
      <c r="EKH295" s="102"/>
      <c r="EKI295" s="99"/>
      <c r="EKJ295" s="122"/>
      <c r="EKK295" s="99"/>
      <c r="EKL295" s="100"/>
      <c r="EKM295" s="107"/>
      <c r="EKN295" s="100"/>
      <c r="EKO295" s="99"/>
      <c r="EKP295" s="102"/>
      <c r="EKQ295" s="102"/>
      <c r="EKR295" s="102"/>
      <c r="EKS295" s="102"/>
      <c r="EKT295" s="102"/>
      <c r="EKU295" s="103"/>
      <c r="EKV295" s="104"/>
      <c r="EKW295" s="105"/>
      <c r="EKX295" s="104"/>
      <c r="EKY295" s="102"/>
      <c r="EKZ295" s="102"/>
      <c r="ELA295" s="102"/>
      <c r="ELB295" s="99"/>
      <c r="ELC295" s="106"/>
      <c r="ELD295" s="102"/>
      <c r="ELE295" s="102"/>
      <c r="ELF295" s="102"/>
      <c r="ELG295" s="106"/>
      <c r="ELH295" s="107"/>
      <c r="ELI295" s="106"/>
      <c r="ELJ295" s="106"/>
      <c r="ELK295" s="98"/>
      <c r="ELL295" s="98"/>
      <c r="ELM295" s="98"/>
      <c r="ELN295" s="102"/>
      <c r="ELO295" s="102"/>
      <c r="ELP295" s="102"/>
      <c r="ELQ295" s="102"/>
      <c r="ELR295" s="102"/>
      <c r="ELS295" s="102"/>
      <c r="ELT295" s="102"/>
      <c r="ELU295" s="102"/>
      <c r="ELV295" s="102"/>
      <c r="ELW295" s="102"/>
      <c r="ELX295" s="102"/>
      <c r="ELY295" s="102"/>
      <c r="ELZ295" s="102"/>
      <c r="EMA295" s="102"/>
      <c r="EMB295" s="99"/>
      <c r="EMC295" s="122"/>
      <c r="EMD295" s="99"/>
      <c r="EME295" s="100"/>
      <c r="EMF295" s="107"/>
      <c r="EMG295" s="100"/>
      <c r="EMH295" s="99"/>
      <c r="EMI295" s="102"/>
      <c r="EMJ295" s="102"/>
      <c r="EMK295" s="102"/>
      <c r="EML295" s="102"/>
      <c r="EMM295" s="102"/>
      <c r="EMN295" s="103"/>
      <c r="EMO295" s="104"/>
      <c r="EMP295" s="105"/>
      <c r="EMQ295" s="104"/>
      <c r="EMR295" s="102"/>
      <c r="EMS295" s="102"/>
      <c r="EMT295" s="102"/>
      <c r="EMU295" s="99"/>
      <c r="EMV295" s="106"/>
      <c r="EMW295" s="102"/>
      <c r="EMX295" s="102"/>
      <c r="EMY295" s="102"/>
      <c r="EMZ295" s="106"/>
      <c r="ENA295" s="107"/>
      <c r="ENB295" s="106"/>
      <c r="ENC295" s="106"/>
      <c r="END295" s="98"/>
      <c r="ENE295" s="98"/>
      <c r="ENF295" s="98"/>
      <c r="ENG295" s="102"/>
      <c r="ENH295" s="102"/>
      <c r="ENI295" s="102"/>
      <c r="ENJ295" s="102"/>
      <c r="ENK295" s="102"/>
      <c r="ENL295" s="102"/>
      <c r="ENM295" s="102"/>
      <c r="ENN295" s="102"/>
      <c r="ENO295" s="102"/>
      <c r="ENP295" s="102"/>
      <c r="ENQ295" s="102"/>
      <c r="ENR295" s="102"/>
      <c r="ENS295" s="102"/>
      <c r="ENT295" s="102"/>
      <c r="ENU295" s="99"/>
      <c r="ENV295" s="122"/>
      <c r="ENW295" s="99"/>
      <c r="ENX295" s="100"/>
      <c r="ENY295" s="107"/>
      <c r="ENZ295" s="100"/>
      <c r="EOA295" s="99"/>
      <c r="EOB295" s="102"/>
      <c r="EOC295" s="102"/>
      <c r="EOD295" s="102"/>
      <c r="EOE295" s="102"/>
      <c r="EOF295" s="102"/>
      <c r="EOG295" s="103"/>
      <c r="EOH295" s="104"/>
      <c r="EOI295" s="105"/>
      <c r="EOJ295" s="104"/>
      <c r="EOK295" s="102"/>
      <c r="EOL295" s="102"/>
      <c r="EOM295" s="102"/>
      <c r="EON295" s="99"/>
      <c r="EOO295" s="106"/>
      <c r="EOP295" s="102"/>
      <c r="EOQ295" s="102"/>
      <c r="EOR295" s="102"/>
      <c r="EOS295" s="106"/>
      <c r="EOT295" s="107"/>
      <c r="EOU295" s="106"/>
      <c r="EOV295" s="106"/>
      <c r="EOW295" s="98"/>
      <c r="EOX295" s="98"/>
      <c r="EOY295" s="98"/>
      <c r="EOZ295" s="102"/>
      <c r="EPA295" s="102"/>
      <c r="EPB295" s="102"/>
      <c r="EPC295" s="102"/>
      <c r="EPD295" s="102"/>
      <c r="EPE295" s="102"/>
      <c r="EPF295" s="102"/>
      <c r="EPG295" s="102"/>
      <c r="EPH295" s="102"/>
      <c r="EPI295" s="102"/>
      <c r="EPJ295" s="102"/>
      <c r="EPK295" s="102"/>
      <c r="EPL295" s="102"/>
      <c r="EPM295" s="102"/>
      <c r="EPN295" s="99"/>
      <c r="EPO295" s="122"/>
      <c r="EPP295" s="99"/>
      <c r="EPQ295" s="100"/>
      <c r="EPR295" s="107"/>
      <c r="EPS295" s="100"/>
      <c r="EPT295" s="99"/>
      <c r="EPU295" s="102"/>
      <c r="EPV295" s="102"/>
      <c r="EPW295" s="102"/>
      <c r="EPX295" s="102"/>
      <c r="EPY295" s="102"/>
      <c r="EPZ295" s="103"/>
      <c r="EQA295" s="104"/>
      <c r="EQB295" s="105"/>
      <c r="EQC295" s="104"/>
      <c r="EQD295" s="102"/>
      <c r="EQE295" s="102"/>
      <c r="EQF295" s="102"/>
      <c r="EQG295" s="99"/>
      <c r="EQH295" s="106"/>
      <c r="EQI295" s="102"/>
      <c r="EQJ295" s="102"/>
      <c r="EQK295" s="102"/>
      <c r="EQL295" s="106"/>
      <c r="EQM295" s="107"/>
      <c r="EQN295" s="106"/>
      <c r="EQO295" s="106"/>
      <c r="EQP295" s="98"/>
      <c r="EQQ295" s="98"/>
      <c r="EQR295" s="98"/>
      <c r="EQS295" s="102"/>
      <c r="EQT295" s="102"/>
      <c r="EQU295" s="102"/>
      <c r="EQV295" s="102"/>
      <c r="EQW295" s="102"/>
      <c r="EQX295" s="102"/>
      <c r="EQY295" s="102"/>
      <c r="EQZ295" s="102"/>
      <c r="ERA295" s="102"/>
      <c r="ERB295" s="102"/>
      <c r="ERC295" s="102"/>
      <c r="ERD295" s="102"/>
      <c r="ERE295" s="102"/>
      <c r="ERF295" s="102"/>
      <c r="ERG295" s="99"/>
      <c r="ERH295" s="122"/>
      <c r="ERI295" s="99"/>
      <c r="ERJ295" s="100"/>
      <c r="ERK295" s="107"/>
      <c r="ERL295" s="100"/>
      <c r="ERM295" s="99"/>
      <c r="ERN295" s="102"/>
      <c r="ERO295" s="102"/>
      <c r="ERP295" s="102"/>
      <c r="ERQ295" s="102"/>
      <c r="ERR295" s="102"/>
      <c r="ERS295" s="103"/>
      <c r="ERT295" s="104"/>
      <c r="ERU295" s="105"/>
      <c r="ERV295" s="104"/>
      <c r="ERW295" s="102"/>
      <c r="ERX295" s="102"/>
      <c r="ERY295" s="102"/>
      <c r="ERZ295" s="99"/>
      <c r="ESA295" s="106"/>
      <c r="ESB295" s="102"/>
      <c r="ESC295" s="102"/>
      <c r="ESD295" s="102"/>
      <c r="ESE295" s="106"/>
      <c r="ESF295" s="107"/>
      <c r="ESG295" s="106"/>
      <c r="ESH295" s="106"/>
      <c r="ESI295" s="98"/>
      <c r="ESJ295" s="98"/>
      <c r="ESK295" s="98"/>
      <c r="ESL295" s="102"/>
      <c r="ESM295" s="102"/>
      <c r="ESN295" s="102"/>
      <c r="ESO295" s="102"/>
      <c r="ESP295" s="102"/>
      <c r="ESQ295" s="102"/>
      <c r="ESR295" s="102"/>
      <c r="ESS295" s="102"/>
      <c r="EST295" s="102"/>
      <c r="ESU295" s="102"/>
      <c r="ESV295" s="102"/>
      <c r="ESW295" s="102"/>
      <c r="ESX295" s="102"/>
      <c r="ESY295" s="102"/>
      <c r="ESZ295" s="99"/>
      <c r="ETA295" s="122"/>
      <c r="ETB295" s="99"/>
      <c r="ETC295" s="100"/>
      <c r="ETD295" s="107"/>
      <c r="ETE295" s="100"/>
      <c r="ETF295" s="99"/>
      <c r="ETG295" s="102"/>
      <c r="ETH295" s="102"/>
      <c r="ETI295" s="102"/>
      <c r="ETJ295" s="102"/>
      <c r="ETK295" s="102"/>
      <c r="ETL295" s="103"/>
      <c r="ETM295" s="104"/>
      <c r="ETN295" s="105"/>
      <c r="ETO295" s="104"/>
      <c r="ETP295" s="102"/>
      <c r="ETQ295" s="102"/>
      <c r="ETR295" s="102"/>
      <c r="ETS295" s="99"/>
      <c r="ETT295" s="106"/>
      <c r="ETU295" s="102"/>
      <c r="ETV295" s="102"/>
      <c r="ETW295" s="102"/>
      <c r="ETX295" s="106"/>
      <c r="ETY295" s="107"/>
      <c r="ETZ295" s="106"/>
      <c r="EUA295" s="106"/>
      <c r="EUB295" s="98"/>
      <c r="EUC295" s="98"/>
      <c r="EUD295" s="98"/>
      <c r="EUE295" s="102"/>
      <c r="EUF295" s="102"/>
      <c r="EUG295" s="102"/>
      <c r="EUH295" s="102"/>
      <c r="EUI295" s="102"/>
      <c r="EUJ295" s="102"/>
      <c r="EUK295" s="102"/>
      <c r="EUL295" s="102"/>
      <c r="EUM295" s="102"/>
      <c r="EUN295" s="102"/>
      <c r="EUO295" s="102"/>
      <c r="EUP295" s="102"/>
      <c r="EUQ295" s="102"/>
      <c r="EUR295" s="102"/>
      <c r="EUS295" s="99"/>
      <c r="EUT295" s="122"/>
      <c r="EUU295" s="99"/>
      <c r="EUV295" s="100"/>
      <c r="EUW295" s="107"/>
      <c r="EUX295" s="100"/>
      <c r="EUY295" s="99"/>
      <c r="EUZ295" s="102"/>
      <c r="EVA295" s="102"/>
      <c r="EVB295" s="102"/>
      <c r="EVC295" s="102"/>
      <c r="EVD295" s="102"/>
      <c r="EVE295" s="103"/>
      <c r="EVF295" s="104"/>
      <c r="EVG295" s="105"/>
      <c r="EVH295" s="104"/>
      <c r="EVI295" s="102"/>
      <c r="EVJ295" s="102"/>
      <c r="EVK295" s="102"/>
      <c r="EVL295" s="99"/>
      <c r="EVM295" s="106"/>
      <c r="EVN295" s="102"/>
      <c r="EVO295" s="102"/>
      <c r="EVP295" s="102"/>
      <c r="EVQ295" s="106"/>
      <c r="EVR295" s="107"/>
      <c r="EVS295" s="106"/>
      <c r="EVT295" s="106"/>
      <c r="EVU295" s="98"/>
      <c r="EVV295" s="98"/>
      <c r="EVW295" s="98"/>
      <c r="EVX295" s="102"/>
      <c r="EVY295" s="102"/>
      <c r="EVZ295" s="102"/>
      <c r="EWA295" s="102"/>
      <c r="EWB295" s="102"/>
      <c r="EWC295" s="102"/>
      <c r="EWD295" s="102"/>
      <c r="EWE295" s="102"/>
      <c r="EWF295" s="102"/>
      <c r="EWG295" s="102"/>
      <c r="EWH295" s="102"/>
      <c r="EWI295" s="102"/>
      <c r="EWJ295" s="102"/>
      <c r="EWK295" s="102"/>
      <c r="EWL295" s="99"/>
      <c r="EWM295" s="122"/>
      <c r="EWN295" s="99"/>
      <c r="EWO295" s="100"/>
      <c r="EWP295" s="107"/>
      <c r="EWQ295" s="100"/>
      <c r="EWR295" s="99"/>
      <c r="EWS295" s="102"/>
      <c r="EWT295" s="102"/>
      <c r="EWU295" s="102"/>
      <c r="EWV295" s="102"/>
      <c r="EWW295" s="102"/>
      <c r="EWX295" s="103"/>
      <c r="EWY295" s="104"/>
      <c r="EWZ295" s="105"/>
      <c r="EXA295" s="104"/>
      <c r="EXB295" s="102"/>
      <c r="EXC295" s="102"/>
      <c r="EXD295" s="102"/>
      <c r="EXE295" s="99"/>
      <c r="EXF295" s="106"/>
      <c r="EXG295" s="102"/>
      <c r="EXH295" s="102"/>
      <c r="EXI295" s="102"/>
      <c r="EXJ295" s="106"/>
      <c r="EXK295" s="107"/>
      <c r="EXL295" s="106"/>
      <c r="EXM295" s="106"/>
      <c r="EXN295" s="98"/>
      <c r="EXO295" s="98"/>
      <c r="EXP295" s="98"/>
      <c r="EXQ295" s="102"/>
      <c r="EXR295" s="102"/>
      <c r="EXS295" s="102"/>
      <c r="EXT295" s="102"/>
      <c r="EXU295" s="102"/>
      <c r="EXV295" s="102"/>
      <c r="EXW295" s="102"/>
      <c r="EXX295" s="102"/>
      <c r="EXY295" s="102"/>
      <c r="EXZ295" s="102"/>
      <c r="EYA295" s="102"/>
      <c r="EYB295" s="102"/>
      <c r="EYC295" s="102"/>
      <c r="EYD295" s="102"/>
      <c r="EYE295" s="99"/>
      <c r="EYF295" s="122"/>
      <c r="EYG295" s="99"/>
      <c r="EYH295" s="100"/>
      <c r="EYI295" s="107"/>
      <c r="EYJ295" s="100"/>
      <c r="EYK295" s="99"/>
      <c r="EYL295" s="102"/>
      <c r="EYM295" s="102"/>
      <c r="EYN295" s="102"/>
      <c r="EYO295" s="102"/>
      <c r="EYP295" s="102"/>
      <c r="EYQ295" s="103"/>
      <c r="EYR295" s="104"/>
      <c r="EYS295" s="105"/>
      <c r="EYT295" s="104"/>
      <c r="EYU295" s="102"/>
      <c r="EYV295" s="102"/>
      <c r="EYW295" s="102"/>
      <c r="EYX295" s="99"/>
      <c r="EYY295" s="106"/>
      <c r="EYZ295" s="102"/>
      <c r="EZA295" s="102"/>
      <c r="EZB295" s="102"/>
      <c r="EZC295" s="106"/>
      <c r="EZD295" s="107"/>
      <c r="EZE295" s="106"/>
      <c r="EZF295" s="106"/>
      <c r="EZG295" s="98"/>
      <c r="EZH295" s="98"/>
      <c r="EZI295" s="98"/>
      <c r="EZJ295" s="102"/>
      <c r="EZK295" s="102"/>
      <c r="EZL295" s="102"/>
      <c r="EZM295" s="102"/>
      <c r="EZN295" s="102"/>
      <c r="EZO295" s="102"/>
      <c r="EZP295" s="102"/>
      <c r="EZQ295" s="102"/>
      <c r="EZR295" s="102"/>
      <c r="EZS295" s="102"/>
      <c r="EZT295" s="102"/>
      <c r="EZU295" s="102"/>
      <c r="EZV295" s="102"/>
      <c r="EZW295" s="102"/>
      <c r="EZX295" s="99"/>
      <c r="EZY295" s="122"/>
      <c r="EZZ295" s="99"/>
      <c r="FAA295" s="100"/>
      <c r="FAB295" s="107"/>
      <c r="FAC295" s="100"/>
      <c r="FAD295" s="99"/>
      <c r="FAE295" s="102"/>
      <c r="FAF295" s="102"/>
      <c r="FAG295" s="102"/>
      <c r="FAH295" s="102"/>
      <c r="FAI295" s="102"/>
      <c r="FAJ295" s="103"/>
      <c r="FAK295" s="104"/>
      <c r="FAL295" s="105"/>
      <c r="FAM295" s="104"/>
      <c r="FAN295" s="102"/>
      <c r="FAO295" s="102"/>
      <c r="FAP295" s="102"/>
      <c r="FAQ295" s="99"/>
      <c r="FAR295" s="106"/>
      <c r="FAS295" s="102"/>
      <c r="FAT295" s="102"/>
      <c r="FAU295" s="102"/>
      <c r="FAV295" s="106"/>
      <c r="FAW295" s="107"/>
      <c r="FAX295" s="106"/>
      <c r="FAY295" s="106"/>
      <c r="FAZ295" s="98"/>
      <c r="FBA295" s="98"/>
      <c r="FBB295" s="98"/>
      <c r="FBC295" s="102"/>
      <c r="FBD295" s="102"/>
      <c r="FBE295" s="102"/>
      <c r="FBF295" s="102"/>
      <c r="FBG295" s="102"/>
      <c r="FBH295" s="102"/>
      <c r="FBI295" s="102"/>
      <c r="FBJ295" s="102"/>
      <c r="FBK295" s="102"/>
      <c r="FBL295" s="102"/>
      <c r="FBM295" s="102"/>
      <c r="FBN295" s="102"/>
      <c r="FBO295" s="102"/>
      <c r="FBP295" s="102"/>
      <c r="FBQ295" s="99"/>
      <c r="FBR295" s="122"/>
      <c r="FBS295" s="99"/>
      <c r="FBT295" s="100"/>
      <c r="FBU295" s="107"/>
      <c r="FBV295" s="100"/>
      <c r="FBW295" s="99"/>
      <c r="FBX295" s="102"/>
      <c r="FBY295" s="102"/>
      <c r="FBZ295" s="102"/>
      <c r="FCA295" s="102"/>
      <c r="FCB295" s="102"/>
      <c r="FCC295" s="103"/>
      <c r="FCD295" s="104"/>
      <c r="FCE295" s="105"/>
      <c r="FCF295" s="104"/>
      <c r="FCG295" s="102"/>
      <c r="FCH295" s="102"/>
      <c r="FCI295" s="102"/>
      <c r="FCJ295" s="99"/>
      <c r="FCK295" s="106"/>
      <c r="FCL295" s="102"/>
      <c r="FCM295" s="102"/>
      <c r="FCN295" s="102"/>
      <c r="FCO295" s="106"/>
      <c r="FCP295" s="107"/>
      <c r="FCQ295" s="106"/>
      <c r="FCR295" s="106"/>
      <c r="FCS295" s="98"/>
      <c r="FCT295" s="98"/>
      <c r="FCU295" s="98"/>
      <c r="FCV295" s="102"/>
      <c r="FCW295" s="102"/>
      <c r="FCX295" s="102"/>
      <c r="FCY295" s="102"/>
      <c r="FCZ295" s="102"/>
      <c r="FDA295" s="102"/>
      <c r="FDB295" s="102"/>
      <c r="FDC295" s="102"/>
      <c r="FDD295" s="102"/>
      <c r="FDE295" s="102"/>
      <c r="FDF295" s="102"/>
      <c r="FDG295" s="102"/>
      <c r="FDH295" s="102"/>
      <c r="FDI295" s="102"/>
      <c r="FDJ295" s="99"/>
      <c r="FDK295" s="122"/>
      <c r="FDL295" s="99"/>
      <c r="FDM295" s="100"/>
      <c r="FDN295" s="107"/>
      <c r="FDO295" s="100"/>
      <c r="FDP295" s="99"/>
      <c r="FDQ295" s="102"/>
      <c r="FDR295" s="102"/>
      <c r="FDS295" s="102"/>
      <c r="FDT295" s="102"/>
      <c r="FDU295" s="102"/>
      <c r="FDV295" s="103"/>
      <c r="FDW295" s="104"/>
      <c r="FDX295" s="105"/>
      <c r="FDY295" s="104"/>
      <c r="FDZ295" s="102"/>
      <c r="FEA295" s="102"/>
      <c r="FEB295" s="102"/>
      <c r="FEC295" s="99"/>
      <c r="FED295" s="106"/>
      <c r="FEE295" s="102"/>
      <c r="FEF295" s="102"/>
      <c r="FEG295" s="102"/>
      <c r="FEH295" s="106"/>
      <c r="FEI295" s="107"/>
      <c r="FEJ295" s="106"/>
      <c r="FEK295" s="106"/>
      <c r="FEL295" s="98"/>
      <c r="FEM295" s="98"/>
      <c r="FEN295" s="98"/>
      <c r="FEO295" s="102"/>
      <c r="FEP295" s="102"/>
      <c r="FEQ295" s="102"/>
      <c r="FER295" s="102"/>
      <c r="FES295" s="102"/>
      <c r="FET295" s="102"/>
      <c r="FEU295" s="102"/>
      <c r="FEV295" s="102"/>
      <c r="FEW295" s="102"/>
      <c r="FEX295" s="102"/>
      <c r="FEY295" s="102"/>
      <c r="FEZ295" s="102"/>
      <c r="FFA295" s="102"/>
      <c r="FFB295" s="102"/>
      <c r="FFC295" s="99"/>
      <c r="FFD295" s="122"/>
      <c r="FFE295" s="99"/>
      <c r="FFF295" s="100"/>
      <c r="FFG295" s="107"/>
      <c r="FFH295" s="100"/>
      <c r="FFI295" s="99"/>
      <c r="FFJ295" s="102"/>
      <c r="FFK295" s="102"/>
      <c r="FFL295" s="102"/>
      <c r="FFM295" s="102"/>
      <c r="FFN295" s="102"/>
      <c r="FFO295" s="103"/>
      <c r="FFP295" s="104"/>
      <c r="FFQ295" s="105"/>
      <c r="FFR295" s="104"/>
      <c r="FFS295" s="102"/>
      <c r="FFT295" s="102"/>
      <c r="FFU295" s="102"/>
      <c r="FFV295" s="99"/>
      <c r="FFW295" s="106"/>
      <c r="FFX295" s="102"/>
      <c r="FFY295" s="102"/>
      <c r="FFZ295" s="102"/>
      <c r="FGA295" s="106"/>
      <c r="FGB295" s="107"/>
      <c r="FGC295" s="106"/>
      <c r="FGD295" s="106"/>
      <c r="FGE295" s="98"/>
      <c r="FGF295" s="98"/>
      <c r="FGG295" s="98"/>
      <c r="FGH295" s="102"/>
      <c r="FGI295" s="102"/>
      <c r="FGJ295" s="102"/>
      <c r="FGK295" s="102"/>
      <c r="FGL295" s="102"/>
      <c r="FGM295" s="102"/>
      <c r="FGN295" s="102"/>
      <c r="FGO295" s="102"/>
      <c r="FGP295" s="102"/>
      <c r="FGQ295" s="102"/>
      <c r="FGR295" s="102"/>
      <c r="FGS295" s="102"/>
      <c r="FGT295" s="102"/>
      <c r="FGU295" s="102"/>
      <c r="FGV295" s="99"/>
      <c r="FGW295" s="122"/>
      <c r="FGX295" s="99"/>
      <c r="FGY295" s="100"/>
      <c r="FGZ295" s="107"/>
      <c r="FHA295" s="100"/>
      <c r="FHB295" s="99"/>
      <c r="FHC295" s="102"/>
      <c r="FHD295" s="102"/>
      <c r="FHE295" s="102"/>
      <c r="FHF295" s="102"/>
      <c r="FHG295" s="102"/>
      <c r="FHH295" s="103"/>
      <c r="FHI295" s="104"/>
      <c r="FHJ295" s="105"/>
      <c r="FHK295" s="104"/>
      <c r="FHL295" s="102"/>
      <c r="FHM295" s="102"/>
      <c r="FHN295" s="102"/>
      <c r="FHO295" s="99"/>
      <c r="FHP295" s="106"/>
      <c r="FHQ295" s="102"/>
      <c r="FHR295" s="102"/>
      <c r="FHS295" s="102"/>
      <c r="FHT295" s="106"/>
      <c r="FHU295" s="107"/>
      <c r="FHV295" s="106"/>
      <c r="FHW295" s="106"/>
      <c r="FHX295" s="98"/>
      <c r="FHY295" s="98"/>
      <c r="FHZ295" s="98"/>
      <c r="FIA295" s="102"/>
      <c r="FIB295" s="102"/>
      <c r="FIC295" s="102"/>
      <c r="FID295" s="102"/>
      <c r="FIE295" s="102"/>
      <c r="FIF295" s="102"/>
      <c r="FIG295" s="102"/>
      <c r="FIH295" s="102"/>
      <c r="FII295" s="102"/>
      <c r="FIJ295" s="102"/>
      <c r="FIK295" s="102"/>
      <c r="FIL295" s="102"/>
      <c r="FIM295" s="102"/>
      <c r="FIN295" s="102"/>
      <c r="FIO295" s="99"/>
      <c r="FIP295" s="122"/>
      <c r="FIQ295" s="99"/>
      <c r="FIR295" s="100"/>
      <c r="FIS295" s="107"/>
      <c r="FIT295" s="100"/>
      <c r="FIU295" s="99"/>
      <c r="FIV295" s="102"/>
      <c r="FIW295" s="102"/>
      <c r="FIX295" s="102"/>
      <c r="FIY295" s="102"/>
      <c r="FIZ295" s="102"/>
      <c r="FJA295" s="103"/>
      <c r="FJB295" s="104"/>
      <c r="FJC295" s="105"/>
      <c r="FJD295" s="104"/>
      <c r="FJE295" s="102"/>
      <c r="FJF295" s="102"/>
      <c r="FJG295" s="102"/>
      <c r="FJH295" s="99"/>
      <c r="FJI295" s="106"/>
      <c r="FJJ295" s="102"/>
      <c r="FJK295" s="102"/>
      <c r="FJL295" s="102"/>
      <c r="FJM295" s="106"/>
      <c r="FJN295" s="107"/>
      <c r="FJO295" s="106"/>
      <c r="FJP295" s="106"/>
      <c r="FJQ295" s="98"/>
      <c r="FJR295" s="98"/>
      <c r="FJS295" s="98"/>
      <c r="FJT295" s="102"/>
      <c r="FJU295" s="102"/>
      <c r="FJV295" s="102"/>
      <c r="FJW295" s="102"/>
      <c r="FJX295" s="102"/>
      <c r="FJY295" s="102"/>
      <c r="FJZ295" s="102"/>
      <c r="FKA295" s="102"/>
      <c r="FKB295" s="102"/>
      <c r="FKC295" s="102"/>
      <c r="FKD295" s="102"/>
      <c r="FKE295" s="102"/>
      <c r="FKF295" s="102"/>
      <c r="FKG295" s="102"/>
      <c r="FKH295" s="99"/>
      <c r="FKI295" s="122"/>
      <c r="FKJ295" s="99"/>
      <c r="FKK295" s="100"/>
      <c r="FKL295" s="107"/>
      <c r="FKM295" s="100"/>
      <c r="FKN295" s="99"/>
      <c r="FKO295" s="102"/>
      <c r="FKP295" s="102"/>
      <c r="FKQ295" s="102"/>
      <c r="FKR295" s="102"/>
      <c r="FKS295" s="102"/>
      <c r="FKT295" s="103"/>
      <c r="FKU295" s="104"/>
      <c r="FKV295" s="105"/>
      <c r="FKW295" s="104"/>
      <c r="FKX295" s="102"/>
      <c r="FKY295" s="102"/>
      <c r="FKZ295" s="102"/>
      <c r="FLA295" s="99"/>
      <c r="FLB295" s="106"/>
      <c r="FLC295" s="102"/>
      <c r="FLD295" s="102"/>
      <c r="FLE295" s="102"/>
      <c r="FLF295" s="106"/>
      <c r="FLG295" s="107"/>
      <c r="FLH295" s="106"/>
      <c r="FLI295" s="106"/>
      <c r="FLJ295" s="98"/>
      <c r="FLK295" s="98"/>
      <c r="FLL295" s="98"/>
      <c r="FLM295" s="102"/>
      <c r="FLN295" s="102"/>
      <c r="FLO295" s="102"/>
      <c r="FLP295" s="102"/>
      <c r="FLQ295" s="102"/>
      <c r="FLR295" s="102"/>
      <c r="FLS295" s="102"/>
      <c r="FLT295" s="102"/>
      <c r="FLU295" s="102"/>
      <c r="FLV295" s="102"/>
      <c r="FLW295" s="102"/>
      <c r="FLX295" s="102"/>
      <c r="FLY295" s="102"/>
      <c r="FLZ295" s="102"/>
      <c r="FMA295" s="99"/>
      <c r="FMB295" s="122"/>
      <c r="FMC295" s="99"/>
      <c r="FMD295" s="100"/>
      <c r="FME295" s="107"/>
      <c r="FMF295" s="100"/>
      <c r="FMG295" s="99"/>
      <c r="FMH295" s="102"/>
      <c r="FMI295" s="102"/>
      <c r="FMJ295" s="102"/>
      <c r="FMK295" s="102"/>
      <c r="FML295" s="102"/>
      <c r="FMM295" s="103"/>
      <c r="FMN295" s="104"/>
      <c r="FMO295" s="105"/>
      <c r="FMP295" s="104"/>
      <c r="FMQ295" s="102"/>
      <c r="FMR295" s="102"/>
      <c r="FMS295" s="102"/>
      <c r="FMT295" s="99"/>
      <c r="FMU295" s="106"/>
      <c r="FMV295" s="102"/>
      <c r="FMW295" s="102"/>
      <c r="FMX295" s="102"/>
      <c r="FMY295" s="106"/>
      <c r="FMZ295" s="107"/>
      <c r="FNA295" s="106"/>
      <c r="FNB295" s="106"/>
      <c r="FNC295" s="98"/>
      <c r="FND295" s="98"/>
      <c r="FNE295" s="98"/>
      <c r="FNF295" s="102"/>
      <c r="FNG295" s="102"/>
      <c r="FNH295" s="102"/>
      <c r="FNI295" s="102"/>
      <c r="FNJ295" s="102"/>
      <c r="FNK295" s="102"/>
      <c r="FNL295" s="102"/>
      <c r="FNM295" s="102"/>
      <c r="FNN295" s="102"/>
      <c r="FNO295" s="102"/>
      <c r="FNP295" s="102"/>
      <c r="FNQ295" s="102"/>
      <c r="FNR295" s="102"/>
      <c r="FNS295" s="102"/>
      <c r="FNT295" s="99"/>
      <c r="FNU295" s="122"/>
      <c r="FNV295" s="99"/>
      <c r="FNW295" s="100"/>
      <c r="FNX295" s="107"/>
      <c r="FNY295" s="100"/>
      <c r="FNZ295" s="99"/>
      <c r="FOA295" s="102"/>
      <c r="FOB295" s="102"/>
      <c r="FOC295" s="102"/>
      <c r="FOD295" s="102"/>
      <c r="FOE295" s="102"/>
      <c r="FOF295" s="103"/>
      <c r="FOG295" s="104"/>
      <c r="FOH295" s="105"/>
      <c r="FOI295" s="104"/>
      <c r="FOJ295" s="102"/>
      <c r="FOK295" s="102"/>
      <c r="FOL295" s="102"/>
      <c r="FOM295" s="99"/>
      <c r="FON295" s="106"/>
      <c r="FOO295" s="102"/>
      <c r="FOP295" s="102"/>
      <c r="FOQ295" s="102"/>
      <c r="FOR295" s="106"/>
      <c r="FOS295" s="107"/>
      <c r="FOT295" s="106"/>
      <c r="FOU295" s="106"/>
      <c r="FOV295" s="98"/>
      <c r="FOW295" s="98"/>
      <c r="FOX295" s="98"/>
      <c r="FOY295" s="102"/>
      <c r="FOZ295" s="102"/>
      <c r="FPA295" s="102"/>
      <c r="FPB295" s="102"/>
      <c r="FPC295" s="102"/>
      <c r="FPD295" s="102"/>
      <c r="FPE295" s="102"/>
      <c r="FPF295" s="102"/>
      <c r="FPG295" s="102"/>
      <c r="FPH295" s="102"/>
      <c r="FPI295" s="102"/>
      <c r="FPJ295" s="102"/>
      <c r="FPK295" s="102"/>
      <c r="FPL295" s="102"/>
      <c r="FPM295" s="99"/>
      <c r="FPN295" s="122"/>
      <c r="FPO295" s="99"/>
      <c r="FPP295" s="100"/>
      <c r="FPQ295" s="107"/>
      <c r="FPR295" s="100"/>
      <c r="FPS295" s="99"/>
      <c r="FPT295" s="102"/>
      <c r="FPU295" s="102"/>
      <c r="FPV295" s="102"/>
      <c r="FPW295" s="102"/>
      <c r="FPX295" s="102"/>
      <c r="FPY295" s="103"/>
      <c r="FPZ295" s="104"/>
      <c r="FQA295" s="105"/>
      <c r="FQB295" s="104"/>
      <c r="FQC295" s="102"/>
      <c r="FQD295" s="102"/>
      <c r="FQE295" s="102"/>
      <c r="FQF295" s="99"/>
      <c r="FQG295" s="106"/>
      <c r="FQH295" s="102"/>
      <c r="FQI295" s="102"/>
      <c r="FQJ295" s="102"/>
      <c r="FQK295" s="106"/>
      <c r="FQL295" s="107"/>
      <c r="FQM295" s="106"/>
      <c r="FQN295" s="106"/>
      <c r="FQO295" s="98"/>
      <c r="FQP295" s="98"/>
      <c r="FQQ295" s="98"/>
      <c r="FQR295" s="102"/>
      <c r="FQS295" s="102"/>
      <c r="FQT295" s="102"/>
      <c r="FQU295" s="102"/>
      <c r="FQV295" s="102"/>
      <c r="FQW295" s="102"/>
      <c r="FQX295" s="102"/>
      <c r="FQY295" s="102"/>
      <c r="FQZ295" s="102"/>
      <c r="FRA295" s="102"/>
      <c r="FRB295" s="102"/>
      <c r="FRC295" s="102"/>
      <c r="FRD295" s="102"/>
      <c r="FRE295" s="102"/>
      <c r="FRF295" s="99"/>
      <c r="FRG295" s="122"/>
      <c r="FRH295" s="99"/>
      <c r="FRI295" s="100"/>
      <c r="FRJ295" s="107"/>
      <c r="FRK295" s="100"/>
      <c r="FRL295" s="99"/>
      <c r="FRM295" s="102"/>
      <c r="FRN295" s="102"/>
      <c r="FRO295" s="102"/>
      <c r="FRP295" s="102"/>
      <c r="FRQ295" s="102"/>
      <c r="FRR295" s="103"/>
      <c r="FRS295" s="104"/>
      <c r="FRT295" s="105"/>
      <c r="FRU295" s="104"/>
      <c r="FRV295" s="102"/>
      <c r="FRW295" s="102"/>
      <c r="FRX295" s="102"/>
      <c r="FRY295" s="99"/>
      <c r="FRZ295" s="106"/>
      <c r="FSA295" s="102"/>
      <c r="FSB295" s="102"/>
      <c r="FSC295" s="102"/>
      <c r="FSD295" s="106"/>
      <c r="FSE295" s="107"/>
      <c r="FSF295" s="106"/>
      <c r="FSG295" s="106"/>
      <c r="FSH295" s="98"/>
      <c r="FSI295" s="98"/>
      <c r="FSJ295" s="98"/>
      <c r="FSK295" s="102"/>
      <c r="FSL295" s="102"/>
      <c r="FSM295" s="102"/>
      <c r="FSN295" s="102"/>
      <c r="FSO295" s="102"/>
      <c r="FSP295" s="102"/>
      <c r="FSQ295" s="102"/>
      <c r="FSR295" s="102"/>
      <c r="FSS295" s="102"/>
      <c r="FST295" s="102"/>
      <c r="FSU295" s="102"/>
      <c r="FSV295" s="102"/>
      <c r="FSW295" s="102"/>
      <c r="FSX295" s="102"/>
      <c r="FSY295" s="99"/>
      <c r="FSZ295" s="122"/>
      <c r="FTA295" s="99"/>
      <c r="FTB295" s="100"/>
      <c r="FTC295" s="107"/>
      <c r="FTD295" s="100"/>
      <c r="FTE295" s="99"/>
      <c r="FTF295" s="102"/>
      <c r="FTG295" s="102"/>
      <c r="FTH295" s="102"/>
      <c r="FTI295" s="102"/>
      <c r="FTJ295" s="102"/>
      <c r="FTK295" s="103"/>
      <c r="FTL295" s="104"/>
      <c r="FTM295" s="105"/>
      <c r="FTN295" s="104"/>
      <c r="FTO295" s="102"/>
      <c r="FTP295" s="102"/>
      <c r="FTQ295" s="102"/>
      <c r="FTR295" s="99"/>
      <c r="FTS295" s="106"/>
      <c r="FTT295" s="102"/>
      <c r="FTU295" s="102"/>
      <c r="FTV295" s="102"/>
      <c r="FTW295" s="106"/>
      <c r="FTX295" s="107"/>
      <c r="FTY295" s="106"/>
      <c r="FTZ295" s="106"/>
      <c r="FUA295" s="98"/>
      <c r="FUB295" s="98"/>
      <c r="FUC295" s="98"/>
      <c r="FUD295" s="102"/>
      <c r="FUE295" s="102"/>
      <c r="FUF295" s="102"/>
      <c r="FUG295" s="102"/>
      <c r="FUH295" s="102"/>
      <c r="FUI295" s="102"/>
      <c r="FUJ295" s="102"/>
      <c r="FUK295" s="102"/>
      <c r="FUL295" s="102"/>
      <c r="FUM295" s="102"/>
      <c r="FUN295" s="102"/>
      <c r="FUO295" s="102"/>
      <c r="FUP295" s="102"/>
      <c r="FUQ295" s="102"/>
      <c r="FUR295" s="99"/>
      <c r="FUS295" s="122"/>
      <c r="FUT295" s="99"/>
      <c r="FUU295" s="100"/>
      <c r="FUV295" s="107"/>
      <c r="FUW295" s="100"/>
      <c r="FUX295" s="99"/>
      <c r="FUY295" s="102"/>
      <c r="FUZ295" s="102"/>
      <c r="FVA295" s="102"/>
      <c r="FVB295" s="102"/>
      <c r="FVC295" s="102"/>
      <c r="FVD295" s="103"/>
      <c r="FVE295" s="104"/>
      <c r="FVF295" s="105"/>
      <c r="FVG295" s="104"/>
      <c r="FVH295" s="102"/>
      <c r="FVI295" s="102"/>
      <c r="FVJ295" s="102"/>
      <c r="FVK295" s="99"/>
      <c r="FVL295" s="106"/>
      <c r="FVM295" s="102"/>
      <c r="FVN295" s="102"/>
      <c r="FVO295" s="102"/>
      <c r="FVP295" s="106"/>
      <c r="FVQ295" s="107"/>
      <c r="FVR295" s="106"/>
      <c r="FVS295" s="106"/>
      <c r="FVT295" s="98"/>
      <c r="FVU295" s="98"/>
      <c r="FVV295" s="98"/>
      <c r="FVW295" s="102"/>
      <c r="FVX295" s="102"/>
      <c r="FVY295" s="102"/>
      <c r="FVZ295" s="102"/>
      <c r="FWA295" s="102"/>
      <c r="FWB295" s="102"/>
      <c r="FWC295" s="102"/>
      <c r="FWD295" s="102"/>
      <c r="FWE295" s="102"/>
      <c r="FWF295" s="102"/>
      <c r="FWG295" s="102"/>
      <c r="FWH295" s="102"/>
      <c r="FWI295" s="102"/>
      <c r="FWJ295" s="102"/>
      <c r="FWK295" s="99"/>
      <c r="FWL295" s="122"/>
      <c r="FWM295" s="99"/>
      <c r="FWN295" s="100"/>
      <c r="FWO295" s="107"/>
      <c r="FWP295" s="100"/>
      <c r="FWQ295" s="99"/>
      <c r="FWR295" s="102"/>
      <c r="FWS295" s="102"/>
      <c r="FWT295" s="102"/>
      <c r="FWU295" s="102"/>
      <c r="FWV295" s="102"/>
      <c r="FWW295" s="103"/>
      <c r="FWX295" s="104"/>
      <c r="FWY295" s="105"/>
      <c r="FWZ295" s="104"/>
      <c r="FXA295" s="102"/>
      <c r="FXB295" s="102"/>
      <c r="FXC295" s="102"/>
      <c r="FXD295" s="99"/>
      <c r="FXE295" s="106"/>
      <c r="FXF295" s="102"/>
      <c r="FXG295" s="102"/>
      <c r="FXH295" s="102"/>
      <c r="FXI295" s="106"/>
      <c r="FXJ295" s="107"/>
      <c r="FXK295" s="106"/>
      <c r="FXL295" s="106"/>
      <c r="FXM295" s="98"/>
      <c r="FXN295" s="98"/>
      <c r="FXO295" s="98"/>
      <c r="FXP295" s="102"/>
      <c r="FXQ295" s="102"/>
      <c r="FXR295" s="102"/>
      <c r="FXS295" s="102"/>
      <c r="FXT295" s="102"/>
      <c r="FXU295" s="102"/>
      <c r="FXV295" s="102"/>
      <c r="FXW295" s="102"/>
      <c r="FXX295" s="102"/>
      <c r="FXY295" s="102"/>
      <c r="FXZ295" s="102"/>
      <c r="FYA295" s="102"/>
      <c r="FYB295" s="102"/>
      <c r="FYC295" s="102"/>
      <c r="FYD295" s="99"/>
      <c r="FYE295" s="122"/>
      <c r="FYF295" s="99"/>
      <c r="FYG295" s="100"/>
      <c r="FYH295" s="107"/>
      <c r="FYI295" s="100"/>
      <c r="FYJ295" s="99"/>
      <c r="FYK295" s="102"/>
      <c r="FYL295" s="102"/>
      <c r="FYM295" s="102"/>
      <c r="FYN295" s="102"/>
      <c r="FYO295" s="102"/>
      <c r="FYP295" s="103"/>
      <c r="FYQ295" s="104"/>
      <c r="FYR295" s="105"/>
      <c r="FYS295" s="104"/>
      <c r="FYT295" s="102"/>
      <c r="FYU295" s="102"/>
      <c r="FYV295" s="102"/>
      <c r="FYW295" s="99"/>
      <c r="FYX295" s="106"/>
      <c r="FYY295" s="102"/>
      <c r="FYZ295" s="102"/>
      <c r="FZA295" s="102"/>
      <c r="FZB295" s="106"/>
      <c r="FZC295" s="107"/>
      <c r="FZD295" s="106"/>
      <c r="FZE295" s="106"/>
      <c r="FZF295" s="98"/>
      <c r="FZG295" s="98"/>
      <c r="FZH295" s="98"/>
      <c r="FZI295" s="102"/>
      <c r="FZJ295" s="102"/>
      <c r="FZK295" s="102"/>
      <c r="FZL295" s="102"/>
      <c r="FZM295" s="102"/>
      <c r="FZN295" s="102"/>
      <c r="FZO295" s="102"/>
      <c r="FZP295" s="102"/>
      <c r="FZQ295" s="102"/>
      <c r="FZR295" s="102"/>
      <c r="FZS295" s="102"/>
      <c r="FZT295" s="102"/>
      <c r="FZU295" s="102"/>
      <c r="FZV295" s="102"/>
      <c r="FZW295" s="99"/>
      <c r="FZX295" s="122"/>
      <c r="FZY295" s="99"/>
      <c r="FZZ295" s="100"/>
      <c r="GAA295" s="107"/>
      <c r="GAB295" s="100"/>
      <c r="GAC295" s="99"/>
      <c r="GAD295" s="102"/>
      <c r="GAE295" s="102"/>
      <c r="GAF295" s="102"/>
      <c r="GAG295" s="102"/>
      <c r="GAH295" s="102"/>
      <c r="GAI295" s="103"/>
      <c r="GAJ295" s="104"/>
      <c r="GAK295" s="105"/>
      <c r="GAL295" s="104"/>
      <c r="GAM295" s="102"/>
      <c r="GAN295" s="102"/>
      <c r="GAO295" s="102"/>
      <c r="GAP295" s="99"/>
      <c r="GAQ295" s="106"/>
      <c r="GAR295" s="102"/>
      <c r="GAS295" s="102"/>
      <c r="GAT295" s="102"/>
      <c r="GAU295" s="106"/>
      <c r="GAV295" s="107"/>
      <c r="GAW295" s="106"/>
      <c r="GAX295" s="106"/>
      <c r="GAY295" s="98"/>
      <c r="GAZ295" s="98"/>
      <c r="GBA295" s="98"/>
      <c r="GBB295" s="102"/>
      <c r="GBC295" s="102"/>
      <c r="GBD295" s="102"/>
      <c r="GBE295" s="102"/>
      <c r="GBF295" s="102"/>
      <c r="GBG295" s="102"/>
      <c r="GBH295" s="102"/>
      <c r="GBI295" s="102"/>
      <c r="GBJ295" s="102"/>
      <c r="GBK295" s="102"/>
      <c r="GBL295" s="102"/>
      <c r="GBM295" s="102"/>
      <c r="GBN295" s="102"/>
      <c r="GBO295" s="102"/>
      <c r="GBP295" s="99"/>
      <c r="GBQ295" s="122"/>
      <c r="GBR295" s="99"/>
      <c r="GBS295" s="100"/>
      <c r="GBT295" s="107"/>
      <c r="GBU295" s="100"/>
      <c r="GBV295" s="99"/>
      <c r="GBW295" s="102"/>
      <c r="GBX295" s="102"/>
      <c r="GBY295" s="102"/>
      <c r="GBZ295" s="102"/>
      <c r="GCA295" s="102"/>
      <c r="GCB295" s="103"/>
      <c r="GCC295" s="104"/>
      <c r="GCD295" s="105"/>
      <c r="GCE295" s="104"/>
      <c r="GCF295" s="102"/>
      <c r="GCG295" s="102"/>
      <c r="GCH295" s="102"/>
      <c r="GCI295" s="99"/>
      <c r="GCJ295" s="106"/>
      <c r="GCK295" s="102"/>
      <c r="GCL295" s="102"/>
      <c r="GCM295" s="102"/>
      <c r="GCN295" s="106"/>
      <c r="GCO295" s="107"/>
      <c r="GCP295" s="106"/>
      <c r="GCQ295" s="106"/>
      <c r="GCR295" s="98"/>
      <c r="GCS295" s="98"/>
      <c r="GCT295" s="98"/>
      <c r="GCU295" s="102"/>
      <c r="GCV295" s="102"/>
      <c r="GCW295" s="102"/>
      <c r="GCX295" s="102"/>
      <c r="GCY295" s="102"/>
      <c r="GCZ295" s="102"/>
      <c r="GDA295" s="102"/>
      <c r="GDB295" s="102"/>
      <c r="GDC295" s="102"/>
      <c r="GDD295" s="102"/>
      <c r="GDE295" s="102"/>
      <c r="GDF295" s="102"/>
      <c r="GDG295" s="102"/>
      <c r="GDH295" s="102"/>
      <c r="GDI295" s="99"/>
      <c r="GDJ295" s="122"/>
      <c r="GDK295" s="99"/>
      <c r="GDL295" s="100"/>
      <c r="GDM295" s="107"/>
      <c r="GDN295" s="100"/>
      <c r="GDO295" s="99"/>
      <c r="GDP295" s="102"/>
      <c r="GDQ295" s="102"/>
      <c r="GDR295" s="102"/>
      <c r="GDS295" s="102"/>
      <c r="GDT295" s="102"/>
      <c r="GDU295" s="103"/>
      <c r="GDV295" s="104"/>
      <c r="GDW295" s="105"/>
      <c r="GDX295" s="104"/>
      <c r="GDY295" s="102"/>
      <c r="GDZ295" s="102"/>
      <c r="GEA295" s="102"/>
      <c r="GEB295" s="99"/>
      <c r="GEC295" s="106"/>
      <c r="GED295" s="102"/>
      <c r="GEE295" s="102"/>
      <c r="GEF295" s="102"/>
      <c r="GEG295" s="106"/>
      <c r="GEH295" s="107"/>
      <c r="GEI295" s="106"/>
      <c r="GEJ295" s="106"/>
      <c r="GEK295" s="98"/>
      <c r="GEL295" s="98"/>
      <c r="GEM295" s="98"/>
      <c r="GEN295" s="102"/>
      <c r="GEO295" s="102"/>
      <c r="GEP295" s="102"/>
      <c r="GEQ295" s="102"/>
      <c r="GER295" s="102"/>
      <c r="GES295" s="102"/>
      <c r="GET295" s="102"/>
      <c r="GEU295" s="102"/>
      <c r="GEV295" s="102"/>
      <c r="GEW295" s="102"/>
      <c r="GEX295" s="102"/>
      <c r="GEY295" s="102"/>
      <c r="GEZ295" s="102"/>
      <c r="GFA295" s="102"/>
      <c r="GFB295" s="99"/>
      <c r="GFC295" s="122"/>
      <c r="GFD295" s="99"/>
      <c r="GFE295" s="100"/>
      <c r="GFF295" s="107"/>
      <c r="GFG295" s="100"/>
      <c r="GFH295" s="99"/>
      <c r="GFI295" s="102"/>
      <c r="GFJ295" s="102"/>
      <c r="GFK295" s="102"/>
      <c r="GFL295" s="102"/>
      <c r="GFM295" s="102"/>
      <c r="GFN295" s="103"/>
      <c r="GFO295" s="104"/>
      <c r="GFP295" s="105"/>
      <c r="GFQ295" s="104"/>
      <c r="GFR295" s="102"/>
      <c r="GFS295" s="102"/>
      <c r="GFT295" s="102"/>
      <c r="GFU295" s="99"/>
      <c r="GFV295" s="106"/>
      <c r="GFW295" s="102"/>
      <c r="GFX295" s="102"/>
      <c r="GFY295" s="102"/>
      <c r="GFZ295" s="106"/>
      <c r="GGA295" s="107"/>
      <c r="GGB295" s="106"/>
      <c r="GGC295" s="106"/>
      <c r="GGD295" s="98"/>
      <c r="GGE295" s="98"/>
      <c r="GGF295" s="98"/>
      <c r="GGG295" s="102"/>
      <c r="GGH295" s="102"/>
      <c r="GGI295" s="102"/>
      <c r="GGJ295" s="102"/>
      <c r="GGK295" s="102"/>
      <c r="GGL295" s="102"/>
      <c r="GGM295" s="102"/>
      <c r="GGN295" s="102"/>
      <c r="GGO295" s="102"/>
      <c r="GGP295" s="102"/>
      <c r="GGQ295" s="102"/>
      <c r="GGR295" s="102"/>
      <c r="GGS295" s="102"/>
      <c r="GGT295" s="102"/>
      <c r="GGU295" s="99"/>
      <c r="GGV295" s="122"/>
      <c r="GGW295" s="99"/>
      <c r="GGX295" s="100"/>
      <c r="GGY295" s="107"/>
      <c r="GGZ295" s="100"/>
      <c r="GHA295" s="99"/>
      <c r="GHB295" s="102"/>
      <c r="GHC295" s="102"/>
      <c r="GHD295" s="102"/>
      <c r="GHE295" s="102"/>
      <c r="GHF295" s="102"/>
      <c r="GHG295" s="103"/>
      <c r="GHH295" s="104"/>
      <c r="GHI295" s="105"/>
      <c r="GHJ295" s="104"/>
      <c r="GHK295" s="102"/>
      <c r="GHL295" s="102"/>
      <c r="GHM295" s="102"/>
      <c r="GHN295" s="99"/>
      <c r="GHO295" s="106"/>
      <c r="GHP295" s="102"/>
      <c r="GHQ295" s="102"/>
      <c r="GHR295" s="102"/>
      <c r="GHS295" s="106"/>
      <c r="GHT295" s="107"/>
      <c r="GHU295" s="106"/>
      <c r="GHV295" s="106"/>
      <c r="GHW295" s="98"/>
      <c r="GHX295" s="98"/>
      <c r="GHY295" s="98"/>
      <c r="GHZ295" s="102"/>
      <c r="GIA295" s="102"/>
      <c r="GIB295" s="102"/>
      <c r="GIC295" s="102"/>
      <c r="GID295" s="102"/>
      <c r="GIE295" s="102"/>
      <c r="GIF295" s="102"/>
      <c r="GIG295" s="102"/>
      <c r="GIH295" s="102"/>
      <c r="GII295" s="102"/>
      <c r="GIJ295" s="102"/>
      <c r="GIK295" s="102"/>
      <c r="GIL295" s="102"/>
      <c r="GIM295" s="102"/>
      <c r="GIN295" s="99"/>
      <c r="GIO295" s="122"/>
      <c r="GIP295" s="99"/>
      <c r="GIQ295" s="100"/>
      <c r="GIR295" s="107"/>
      <c r="GIS295" s="100"/>
      <c r="GIT295" s="99"/>
      <c r="GIU295" s="102"/>
      <c r="GIV295" s="102"/>
      <c r="GIW295" s="102"/>
      <c r="GIX295" s="102"/>
      <c r="GIY295" s="102"/>
      <c r="GIZ295" s="103"/>
      <c r="GJA295" s="104"/>
      <c r="GJB295" s="105"/>
      <c r="GJC295" s="104"/>
      <c r="GJD295" s="102"/>
      <c r="GJE295" s="102"/>
      <c r="GJF295" s="102"/>
      <c r="GJG295" s="99"/>
      <c r="GJH295" s="106"/>
      <c r="GJI295" s="102"/>
      <c r="GJJ295" s="102"/>
      <c r="GJK295" s="102"/>
      <c r="GJL295" s="106"/>
      <c r="GJM295" s="107"/>
      <c r="GJN295" s="106"/>
      <c r="GJO295" s="106"/>
      <c r="GJP295" s="98"/>
      <c r="GJQ295" s="98"/>
      <c r="GJR295" s="98"/>
      <c r="GJS295" s="102"/>
      <c r="GJT295" s="102"/>
      <c r="GJU295" s="102"/>
      <c r="GJV295" s="102"/>
      <c r="GJW295" s="102"/>
      <c r="GJX295" s="102"/>
      <c r="GJY295" s="102"/>
      <c r="GJZ295" s="102"/>
      <c r="GKA295" s="102"/>
      <c r="GKB295" s="102"/>
      <c r="GKC295" s="102"/>
      <c r="GKD295" s="102"/>
      <c r="GKE295" s="102"/>
      <c r="GKF295" s="102"/>
      <c r="GKG295" s="99"/>
      <c r="GKH295" s="122"/>
      <c r="GKI295" s="99"/>
      <c r="GKJ295" s="100"/>
      <c r="GKK295" s="107"/>
      <c r="GKL295" s="100"/>
      <c r="GKM295" s="99"/>
      <c r="GKN295" s="102"/>
      <c r="GKO295" s="102"/>
      <c r="GKP295" s="102"/>
      <c r="GKQ295" s="102"/>
      <c r="GKR295" s="102"/>
      <c r="GKS295" s="103"/>
      <c r="GKT295" s="104"/>
      <c r="GKU295" s="105"/>
      <c r="GKV295" s="104"/>
      <c r="GKW295" s="102"/>
      <c r="GKX295" s="102"/>
      <c r="GKY295" s="102"/>
      <c r="GKZ295" s="99"/>
      <c r="GLA295" s="106"/>
      <c r="GLB295" s="102"/>
      <c r="GLC295" s="102"/>
      <c r="GLD295" s="102"/>
      <c r="GLE295" s="106"/>
      <c r="GLF295" s="107"/>
      <c r="GLG295" s="106"/>
      <c r="GLH295" s="106"/>
      <c r="GLI295" s="98"/>
      <c r="GLJ295" s="98"/>
      <c r="GLK295" s="98"/>
      <c r="GLL295" s="102"/>
      <c r="GLM295" s="102"/>
      <c r="GLN295" s="102"/>
      <c r="GLO295" s="102"/>
      <c r="GLP295" s="102"/>
      <c r="GLQ295" s="102"/>
      <c r="GLR295" s="102"/>
      <c r="GLS295" s="102"/>
      <c r="GLT295" s="102"/>
      <c r="GLU295" s="102"/>
      <c r="GLV295" s="102"/>
      <c r="GLW295" s="102"/>
      <c r="GLX295" s="102"/>
      <c r="GLY295" s="102"/>
      <c r="GLZ295" s="99"/>
      <c r="GMA295" s="122"/>
      <c r="GMB295" s="99"/>
      <c r="GMC295" s="100"/>
      <c r="GMD295" s="107"/>
      <c r="GME295" s="100"/>
      <c r="GMF295" s="99"/>
      <c r="GMG295" s="102"/>
      <c r="GMH295" s="102"/>
      <c r="GMI295" s="102"/>
      <c r="GMJ295" s="102"/>
      <c r="GMK295" s="102"/>
      <c r="GML295" s="103"/>
      <c r="GMM295" s="104"/>
      <c r="GMN295" s="105"/>
      <c r="GMO295" s="104"/>
      <c r="GMP295" s="102"/>
      <c r="GMQ295" s="102"/>
      <c r="GMR295" s="102"/>
      <c r="GMS295" s="99"/>
      <c r="GMT295" s="106"/>
      <c r="GMU295" s="102"/>
      <c r="GMV295" s="102"/>
      <c r="GMW295" s="102"/>
      <c r="GMX295" s="106"/>
      <c r="GMY295" s="107"/>
      <c r="GMZ295" s="106"/>
      <c r="GNA295" s="106"/>
      <c r="GNB295" s="98"/>
      <c r="GNC295" s="98"/>
      <c r="GND295" s="98"/>
      <c r="GNE295" s="102"/>
      <c r="GNF295" s="102"/>
      <c r="GNG295" s="102"/>
      <c r="GNH295" s="102"/>
      <c r="GNI295" s="102"/>
      <c r="GNJ295" s="102"/>
      <c r="GNK295" s="102"/>
      <c r="GNL295" s="102"/>
      <c r="GNM295" s="102"/>
      <c r="GNN295" s="102"/>
      <c r="GNO295" s="102"/>
      <c r="GNP295" s="102"/>
      <c r="GNQ295" s="102"/>
      <c r="GNR295" s="102"/>
      <c r="GNS295" s="99"/>
      <c r="GNT295" s="122"/>
      <c r="GNU295" s="99"/>
      <c r="GNV295" s="100"/>
      <c r="GNW295" s="107"/>
      <c r="GNX295" s="100"/>
      <c r="GNY295" s="99"/>
      <c r="GNZ295" s="102"/>
      <c r="GOA295" s="102"/>
      <c r="GOB295" s="102"/>
      <c r="GOC295" s="102"/>
      <c r="GOD295" s="102"/>
      <c r="GOE295" s="103"/>
      <c r="GOF295" s="104"/>
      <c r="GOG295" s="105"/>
      <c r="GOH295" s="104"/>
      <c r="GOI295" s="102"/>
      <c r="GOJ295" s="102"/>
      <c r="GOK295" s="102"/>
      <c r="GOL295" s="99"/>
      <c r="GOM295" s="106"/>
      <c r="GON295" s="102"/>
      <c r="GOO295" s="102"/>
      <c r="GOP295" s="102"/>
      <c r="GOQ295" s="106"/>
      <c r="GOR295" s="107"/>
      <c r="GOS295" s="106"/>
      <c r="GOT295" s="106"/>
      <c r="GOU295" s="98"/>
      <c r="GOV295" s="98"/>
      <c r="GOW295" s="98"/>
      <c r="GOX295" s="102"/>
      <c r="GOY295" s="102"/>
      <c r="GOZ295" s="102"/>
      <c r="GPA295" s="102"/>
      <c r="GPB295" s="102"/>
      <c r="GPC295" s="102"/>
      <c r="GPD295" s="102"/>
      <c r="GPE295" s="102"/>
      <c r="GPF295" s="102"/>
      <c r="GPG295" s="102"/>
      <c r="GPH295" s="102"/>
      <c r="GPI295" s="102"/>
      <c r="GPJ295" s="102"/>
      <c r="GPK295" s="102"/>
      <c r="GPL295" s="99"/>
      <c r="GPM295" s="122"/>
      <c r="GPN295" s="99"/>
      <c r="GPO295" s="100"/>
      <c r="GPP295" s="107"/>
      <c r="GPQ295" s="100"/>
      <c r="GPR295" s="99"/>
      <c r="GPS295" s="102"/>
      <c r="GPT295" s="102"/>
      <c r="GPU295" s="102"/>
      <c r="GPV295" s="102"/>
      <c r="GPW295" s="102"/>
      <c r="GPX295" s="103"/>
      <c r="GPY295" s="104"/>
      <c r="GPZ295" s="105"/>
      <c r="GQA295" s="104"/>
      <c r="GQB295" s="102"/>
      <c r="GQC295" s="102"/>
      <c r="GQD295" s="102"/>
      <c r="GQE295" s="99"/>
      <c r="GQF295" s="106"/>
      <c r="GQG295" s="102"/>
      <c r="GQH295" s="102"/>
      <c r="GQI295" s="102"/>
      <c r="GQJ295" s="106"/>
      <c r="GQK295" s="107"/>
      <c r="GQL295" s="106"/>
      <c r="GQM295" s="106"/>
      <c r="GQN295" s="98"/>
      <c r="GQO295" s="98"/>
      <c r="GQP295" s="98"/>
      <c r="GQQ295" s="102"/>
      <c r="GQR295" s="102"/>
      <c r="GQS295" s="102"/>
      <c r="GQT295" s="102"/>
      <c r="GQU295" s="102"/>
      <c r="GQV295" s="102"/>
      <c r="GQW295" s="102"/>
      <c r="GQX295" s="102"/>
      <c r="GQY295" s="102"/>
      <c r="GQZ295" s="102"/>
      <c r="GRA295" s="102"/>
      <c r="GRB295" s="102"/>
      <c r="GRC295" s="102"/>
      <c r="GRD295" s="102"/>
      <c r="GRE295" s="99"/>
      <c r="GRF295" s="122"/>
      <c r="GRG295" s="99"/>
      <c r="GRH295" s="100"/>
      <c r="GRI295" s="107"/>
      <c r="GRJ295" s="100"/>
      <c r="GRK295" s="99"/>
      <c r="GRL295" s="102"/>
      <c r="GRM295" s="102"/>
      <c r="GRN295" s="102"/>
      <c r="GRO295" s="102"/>
      <c r="GRP295" s="102"/>
      <c r="GRQ295" s="103"/>
      <c r="GRR295" s="104"/>
      <c r="GRS295" s="105"/>
      <c r="GRT295" s="104"/>
      <c r="GRU295" s="102"/>
      <c r="GRV295" s="102"/>
      <c r="GRW295" s="102"/>
      <c r="GRX295" s="99"/>
      <c r="GRY295" s="106"/>
      <c r="GRZ295" s="102"/>
      <c r="GSA295" s="102"/>
      <c r="GSB295" s="102"/>
      <c r="GSC295" s="106"/>
      <c r="GSD295" s="107"/>
      <c r="GSE295" s="106"/>
      <c r="GSF295" s="106"/>
      <c r="GSG295" s="98"/>
      <c r="GSH295" s="98"/>
      <c r="GSI295" s="98"/>
      <c r="GSJ295" s="102"/>
      <c r="GSK295" s="102"/>
      <c r="GSL295" s="102"/>
      <c r="GSM295" s="102"/>
      <c r="GSN295" s="102"/>
      <c r="GSO295" s="102"/>
      <c r="GSP295" s="102"/>
      <c r="GSQ295" s="102"/>
      <c r="GSR295" s="102"/>
      <c r="GSS295" s="102"/>
      <c r="GST295" s="102"/>
      <c r="GSU295" s="102"/>
      <c r="GSV295" s="102"/>
      <c r="GSW295" s="102"/>
      <c r="GSX295" s="99"/>
      <c r="GSY295" s="122"/>
      <c r="GSZ295" s="99"/>
      <c r="GTA295" s="100"/>
      <c r="GTB295" s="107"/>
      <c r="GTC295" s="100"/>
      <c r="GTD295" s="99"/>
      <c r="GTE295" s="102"/>
      <c r="GTF295" s="102"/>
      <c r="GTG295" s="102"/>
      <c r="GTH295" s="102"/>
      <c r="GTI295" s="102"/>
      <c r="GTJ295" s="103"/>
      <c r="GTK295" s="104"/>
      <c r="GTL295" s="105"/>
      <c r="GTM295" s="104"/>
      <c r="GTN295" s="102"/>
      <c r="GTO295" s="102"/>
      <c r="GTP295" s="102"/>
      <c r="GTQ295" s="99"/>
      <c r="GTR295" s="106"/>
      <c r="GTS295" s="102"/>
      <c r="GTT295" s="102"/>
      <c r="GTU295" s="102"/>
      <c r="GTV295" s="106"/>
      <c r="GTW295" s="107"/>
      <c r="GTX295" s="106"/>
      <c r="GTY295" s="106"/>
      <c r="GTZ295" s="98"/>
      <c r="GUA295" s="98"/>
      <c r="GUB295" s="98"/>
      <c r="GUC295" s="102"/>
      <c r="GUD295" s="102"/>
      <c r="GUE295" s="102"/>
      <c r="GUF295" s="102"/>
      <c r="GUG295" s="102"/>
      <c r="GUH295" s="102"/>
      <c r="GUI295" s="102"/>
      <c r="GUJ295" s="102"/>
      <c r="GUK295" s="102"/>
      <c r="GUL295" s="102"/>
      <c r="GUM295" s="102"/>
      <c r="GUN295" s="102"/>
      <c r="GUO295" s="102"/>
      <c r="GUP295" s="102"/>
      <c r="GUQ295" s="99"/>
      <c r="GUR295" s="122"/>
      <c r="GUS295" s="99"/>
      <c r="GUT295" s="100"/>
      <c r="GUU295" s="107"/>
      <c r="GUV295" s="100"/>
      <c r="GUW295" s="99"/>
      <c r="GUX295" s="102"/>
      <c r="GUY295" s="102"/>
      <c r="GUZ295" s="102"/>
      <c r="GVA295" s="102"/>
      <c r="GVB295" s="102"/>
      <c r="GVC295" s="103"/>
      <c r="GVD295" s="104"/>
      <c r="GVE295" s="105"/>
      <c r="GVF295" s="104"/>
      <c r="GVG295" s="102"/>
      <c r="GVH295" s="102"/>
      <c r="GVI295" s="102"/>
      <c r="GVJ295" s="99"/>
      <c r="GVK295" s="106"/>
      <c r="GVL295" s="102"/>
      <c r="GVM295" s="102"/>
      <c r="GVN295" s="102"/>
      <c r="GVO295" s="106"/>
      <c r="GVP295" s="107"/>
      <c r="GVQ295" s="106"/>
      <c r="GVR295" s="106"/>
      <c r="GVS295" s="98"/>
      <c r="GVT295" s="98"/>
      <c r="GVU295" s="98"/>
      <c r="GVV295" s="102"/>
      <c r="GVW295" s="102"/>
      <c r="GVX295" s="102"/>
      <c r="GVY295" s="102"/>
      <c r="GVZ295" s="102"/>
      <c r="GWA295" s="102"/>
      <c r="GWB295" s="102"/>
      <c r="GWC295" s="102"/>
      <c r="GWD295" s="102"/>
      <c r="GWE295" s="102"/>
      <c r="GWF295" s="102"/>
      <c r="GWG295" s="102"/>
      <c r="GWH295" s="102"/>
      <c r="GWI295" s="102"/>
      <c r="GWJ295" s="99"/>
      <c r="GWK295" s="122"/>
      <c r="GWL295" s="99"/>
      <c r="GWM295" s="100"/>
      <c r="GWN295" s="107"/>
      <c r="GWO295" s="100"/>
      <c r="GWP295" s="99"/>
      <c r="GWQ295" s="102"/>
      <c r="GWR295" s="102"/>
      <c r="GWS295" s="102"/>
      <c r="GWT295" s="102"/>
      <c r="GWU295" s="102"/>
      <c r="GWV295" s="103"/>
      <c r="GWW295" s="104"/>
      <c r="GWX295" s="105"/>
      <c r="GWY295" s="104"/>
      <c r="GWZ295" s="102"/>
      <c r="GXA295" s="102"/>
      <c r="GXB295" s="102"/>
      <c r="GXC295" s="99"/>
      <c r="GXD295" s="106"/>
      <c r="GXE295" s="102"/>
      <c r="GXF295" s="102"/>
      <c r="GXG295" s="102"/>
      <c r="GXH295" s="106"/>
      <c r="GXI295" s="107"/>
      <c r="GXJ295" s="106"/>
      <c r="GXK295" s="106"/>
      <c r="GXL295" s="98"/>
      <c r="GXM295" s="98"/>
      <c r="GXN295" s="98"/>
      <c r="GXO295" s="102"/>
      <c r="GXP295" s="102"/>
      <c r="GXQ295" s="102"/>
      <c r="GXR295" s="102"/>
      <c r="GXS295" s="102"/>
      <c r="GXT295" s="102"/>
      <c r="GXU295" s="102"/>
      <c r="GXV295" s="102"/>
      <c r="GXW295" s="102"/>
      <c r="GXX295" s="102"/>
      <c r="GXY295" s="102"/>
      <c r="GXZ295" s="102"/>
      <c r="GYA295" s="102"/>
      <c r="GYB295" s="102"/>
      <c r="GYC295" s="99"/>
      <c r="GYD295" s="122"/>
      <c r="GYE295" s="99"/>
      <c r="GYF295" s="100"/>
      <c r="GYG295" s="107"/>
      <c r="GYH295" s="100"/>
      <c r="GYI295" s="99"/>
      <c r="GYJ295" s="102"/>
      <c r="GYK295" s="102"/>
      <c r="GYL295" s="102"/>
      <c r="GYM295" s="102"/>
      <c r="GYN295" s="102"/>
      <c r="GYO295" s="103"/>
      <c r="GYP295" s="104"/>
      <c r="GYQ295" s="105"/>
      <c r="GYR295" s="104"/>
      <c r="GYS295" s="102"/>
      <c r="GYT295" s="102"/>
      <c r="GYU295" s="102"/>
      <c r="GYV295" s="99"/>
      <c r="GYW295" s="106"/>
      <c r="GYX295" s="102"/>
      <c r="GYY295" s="102"/>
      <c r="GYZ295" s="102"/>
      <c r="GZA295" s="106"/>
      <c r="GZB295" s="107"/>
      <c r="GZC295" s="106"/>
      <c r="GZD295" s="106"/>
      <c r="GZE295" s="98"/>
      <c r="GZF295" s="98"/>
      <c r="GZG295" s="98"/>
      <c r="GZH295" s="102"/>
      <c r="GZI295" s="102"/>
      <c r="GZJ295" s="102"/>
      <c r="GZK295" s="102"/>
      <c r="GZL295" s="102"/>
      <c r="GZM295" s="102"/>
      <c r="GZN295" s="102"/>
      <c r="GZO295" s="102"/>
      <c r="GZP295" s="102"/>
      <c r="GZQ295" s="102"/>
      <c r="GZR295" s="102"/>
      <c r="GZS295" s="102"/>
      <c r="GZT295" s="102"/>
      <c r="GZU295" s="102"/>
      <c r="GZV295" s="99"/>
      <c r="GZW295" s="122"/>
      <c r="GZX295" s="99"/>
      <c r="GZY295" s="100"/>
      <c r="GZZ295" s="107"/>
      <c r="HAA295" s="100"/>
      <c r="HAB295" s="99"/>
      <c r="HAC295" s="102"/>
      <c r="HAD295" s="102"/>
      <c r="HAE295" s="102"/>
      <c r="HAF295" s="102"/>
      <c r="HAG295" s="102"/>
      <c r="HAH295" s="103"/>
      <c r="HAI295" s="104"/>
      <c r="HAJ295" s="105"/>
      <c r="HAK295" s="104"/>
      <c r="HAL295" s="102"/>
      <c r="HAM295" s="102"/>
      <c r="HAN295" s="102"/>
      <c r="HAO295" s="99"/>
      <c r="HAP295" s="106"/>
      <c r="HAQ295" s="102"/>
      <c r="HAR295" s="102"/>
      <c r="HAS295" s="102"/>
      <c r="HAT295" s="106"/>
      <c r="HAU295" s="107"/>
      <c r="HAV295" s="106"/>
      <c r="HAW295" s="106"/>
      <c r="HAX295" s="98"/>
      <c r="HAY295" s="98"/>
      <c r="HAZ295" s="98"/>
      <c r="HBA295" s="102"/>
      <c r="HBB295" s="102"/>
      <c r="HBC295" s="102"/>
      <c r="HBD295" s="102"/>
      <c r="HBE295" s="102"/>
      <c r="HBF295" s="102"/>
      <c r="HBG295" s="102"/>
      <c r="HBH295" s="102"/>
      <c r="HBI295" s="102"/>
      <c r="HBJ295" s="102"/>
      <c r="HBK295" s="102"/>
      <c r="HBL295" s="102"/>
      <c r="HBM295" s="102"/>
      <c r="HBN295" s="102"/>
      <c r="HBO295" s="99"/>
      <c r="HBP295" s="122"/>
      <c r="HBQ295" s="99"/>
      <c r="HBR295" s="100"/>
      <c r="HBS295" s="107"/>
      <c r="HBT295" s="100"/>
      <c r="HBU295" s="99"/>
      <c r="HBV295" s="102"/>
      <c r="HBW295" s="102"/>
      <c r="HBX295" s="102"/>
      <c r="HBY295" s="102"/>
      <c r="HBZ295" s="102"/>
      <c r="HCA295" s="103"/>
      <c r="HCB295" s="104"/>
      <c r="HCC295" s="105"/>
      <c r="HCD295" s="104"/>
      <c r="HCE295" s="102"/>
      <c r="HCF295" s="102"/>
      <c r="HCG295" s="102"/>
      <c r="HCH295" s="99"/>
      <c r="HCI295" s="106"/>
      <c r="HCJ295" s="102"/>
      <c r="HCK295" s="102"/>
      <c r="HCL295" s="102"/>
      <c r="HCM295" s="106"/>
      <c r="HCN295" s="107"/>
      <c r="HCO295" s="106"/>
      <c r="HCP295" s="106"/>
      <c r="HCQ295" s="98"/>
      <c r="HCR295" s="98"/>
      <c r="HCS295" s="98"/>
      <c r="HCT295" s="102"/>
      <c r="HCU295" s="102"/>
      <c r="HCV295" s="102"/>
      <c r="HCW295" s="102"/>
      <c r="HCX295" s="102"/>
      <c r="HCY295" s="102"/>
      <c r="HCZ295" s="102"/>
      <c r="HDA295" s="102"/>
      <c r="HDB295" s="102"/>
      <c r="HDC295" s="102"/>
      <c r="HDD295" s="102"/>
      <c r="HDE295" s="102"/>
      <c r="HDF295" s="102"/>
      <c r="HDG295" s="102"/>
      <c r="HDH295" s="99"/>
      <c r="HDI295" s="122"/>
      <c r="HDJ295" s="99"/>
      <c r="HDK295" s="100"/>
      <c r="HDL295" s="107"/>
      <c r="HDM295" s="100"/>
      <c r="HDN295" s="99"/>
      <c r="HDO295" s="102"/>
      <c r="HDP295" s="102"/>
      <c r="HDQ295" s="102"/>
      <c r="HDR295" s="102"/>
      <c r="HDS295" s="102"/>
      <c r="HDT295" s="103"/>
      <c r="HDU295" s="104"/>
      <c r="HDV295" s="105"/>
      <c r="HDW295" s="104"/>
      <c r="HDX295" s="102"/>
      <c r="HDY295" s="102"/>
      <c r="HDZ295" s="102"/>
      <c r="HEA295" s="99"/>
      <c r="HEB295" s="106"/>
      <c r="HEC295" s="102"/>
      <c r="HED295" s="102"/>
      <c r="HEE295" s="102"/>
      <c r="HEF295" s="106"/>
      <c r="HEG295" s="107"/>
      <c r="HEH295" s="106"/>
      <c r="HEI295" s="106"/>
      <c r="HEJ295" s="98"/>
      <c r="HEK295" s="98"/>
      <c r="HEL295" s="98"/>
      <c r="HEM295" s="102"/>
      <c r="HEN295" s="102"/>
      <c r="HEO295" s="102"/>
      <c r="HEP295" s="102"/>
      <c r="HEQ295" s="102"/>
      <c r="HER295" s="102"/>
      <c r="HES295" s="102"/>
      <c r="HET295" s="102"/>
      <c r="HEU295" s="102"/>
      <c r="HEV295" s="102"/>
      <c r="HEW295" s="102"/>
      <c r="HEX295" s="102"/>
      <c r="HEY295" s="102"/>
      <c r="HEZ295" s="102"/>
      <c r="HFA295" s="99"/>
      <c r="HFB295" s="122"/>
      <c r="HFC295" s="99"/>
      <c r="HFD295" s="100"/>
      <c r="HFE295" s="107"/>
      <c r="HFF295" s="100"/>
      <c r="HFG295" s="99"/>
      <c r="HFH295" s="102"/>
      <c r="HFI295" s="102"/>
      <c r="HFJ295" s="102"/>
      <c r="HFK295" s="102"/>
      <c r="HFL295" s="102"/>
      <c r="HFM295" s="103"/>
      <c r="HFN295" s="104"/>
      <c r="HFO295" s="105"/>
      <c r="HFP295" s="104"/>
      <c r="HFQ295" s="102"/>
      <c r="HFR295" s="102"/>
      <c r="HFS295" s="102"/>
      <c r="HFT295" s="99"/>
      <c r="HFU295" s="106"/>
      <c r="HFV295" s="102"/>
      <c r="HFW295" s="102"/>
      <c r="HFX295" s="102"/>
      <c r="HFY295" s="106"/>
      <c r="HFZ295" s="107"/>
      <c r="HGA295" s="106"/>
      <c r="HGB295" s="106"/>
      <c r="HGC295" s="98"/>
      <c r="HGD295" s="98"/>
      <c r="HGE295" s="98"/>
      <c r="HGF295" s="102"/>
      <c r="HGG295" s="102"/>
      <c r="HGH295" s="102"/>
      <c r="HGI295" s="102"/>
      <c r="HGJ295" s="102"/>
      <c r="HGK295" s="102"/>
      <c r="HGL295" s="102"/>
      <c r="HGM295" s="102"/>
      <c r="HGN295" s="102"/>
      <c r="HGO295" s="102"/>
      <c r="HGP295" s="102"/>
      <c r="HGQ295" s="102"/>
      <c r="HGR295" s="102"/>
      <c r="HGS295" s="102"/>
      <c r="HGT295" s="99"/>
      <c r="HGU295" s="122"/>
      <c r="HGV295" s="99"/>
      <c r="HGW295" s="100"/>
      <c r="HGX295" s="107"/>
      <c r="HGY295" s="100"/>
      <c r="HGZ295" s="99"/>
      <c r="HHA295" s="102"/>
      <c r="HHB295" s="102"/>
      <c r="HHC295" s="102"/>
      <c r="HHD295" s="102"/>
      <c r="HHE295" s="102"/>
      <c r="HHF295" s="103"/>
      <c r="HHG295" s="104"/>
      <c r="HHH295" s="105"/>
      <c r="HHI295" s="104"/>
      <c r="HHJ295" s="102"/>
      <c r="HHK295" s="102"/>
      <c r="HHL295" s="102"/>
      <c r="HHM295" s="99"/>
      <c r="HHN295" s="106"/>
      <c r="HHO295" s="102"/>
      <c r="HHP295" s="102"/>
      <c r="HHQ295" s="102"/>
      <c r="HHR295" s="106"/>
      <c r="HHS295" s="107"/>
      <c r="HHT295" s="106"/>
      <c r="HHU295" s="106"/>
      <c r="HHV295" s="98"/>
      <c r="HHW295" s="98"/>
      <c r="HHX295" s="98"/>
      <c r="HHY295" s="102"/>
      <c r="HHZ295" s="102"/>
      <c r="HIA295" s="102"/>
      <c r="HIB295" s="102"/>
      <c r="HIC295" s="102"/>
      <c r="HID295" s="102"/>
      <c r="HIE295" s="102"/>
      <c r="HIF295" s="102"/>
      <c r="HIG295" s="102"/>
      <c r="HIH295" s="102"/>
      <c r="HII295" s="102"/>
      <c r="HIJ295" s="102"/>
      <c r="HIK295" s="102"/>
      <c r="HIL295" s="102"/>
      <c r="HIM295" s="99"/>
      <c r="HIN295" s="122"/>
      <c r="HIO295" s="99"/>
      <c r="HIP295" s="100"/>
      <c r="HIQ295" s="107"/>
      <c r="HIR295" s="100"/>
      <c r="HIS295" s="99"/>
      <c r="HIT295" s="102"/>
      <c r="HIU295" s="102"/>
      <c r="HIV295" s="102"/>
      <c r="HIW295" s="102"/>
      <c r="HIX295" s="102"/>
      <c r="HIY295" s="103"/>
      <c r="HIZ295" s="104"/>
      <c r="HJA295" s="105"/>
      <c r="HJB295" s="104"/>
      <c r="HJC295" s="102"/>
      <c r="HJD295" s="102"/>
      <c r="HJE295" s="102"/>
      <c r="HJF295" s="99"/>
      <c r="HJG295" s="106"/>
      <c r="HJH295" s="102"/>
      <c r="HJI295" s="102"/>
      <c r="HJJ295" s="102"/>
      <c r="HJK295" s="106"/>
      <c r="HJL295" s="107"/>
      <c r="HJM295" s="106"/>
      <c r="HJN295" s="106"/>
      <c r="HJO295" s="98"/>
      <c r="HJP295" s="98"/>
      <c r="HJQ295" s="98"/>
      <c r="HJR295" s="102"/>
      <c r="HJS295" s="102"/>
      <c r="HJT295" s="102"/>
      <c r="HJU295" s="102"/>
      <c r="HJV295" s="102"/>
      <c r="HJW295" s="102"/>
      <c r="HJX295" s="102"/>
      <c r="HJY295" s="102"/>
      <c r="HJZ295" s="102"/>
      <c r="HKA295" s="102"/>
      <c r="HKB295" s="102"/>
      <c r="HKC295" s="102"/>
      <c r="HKD295" s="102"/>
      <c r="HKE295" s="102"/>
      <c r="HKF295" s="99"/>
      <c r="HKG295" s="122"/>
      <c r="HKH295" s="99"/>
      <c r="HKI295" s="100"/>
      <c r="HKJ295" s="107"/>
      <c r="HKK295" s="100"/>
      <c r="HKL295" s="99"/>
      <c r="HKM295" s="102"/>
      <c r="HKN295" s="102"/>
      <c r="HKO295" s="102"/>
      <c r="HKP295" s="102"/>
      <c r="HKQ295" s="102"/>
      <c r="HKR295" s="103"/>
      <c r="HKS295" s="104"/>
      <c r="HKT295" s="105"/>
      <c r="HKU295" s="104"/>
      <c r="HKV295" s="102"/>
      <c r="HKW295" s="102"/>
      <c r="HKX295" s="102"/>
      <c r="HKY295" s="99"/>
      <c r="HKZ295" s="106"/>
      <c r="HLA295" s="102"/>
      <c r="HLB295" s="102"/>
      <c r="HLC295" s="102"/>
      <c r="HLD295" s="106"/>
      <c r="HLE295" s="107"/>
      <c r="HLF295" s="106"/>
      <c r="HLG295" s="106"/>
      <c r="HLH295" s="98"/>
      <c r="HLI295" s="98"/>
      <c r="HLJ295" s="98"/>
      <c r="HLK295" s="102"/>
      <c r="HLL295" s="102"/>
      <c r="HLM295" s="102"/>
      <c r="HLN295" s="102"/>
      <c r="HLO295" s="102"/>
      <c r="HLP295" s="102"/>
      <c r="HLQ295" s="102"/>
      <c r="HLR295" s="102"/>
      <c r="HLS295" s="102"/>
      <c r="HLT295" s="102"/>
      <c r="HLU295" s="102"/>
      <c r="HLV295" s="102"/>
      <c r="HLW295" s="102"/>
      <c r="HLX295" s="102"/>
      <c r="HLY295" s="99"/>
      <c r="HLZ295" s="122"/>
      <c r="HMA295" s="99"/>
      <c r="HMB295" s="100"/>
      <c r="HMC295" s="107"/>
      <c r="HMD295" s="100"/>
      <c r="HME295" s="99"/>
      <c r="HMF295" s="102"/>
      <c r="HMG295" s="102"/>
      <c r="HMH295" s="102"/>
      <c r="HMI295" s="102"/>
      <c r="HMJ295" s="102"/>
      <c r="HMK295" s="103"/>
      <c r="HML295" s="104"/>
      <c r="HMM295" s="105"/>
      <c r="HMN295" s="104"/>
      <c r="HMO295" s="102"/>
      <c r="HMP295" s="102"/>
      <c r="HMQ295" s="102"/>
      <c r="HMR295" s="99"/>
      <c r="HMS295" s="106"/>
      <c r="HMT295" s="102"/>
      <c r="HMU295" s="102"/>
      <c r="HMV295" s="102"/>
      <c r="HMW295" s="106"/>
      <c r="HMX295" s="107"/>
      <c r="HMY295" s="106"/>
      <c r="HMZ295" s="106"/>
      <c r="HNA295" s="98"/>
      <c r="HNB295" s="98"/>
      <c r="HNC295" s="98"/>
      <c r="HND295" s="102"/>
      <c r="HNE295" s="102"/>
      <c r="HNF295" s="102"/>
      <c r="HNG295" s="102"/>
      <c r="HNH295" s="102"/>
      <c r="HNI295" s="102"/>
      <c r="HNJ295" s="102"/>
      <c r="HNK295" s="102"/>
      <c r="HNL295" s="102"/>
      <c r="HNM295" s="102"/>
      <c r="HNN295" s="102"/>
      <c r="HNO295" s="102"/>
      <c r="HNP295" s="102"/>
      <c r="HNQ295" s="102"/>
      <c r="HNR295" s="99"/>
      <c r="HNS295" s="122"/>
      <c r="HNT295" s="99"/>
      <c r="HNU295" s="100"/>
      <c r="HNV295" s="107"/>
      <c r="HNW295" s="100"/>
      <c r="HNX295" s="99"/>
      <c r="HNY295" s="102"/>
      <c r="HNZ295" s="102"/>
      <c r="HOA295" s="102"/>
      <c r="HOB295" s="102"/>
      <c r="HOC295" s="102"/>
      <c r="HOD295" s="103"/>
      <c r="HOE295" s="104"/>
      <c r="HOF295" s="105"/>
      <c r="HOG295" s="104"/>
      <c r="HOH295" s="102"/>
      <c r="HOI295" s="102"/>
      <c r="HOJ295" s="102"/>
      <c r="HOK295" s="99"/>
      <c r="HOL295" s="106"/>
      <c r="HOM295" s="102"/>
      <c r="HON295" s="102"/>
      <c r="HOO295" s="102"/>
      <c r="HOP295" s="106"/>
      <c r="HOQ295" s="107"/>
      <c r="HOR295" s="106"/>
      <c r="HOS295" s="106"/>
      <c r="HOT295" s="98"/>
      <c r="HOU295" s="98"/>
      <c r="HOV295" s="98"/>
      <c r="HOW295" s="102"/>
      <c r="HOX295" s="102"/>
      <c r="HOY295" s="102"/>
      <c r="HOZ295" s="102"/>
      <c r="HPA295" s="102"/>
      <c r="HPB295" s="102"/>
      <c r="HPC295" s="102"/>
      <c r="HPD295" s="102"/>
      <c r="HPE295" s="102"/>
      <c r="HPF295" s="102"/>
      <c r="HPG295" s="102"/>
      <c r="HPH295" s="102"/>
      <c r="HPI295" s="102"/>
      <c r="HPJ295" s="102"/>
      <c r="HPK295" s="99"/>
      <c r="HPL295" s="122"/>
      <c r="HPM295" s="99"/>
      <c r="HPN295" s="100"/>
      <c r="HPO295" s="107"/>
      <c r="HPP295" s="100"/>
      <c r="HPQ295" s="99"/>
      <c r="HPR295" s="102"/>
      <c r="HPS295" s="102"/>
      <c r="HPT295" s="102"/>
      <c r="HPU295" s="102"/>
      <c r="HPV295" s="102"/>
      <c r="HPW295" s="103"/>
      <c r="HPX295" s="104"/>
      <c r="HPY295" s="105"/>
      <c r="HPZ295" s="104"/>
      <c r="HQA295" s="102"/>
      <c r="HQB295" s="102"/>
      <c r="HQC295" s="102"/>
      <c r="HQD295" s="99"/>
      <c r="HQE295" s="106"/>
      <c r="HQF295" s="102"/>
      <c r="HQG295" s="102"/>
      <c r="HQH295" s="102"/>
      <c r="HQI295" s="106"/>
      <c r="HQJ295" s="107"/>
      <c r="HQK295" s="106"/>
      <c r="HQL295" s="106"/>
      <c r="HQM295" s="98"/>
      <c r="HQN295" s="98"/>
      <c r="HQO295" s="98"/>
      <c r="HQP295" s="102"/>
      <c r="HQQ295" s="102"/>
      <c r="HQR295" s="102"/>
      <c r="HQS295" s="102"/>
      <c r="HQT295" s="102"/>
      <c r="HQU295" s="102"/>
      <c r="HQV295" s="102"/>
      <c r="HQW295" s="102"/>
      <c r="HQX295" s="102"/>
      <c r="HQY295" s="102"/>
      <c r="HQZ295" s="102"/>
      <c r="HRA295" s="102"/>
      <c r="HRB295" s="102"/>
      <c r="HRC295" s="102"/>
      <c r="HRD295" s="99"/>
      <c r="HRE295" s="122"/>
      <c r="HRF295" s="99"/>
      <c r="HRG295" s="100"/>
      <c r="HRH295" s="107"/>
      <c r="HRI295" s="100"/>
      <c r="HRJ295" s="99"/>
      <c r="HRK295" s="102"/>
      <c r="HRL295" s="102"/>
      <c r="HRM295" s="102"/>
      <c r="HRN295" s="102"/>
      <c r="HRO295" s="102"/>
      <c r="HRP295" s="103"/>
      <c r="HRQ295" s="104"/>
      <c r="HRR295" s="105"/>
      <c r="HRS295" s="104"/>
      <c r="HRT295" s="102"/>
      <c r="HRU295" s="102"/>
      <c r="HRV295" s="102"/>
      <c r="HRW295" s="99"/>
      <c r="HRX295" s="106"/>
      <c r="HRY295" s="102"/>
      <c r="HRZ295" s="102"/>
      <c r="HSA295" s="102"/>
      <c r="HSB295" s="106"/>
      <c r="HSC295" s="107"/>
      <c r="HSD295" s="106"/>
      <c r="HSE295" s="106"/>
      <c r="HSF295" s="98"/>
      <c r="HSG295" s="98"/>
      <c r="HSH295" s="98"/>
      <c r="HSI295" s="102"/>
      <c r="HSJ295" s="102"/>
      <c r="HSK295" s="102"/>
      <c r="HSL295" s="102"/>
      <c r="HSM295" s="102"/>
      <c r="HSN295" s="102"/>
      <c r="HSO295" s="102"/>
      <c r="HSP295" s="102"/>
      <c r="HSQ295" s="102"/>
      <c r="HSR295" s="102"/>
      <c r="HSS295" s="102"/>
      <c r="HST295" s="102"/>
      <c r="HSU295" s="102"/>
      <c r="HSV295" s="102"/>
      <c r="HSW295" s="99"/>
      <c r="HSX295" s="122"/>
      <c r="HSY295" s="99"/>
      <c r="HSZ295" s="100"/>
      <c r="HTA295" s="107"/>
      <c r="HTB295" s="100"/>
      <c r="HTC295" s="99"/>
      <c r="HTD295" s="102"/>
      <c r="HTE295" s="102"/>
      <c r="HTF295" s="102"/>
      <c r="HTG295" s="102"/>
      <c r="HTH295" s="102"/>
      <c r="HTI295" s="103"/>
      <c r="HTJ295" s="104"/>
      <c r="HTK295" s="105"/>
      <c r="HTL295" s="104"/>
      <c r="HTM295" s="102"/>
      <c r="HTN295" s="102"/>
      <c r="HTO295" s="102"/>
      <c r="HTP295" s="99"/>
      <c r="HTQ295" s="106"/>
      <c r="HTR295" s="102"/>
      <c r="HTS295" s="102"/>
      <c r="HTT295" s="102"/>
      <c r="HTU295" s="106"/>
      <c r="HTV295" s="107"/>
      <c r="HTW295" s="106"/>
      <c r="HTX295" s="106"/>
      <c r="HTY295" s="98"/>
      <c r="HTZ295" s="98"/>
      <c r="HUA295" s="98"/>
      <c r="HUB295" s="102"/>
      <c r="HUC295" s="102"/>
      <c r="HUD295" s="102"/>
      <c r="HUE295" s="102"/>
      <c r="HUF295" s="102"/>
      <c r="HUG295" s="102"/>
      <c r="HUH295" s="102"/>
      <c r="HUI295" s="102"/>
      <c r="HUJ295" s="102"/>
      <c r="HUK295" s="102"/>
      <c r="HUL295" s="102"/>
      <c r="HUM295" s="102"/>
      <c r="HUN295" s="102"/>
      <c r="HUO295" s="102"/>
      <c r="HUP295" s="99"/>
      <c r="HUQ295" s="122"/>
      <c r="HUR295" s="99"/>
      <c r="HUS295" s="100"/>
      <c r="HUT295" s="107"/>
      <c r="HUU295" s="100"/>
      <c r="HUV295" s="99"/>
      <c r="HUW295" s="102"/>
      <c r="HUX295" s="102"/>
      <c r="HUY295" s="102"/>
      <c r="HUZ295" s="102"/>
      <c r="HVA295" s="102"/>
      <c r="HVB295" s="103"/>
      <c r="HVC295" s="104"/>
      <c r="HVD295" s="105"/>
      <c r="HVE295" s="104"/>
      <c r="HVF295" s="102"/>
      <c r="HVG295" s="102"/>
      <c r="HVH295" s="102"/>
      <c r="HVI295" s="99"/>
      <c r="HVJ295" s="106"/>
      <c r="HVK295" s="102"/>
      <c r="HVL295" s="102"/>
      <c r="HVM295" s="102"/>
      <c r="HVN295" s="106"/>
      <c r="HVO295" s="107"/>
      <c r="HVP295" s="106"/>
      <c r="HVQ295" s="106"/>
      <c r="HVR295" s="98"/>
      <c r="HVS295" s="98"/>
      <c r="HVT295" s="98"/>
      <c r="HVU295" s="102"/>
      <c r="HVV295" s="102"/>
      <c r="HVW295" s="102"/>
      <c r="HVX295" s="102"/>
      <c r="HVY295" s="102"/>
      <c r="HVZ295" s="102"/>
      <c r="HWA295" s="102"/>
      <c r="HWB295" s="102"/>
      <c r="HWC295" s="102"/>
      <c r="HWD295" s="102"/>
      <c r="HWE295" s="102"/>
      <c r="HWF295" s="102"/>
      <c r="HWG295" s="102"/>
      <c r="HWH295" s="102"/>
      <c r="HWI295" s="99"/>
      <c r="HWJ295" s="122"/>
      <c r="HWK295" s="99"/>
      <c r="HWL295" s="100"/>
      <c r="HWM295" s="107"/>
      <c r="HWN295" s="100"/>
      <c r="HWO295" s="99"/>
      <c r="HWP295" s="102"/>
      <c r="HWQ295" s="102"/>
      <c r="HWR295" s="102"/>
      <c r="HWS295" s="102"/>
      <c r="HWT295" s="102"/>
      <c r="HWU295" s="103"/>
      <c r="HWV295" s="104"/>
      <c r="HWW295" s="105"/>
      <c r="HWX295" s="104"/>
      <c r="HWY295" s="102"/>
      <c r="HWZ295" s="102"/>
      <c r="HXA295" s="102"/>
      <c r="HXB295" s="99"/>
      <c r="HXC295" s="106"/>
      <c r="HXD295" s="102"/>
      <c r="HXE295" s="102"/>
      <c r="HXF295" s="102"/>
      <c r="HXG295" s="106"/>
      <c r="HXH295" s="107"/>
      <c r="HXI295" s="106"/>
      <c r="HXJ295" s="106"/>
      <c r="HXK295" s="98"/>
      <c r="HXL295" s="98"/>
      <c r="HXM295" s="98"/>
      <c r="HXN295" s="102"/>
      <c r="HXO295" s="102"/>
      <c r="HXP295" s="102"/>
      <c r="HXQ295" s="102"/>
      <c r="HXR295" s="102"/>
      <c r="HXS295" s="102"/>
      <c r="HXT295" s="102"/>
      <c r="HXU295" s="102"/>
      <c r="HXV295" s="102"/>
      <c r="HXW295" s="102"/>
      <c r="HXX295" s="102"/>
      <c r="HXY295" s="102"/>
      <c r="HXZ295" s="102"/>
      <c r="HYA295" s="102"/>
      <c r="HYB295" s="99"/>
      <c r="HYC295" s="122"/>
      <c r="HYD295" s="99"/>
      <c r="HYE295" s="100"/>
      <c r="HYF295" s="107"/>
      <c r="HYG295" s="100"/>
      <c r="HYH295" s="99"/>
      <c r="HYI295" s="102"/>
      <c r="HYJ295" s="102"/>
      <c r="HYK295" s="102"/>
      <c r="HYL295" s="102"/>
      <c r="HYM295" s="102"/>
      <c r="HYN295" s="103"/>
      <c r="HYO295" s="104"/>
      <c r="HYP295" s="105"/>
      <c r="HYQ295" s="104"/>
      <c r="HYR295" s="102"/>
      <c r="HYS295" s="102"/>
      <c r="HYT295" s="102"/>
      <c r="HYU295" s="99"/>
      <c r="HYV295" s="106"/>
      <c r="HYW295" s="102"/>
      <c r="HYX295" s="102"/>
      <c r="HYY295" s="102"/>
      <c r="HYZ295" s="106"/>
      <c r="HZA295" s="107"/>
      <c r="HZB295" s="106"/>
      <c r="HZC295" s="106"/>
      <c r="HZD295" s="98"/>
      <c r="HZE295" s="98"/>
      <c r="HZF295" s="98"/>
      <c r="HZG295" s="102"/>
      <c r="HZH295" s="102"/>
      <c r="HZI295" s="102"/>
      <c r="HZJ295" s="102"/>
      <c r="HZK295" s="102"/>
      <c r="HZL295" s="102"/>
      <c r="HZM295" s="102"/>
      <c r="HZN295" s="102"/>
      <c r="HZO295" s="102"/>
      <c r="HZP295" s="102"/>
      <c r="HZQ295" s="102"/>
      <c r="HZR295" s="102"/>
      <c r="HZS295" s="102"/>
      <c r="HZT295" s="102"/>
      <c r="HZU295" s="99"/>
      <c r="HZV295" s="122"/>
      <c r="HZW295" s="99"/>
      <c r="HZX295" s="100"/>
      <c r="HZY295" s="107"/>
      <c r="HZZ295" s="100"/>
      <c r="IAA295" s="99"/>
      <c r="IAB295" s="102"/>
      <c r="IAC295" s="102"/>
      <c r="IAD295" s="102"/>
      <c r="IAE295" s="102"/>
      <c r="IAF295" s="102"/>
      <c r="IAG295" s="103"/>
      <c r="IAH295" s="104"/>
      <c r="IAI295" s="105"/>
      <c r="IAJ295" s="104"/>
      <c r="IAK295" s="102"/>
      <c r="IAL295" s="102"/>
      <c r="IAM295" s="102"/>
      <c r="IAN295" s="99"/>
      <c r="IAO295" s="106"/>
      <c r="IAP295" s="102"/>
      <c r="IAQ295" s="102"/>
      <c r="IAR295" s="102"/>
      <c r="IAS295" s="106"/>
      <c r="IAT295" s="107"/>
      <c r="IAU295" s="106"/>
      <c r="IAV295" s="106"/>
      <c r="IAW295" s="98"/>
      <c r="IAX295" s="98"/>
      <c r="IAY295" s="98"/>
      <c r="IAZ295" s="102"/>
      <c r="IBA295" s="102"/>
      <c r="IBB295" s="102"/>
      <c r="IBC295" s="102"/>
      <c r="IBD295" s="102"/>
      <c r="IBE295" s="102"/>
      <c r="IBF295" s="102"/>
      <c r="IBG295" s="102"/>
      <c r="IBH295" s="102"/>
      <c r="IBI295" s="102"/>
      <c r="IBJ295" s="102"/>
      <c r="IBK295" s="102"/>
      <c r="IBL295" s="102"/>
      <c r="IBM295" s="102"/>
      <c r="IBN295" s="99"/>
      <c r="IBO295" s="122"/>
      <c r="IBP295" s="99"/>
      <c r="IBQ295" s="100"/>
      <c r="IBR295" s="107"/>
      <c r="IBS295" s="100"/>
      <c r="IBT295" s="99"/>
      <c r="IBU295" s="102"/>
      <c r="IBV295" s="102"/>
      <c r="IBW295" s="102"/>
      <c r="IBX295" s="102"/>
      <c r="IBY295" s="102"/>
      <c r="IBZ295" s="103"/>
      <c r="ICA295" s="104"/>
      <c r="ICB295" s="105"/>
      <c r="ICC295" s="104"/>
      <c r="ICD295" s="102"/>
      <c r="ICE295" s="102"/>
      <c r="ICF295" s="102"/>
      <c r="ICG295" s="99"/>
      <c r="ICH295" s="106"/>
      <c r="ICI295" s="102"/>
      <c r="ICJ295" s="102"/>
      <c r="ICK295" s="102"/>
      <c r="ICL295" s="106"/>
      <c r="ICM295" s="107"/>
      <c r="ICN295" s="106"/>
      <c r="ICO295" s="106"/>
      <c r="ICP295" s="98"/>
      <c r="ICQ295" s="98"/>
      <c r="ICR295" s="98"/>
      <c r="ICS295" s="102"/>
      <c r="ICT295" s="102"/>
      <c r="ICU295" s="102"/>
      <c r="ICV295" s="102"/>
      <c r="ICW295" s="102"/>
      <c r="ICX295" s="102"/>
      <c r="ICY295" s="102"/>
      <c r="ICZ295" s="102"/>
      <c r="IDA295" s="102"/>
      <c r="IDB295" s="102"/>
      <c r="IDC295" s="102"/>
      <c r="IDD295" s="102"/>
      <c r="IDE295" s="102"/>
      <c r="IDF295" s="102"/>
      <c r="IDG295" s="99"/>
      <c r="IDH295" s="122"/>
      <c r="IDI295" s="99"/>
      <c r="IDJ295" s="100"/>
      <c r="IDK295" s="107"/>
      <c r="IDL295" s="100"/>
      <c r="IDM295" s="99"/>
      <c r="IDN295" s="102"/>
      <c r="IDO295" s="102"/>
      <c r="IDP295" s="102"/>
      <c r="IDQ295" s="102"/>
      <c r="IDR295" s="102"/>
      <c r="IDS295" s="103"/>
      <c r="IDT295" s="104"/>
      <c r="IDU295" s="105"/>
      <c r="IDV295" s="104"/>
      <c r="IDW295" s="102"/>
      <c r="IDX295" s="102"/>
      <c r="IDY295" s="102"/>
      <c r="IDZ295" s="99"/>
      <c r="IEA295" s="106"/>
      <c r="IEB295" s="102"/>
      <c r="IEC295" s="102"/>
      <c r="IED295" s="102"/>
      <c r="IEE295" s="106"/>
      <c r="IEF295" s="107"/>
      <c r="IEG295" s="106"/>
      <c r="IEH295" s="106"/>
      <c r="IEI295" s="98"/>
      <c r="IEJ295" s="98"/>
      <c r="IEK295" s="98"/>
      <c r="IEL295" s="102"/>
      <c r="IEM295" s="102"/>
      <c r="IEN295" s="102"/>
      <c r="IEO295" s="102"/>
      <c r="IEP295" s="102"/>
      <c r="IEQ295" s="102"/>
      <c r="IER295" s="102"/>
      <c r="IES295" s="102"/>
      <c r="IET295" s="102"/>
      <c r="IEU295" s="102"/>
      <c r="IEV295" s="102"/>
      <c r="IEW295" s="102"/>
      <c r="IEX295" s="102"/>
      <c r="IEY295" s="102"/>
      <c r="IEZ295" s="99"/>
      <c r="IFA295" s="122"/>
      <c r="IFB295" s="99"/>
      <c r="IFC295" s="100"/>
      <c r="IFD295" s="107"/>
      <c r="IFE295" s="100"/>
      <c r="IFF295" s="99"/>
      <c r="IFG295" s="102"/>
      <c r="IFH295" s="102"/>
      <c r="IFI295" s="102"/>
      <c r="IFJ295" s="102"/>
      <c r="IFK295" s="102"/>
      <c r="IFL295" s="103"/>
      <c r="IFM295" s="104"/>
      <c r="IFN295" s="105"/>
      <c r="IFO295" s="104"/>
      <c r="IFP295" s="102"/>
      <c r="IFQ295" s="102"/>
      <c r="IFR295" s="102"/>
      <c r="IFS295" s="99"/>
      <c r="IFT295" s="106"/>
      <c r="IFU295" s="102"/>
      <c r="IFV295" s="102"/>
      <c r="IFW295" s="102"/>
      <c r="IFX295" s="106"/>
      <c r="IFY295" s="107"/>
      <c r="IFZ295" s="106"/>
      <c r="IGA295" s="106"/>
      <c r="IGB295" s="98"/>
      <c r="IGC295" s="98"/>
      <c r="IGD295" s="98"/>
      <c r="IGE295" s="102"/>
      <c r="IGF295" s="102"/>
      <c r="IGG295" s="102"/>
      <c r="IGH295" s="102"/>
      <c r="IGI295" s="102"/>
      <c r="IGJ295" s="102"/>
      <c r="IGK295" s="102"/>
      <c r="IGL295" s="102"/>
      <c r="IGM295" s="102"/>
      <c r="IGN295" s="102"/>
      <c r="IGO295" s="102"/>
      <c r="IGP295" s="102"/>
      <c r="IGQ295" s="102"/>
      <c r="IGR295" s="102"/>
      <c r="IGS295" s="99"/>
      <c r="IGT295" s="122"/>
      <c r="IGU295" s="99"/>
      <c r="IGV295" s="100"/>
      <c r="IGW295" s="107"/>
      <c r="IGX295" s="100"/>
      <c r="IGY295" s="99"/>
      <c r="IGZ295" s="102"/>
      <c r="IHA295" s="102"/>
      <c r="IHB295" s="102"/>
      <c r="IHC295" s="102"/>
      <c r="IHD295" s="102"/>
      <c r="IHE295" s="103"/>
      <c r="IHF295" s="104"/>
      <c r="IHG295" s="105"/>
      <c r="IHH295" s="104"/>
      <c r="IHI295" s="102"/>
      <c r="IHJ295" s="102"/>
      <c r="IHK295" s="102"/>
      <c r="IHL295" s="99"/>
      <c r="IHM295" s="106"/>
      <c r="IHN295" s="102"/>
      <c r="IHO295" s="102"/>
      <c r="IHP295" s="102"/>
      <c r="IHQ295" s="106"/>
      <c r="IHR295" s="107"/>
      <c r="IHS295" s="106"/>
      <c r="IHT295" s="106"/>
      <c r="IHU295" s="98"/>
      <c r="IHV295" s="98"/>
      <c r="IHW295" s="98"/>
      <c r="IHX295" s="102"/>
      <c r="IHY295" s="102"/>
      <c r="IHZ295" s="102"/>
      <c r="IIA295" s="102"/>
      <c r="IIB295" s="102"/>
      <c r="IIC295" s="102"/>
      <c r="IID295" s="102"/>
      <c r="IIE295" s="102"/>
      <c r="IIF295" s="102"/>
      <c r="IIG295" s="102"/>
      <c r="IIH295" s="102"/>
      <c r="III295" s="102"/>
      <c r="IIJ295" s="102"/>
      <c r="IIK295" s="102"/>
      <c r="IIL295" s="99"/>
      <c r="IIM295" s="122"/>
      <c r="IIN295" s="99"/>
      <c r="IIO295" s="100"/>
      <c r="IIP295" s="107"/>
      <c r="IIQ295" s="100"/>
      <c r="IIR295" s="99"/>
      <c r="IIS295" s="102"/>
      <c r="IIT295" s="102"/>
      <c r="IIU295" s="102"/>
      <c r="IIV295" s="102"/>
      <c r="IIW295" s="102"/>
      <c r="IIX295" s="103"/>
      <c r="IIY295" s="104"/>
      <c r="IIZ295" s="105"/>
      <c r="IJA295" s="104"/>
      <c r="IJB295" s="102"/>
      <c r="IJC295" s="102"/>
      <c r="IJD295" s="102"/>
      <c r="IJE295" s="99"/>
      <c r="IJF295" s="106"/>
      <c r="IJG295" s="102"/>
      <c r="IJH295" s="102"/>
      <c r="IJI295" s="102"/>
      <c r="IJJ295" s="106"/>
      <c r="IJK295" s="107"/>
      <c r="IJL295" s="106"/>
      <c r="IJM295" s="106"/>
      <c r="IJN295" s="98"/>
      <c r="IJO295" s="98"/>
      <c r="IJP295" s="98"/>
      <c r="IJQ295" s="102"/>
      <c r="IJR295" s="102"/>
      <c r="IJS295" s="102"/>
      <c r="IJT295" s="102"/>
      <c r="IJU295" s="102"/>
      <c r="IJV295" s="102"/>
      <c r="IJW295" s="102"/>
      <c r="IJX295" s="102"/>
      <c r="IJY295" s="102"/>
      <c r="IJZ295" s="102"/>
      <c r="IKA295" s="102"/>
      <c r="IKB295" s="102"/>
      <c r="IKC295" s="102"/>
      <c r="IKD295" s="102"/>
      <c r="IKE295" s="99"/>
      <c r="IKF295" s="122"/>
      <c r="IKG295" s="99"/>
      <c r="IKH295" s="100"/>
      <c r="IKI295" s="107"/>
      <c r="IKJ295" s="100"/>
      <c r="IKK295" s="99"/>
      <c r="IKL295" s="102"/>
      <c r="IKM295" s="102"/>
      <c r="IKN295" s="102"/>
      <c r="IKO295" s="102"/>
      <c r="IKP295" s="102"/>
      <c r="IKQ295" s="103"/>
      <c r="IKR295" s="104"/>
      <c r="IKS295" s="105"/>
      <c r="IKT295" s="104"/>
      <c r="IKU295" s="102"/>
      <c r="IKV295" s="102"/>
      <c r="IKW295" s="102"/>
      <c r="IKX295" s="99"/>
      <c r="IKY295" s="106"/>
      <c r="IKZ295" s="102"/>
      <c r="ILA295" s="102"/>
      <c r="ILB295" s="102"/>
      <c r="ILC295" s="106"/>
      <c r="ILD295" s="107"/>
      <c r="ILE295" s="106"/>
      <c r="ILF295" s="106"/>
      <c r="ILG295" s="98"/>
      <c r="ILH295" s="98"/>
      <c r="ILI295" s="98"/>
      <c r="ILJ295" s="102"/>
      <c r="ILK295" s="102"/>
      <c r="ILL295" s="102"/>
      <c r="ILM295" s="102"/>
      <c r="ILN295" s="102"/>
      <c r="ILO295" s="102"/>
      <c r="ILP295" s="102"/>
      <c r="ILQ295" s="102"/>
      <c r="ILR295" s="102"/>
      <c r="ILS295" s="102"/>
      <c r="ILT295" s="102"/>
      <c r="ILU295" s="102"/>
      <c r="ILV295" s="102"/>
      <c r="ILW295" s="102"/>
      <c r="ILX295" s="99"/>
      <c r="ILY295" s="122"/>
      <c r="ILZ295" s="99"/>
      <c r="IMA295" s="100"/>
      <c r="IMB295" s="107"/>
      <c r="IMC295" s="100"/>
      <c r="IMD295" s="99"/>
      <c r="IME295" s="102"/>
      <c r="IMF295" s="102"/>
      <c r="IMG295" s="102"/>
      <c r="IMH295" s="102"/>
      <c r="IMI295" s="102"/>
      <c r="IMJ295" s="103"/>
      <c r="IMK295" s="104"/>
      <c r="IML295" s="105"/>
      <c r="IMM295" s="104"/>
      <c r="IMN295" s="102"/>
      <c r="IMO295" s="102"/>
      <c r="IMP295" s="102"/>
      <c r="IMQ295" s="99"/>
      <c r="IMR295" s="106"/>
      <c r="IMS295" s="102"/>
      <c r="IMT295" s="102"/>
      <c r="IMU295" s="102"/>
      <c r="IMV295" s="106"/>
      <c r="IMW295" s="107"/>
      <c r="IMX295" s="106"/>
      <c r="IMY295" s="106"/>
      <c r="IMZ295" s="98"/>
      <c r="INA295" s="98"/>
      <c r="INB295" s="98"/>
      <c r="INC295" s="102"/>
      <c r="IND295" s="102"/>
      <c r="INE295" s="102"/>
      <c r="INF295" s="102"/>
      <c r="ING295" s="102"/>
      <c r="INH295" s="102"/>
      <c r="INI295" s="102"/>
      <c r="INJ295" s="102"/>
      <c r="INK295" s="102"/>
      <c r="INL295" s="102"/>
      <c r="INM295" s="102"/>
      <c r="INN295" s="102"/>
      <c r="INO295" s="102"/>
      <c r="INP295" s="102"/>
      <c r="INQ295" s="99"/>
      <c r="INR295" s="122"/>
      <c r="INS295" s="99"/>
      <c r="INT295" s="100"/>
      <c r="INU295" s="107"/>
      <c r="INV295" s="100"/>
      <c r="INW295" s="99"/>
      <c r="INX295" s="102"/>
      <c r="INY295" s="102"/>
      <c r="INZ295" s="102"/>
      <c r="IOA295" s="102"/>
      <c r="IOB295" s="102"/>
      <c r="IOC295" s="103"/>
      <c r="IOD295" s="104"/>
      <c r="IOE295" s="105"/>
      <c r="IOF295" s="104"/>
      <c r="IOG295" s="102"/>
      <c r="IOH295" s="102"/>
      <c r="IOI295" s="102"/>
      <c r="IOJ295" s="99"/>
      <c r="IOK295" s="106"/>
      <c r="IOL295" s="102"/>
      <c r="IOM295" s="102"/>
      <c r="ION295" s="102"/>
      <c r="IOO295" s="106"/>
      <c r="IOP295" s="107"/>
      <c r="IOQ295" s="106"/>
      <c r="IOR295" s="106"/>
      <c r="IOS295" s="98"/>
      <c r="IOT295" s="98"/>
      <c r="IOU295" s="98"/>
      <c r="IOV295" s="102"/>
      <c r="IOW295" s="102"/>
      <c r="IOX295" s="102"/>
      <c r="IOY295" s="102"/>
      <c r="IOZ295" s="102"/>
      <c r="IPA295" s="102"/>
      <c r="IPB295" s="102"/>
      <c r="IPC295" s="102"/>
      <c r="IPD295" s="102"/>
      <c r="IPE295" s="102"/>
      <c r="IPF295" s="102"/>
      <c r="IPG295" s="102"/>
      <c r="IPH295" s="102"/>
      <c r="IPI295" s="102"/>
      <c r="IPJ295" s="99"/>
      <c r="IPK295" s="122"/>
      <c r="IPL295" s="99"/>
      <c r="IPM295" s="100"/>
      <c r="IPN295" s="107"/>
      <c r="IPO295" s="100"/>
      <c r="IPP295" s="99"/>
      <c r="IPQ295" s="102"/>
      <c r="IPR295" s="102"/>
      <c r="IPS295" s="102"/>
      <c r="IPT295" s="102"/>
      <c r="IPU295" s="102"/>
      <c r="IPV295" s="103"/>
      <c r="IPW295" s="104"/>
      <c r="IPX295" s="105"/>
      <c r="IPY295" s="104"/>
      <c r="IPZ295" s="102"/>
      <c r="IQA295" s="102"/>
      <c r="IQB295" s="102"/>
      <c r="IQC295" s="99"/>
      <c r="IQD295" s="106"/>
      <c r="IQE295" s="102"/>
      <c r="IQF295" s="102"/>
      <c r="IQG295" s="102"/>
      <c r="IQH295" s="106"/>
      <c r="IQI295" s="107"/>
      <c r="IQJ295" s="106"/>
      <c r="IQK295" s="106"/>
      <c r="IQL295" s="98"/>
      <c r="IQM295" s="98"/>
      <c r="IQN295" s="98"/>
      <c r="IQO295" s="102"/>
      <c r="IQP295" s="102"/>
      <c r="IQQ295" s="102"/>
      <c r="IQR295" s="102"/>
      <c r="IQS295" s="102"/>
      <c r="IQT295" s="102"/>
      <c r="IQU295" s="102"/>
      <c r="IQV295" s="102"/>
      <c r="IQW295" s="102"/>
      <c r="IQX295" s="102"/>
      <c r="IQY295" s="102"/>
      <c r="IQZ295" s="102"/>
      <c r="IRA295" s="102"/>
      <c r="IRB295" s="102"/>
      <c r="IRC295" s="99"/>
      <c r="IRD295" s="122"/>
      <c r="IRE295" s="99"/>
      <c r="IRF295" s="100"/>
      <c r="IRG295" s="107"/>
      <c r="IRH295" s="100"/>
      <c r="IRI295" s="99"/>
      <c r="IRJ295" s="102"/>
      <c r="IRK295" s="102"/>
      <c r="IRL295" s="102"/>
      <c r="IRM295" s="102"/>
      <c r="IRN295" s="102"/>
      <c r="IRO295" s="103"/>
      <c r="IRP295" s="104"/>
      <c r="IRQ295" s="105"/>
      <c r="IRR295" s="104"/>
      <c r="IRS295" s="102"/>
      <c r="IRT295" s="102"/>
      <c r="IRU295" s="102"/>
      <c r="IRV295" s="99"/>
      <c r="IRW295" s="106"/>
      <c r="IRX295" s="102"/>
      <c r="IRY295" s="102"/>
      <c r="IRZ295" s="102"/>
      <c r="ISA295" s="106"/>
      <c r="ISB295" s="107"/>
      <c r="ISC295" s="106"/>
      <c r="ISD295" s="106"/>
      <c r="ISE295" s="98"/>
      <c r="ISF295" s="98"/>
      <c r="ISG295" s="98"/>
      <c r="ISH295" s="102"/>
      <c r="ISI295" s="102"/>
      <c r="ISJ295" s="102"/>
      <c r="ISK295" s="102"/>
      <c r="ISL295" s="102"/>
      <c r="ISM295" s="102"/>
      <c r="ISN295" s="102"/>
      <c r="ISO295" s="102"/>
      <c r="ISP295" s="102"/>
      <c r="ISQ295" s="102"/>
      <c r="ISR295" s="102"/>
      <c r="ISS295" s="102"/>
      <c r="IST295" s="102"/>
      <c r="ISU295" s="102"/>
      <c r="ISV295" s="99"/>
      <c r="ISW295" s="122"/>
      <c r="ISX295" s="99"/>
      <c r="ISY295" s="100"/>
      <c r="ISZ295" s="107"/>
      <c r="ITA295" s="100"/>
      <c r="ITB295" s="99"/>
      <c r="ITC295" s="102"/>
      <c r="ITD295" s="102"/>
      <c r="ITE295" s="102"/>
      <c r="ITF295" s="102"/>
      <c r="ITG295" s="102"/>
      <c r="ITH295" s="103"/>
      <c r="ITI295" s="104"/>
      <c r="ITJ295" s="105"/>
      <c r="ITK295" s="104"/>
      <c r="ITL295" s="102"/>
      <c r="ITM295" s="102"/>
      <c r="ITN295" s="102"/>
      <c r="ITO295" s="99"/>
      <c r="ITP295" s="106"/>
      <c r="ITQ295" s="102"/>
      <c r="ITR295" s="102"/>
      <c r="ITS295" s="102"/>
      <c r="ITT295" s="106"/>
      <c r="ITU295" s="107"/>
      <c r="ITV295" s="106"/>
      <c r="ITW295" s="106"/>
      <c r="ITX295" s="98"/>
      <c r="ITY295" s="98"/>
      <c r="ITZ295" s="98"/>
      <c r="IUA295" s="102"/>
      <c r="IUB295" s="102"/>
      <c r="IUC295" s="102"/>
      <c r="IUD295" s="102"/>
      <c r="IUE295" s="102"/>
      <c r="IUF295" s="102"/>
      <c r="IUG295" s="102"/>
      <c r="IUH295" s="102"/>
      <c r="IUI295" s="102"/>
      <c r="IUJ295" s="102"/>
      <c r="IUK295" s="102"/>
      <c r="IUL295" s="102"/>
      <c r="IUM295" s="102"/>
      <c r="IUN295" s="102"/>
      <c r="IUO295" s="99"/>
      <c r="IUP295" s="122"/>
      <c r="IUQ295" s="99"/>
      <c r="IUR295" s="100"/>
      <c r="IUS295" s="107"/>
      <c r="IUT295" s="100"/>
      <c r="IUU295" s="99"/>
      <c r="IUV295" s="102"/>
      <c r="IUW295" s="102"/>
      <c r="IUX295" s="102"/>
      <c r="IUY295" s="102"/>
      <c r="IUZ295" s="102"/>
      <c r="IVA295" s="103"/>
      <c r="IVB295" s="104"/>
      <c r="IVC295" s="105"/>
      <c r="IVD295" s="104"/>
      <c r="IVE295" s="102"/>
      <c r="IVF295" s="102"/>
      <c r="IVG295" s="102"/>
      <c r="IVH295" s="99"/>
      <c r="IVI295" s="106"/>
      <c r="IVJ295" s="102"/>
      <c r="IVK295" s="102"/>
      <c r="IVL295" s="102"/>
      <c r="IVM295" s="106"/>
      <c r="IVN295" s="107"/>
      <c r="IVO295" s="106"/>
      <c r="IVP295" s="106"/>
      <c r="IVQ295" s="98"/>
      <c r="IVR295" s="98"/>
      <c r="IVS295" s="98"/>
      <c r="IVT295" s="102"/>
      <c r="IVU295" s="102"/>
      <c r="IVV295" s="102"/>
      <c r="IVW295" s="102"/>
      <c r="IVX295" s="102"/>
      <c r="IVY295" s="102"/>
      <c r="IVZ295" s="102"/>
      <c r="IWA295" s="102"/>
      <c r="IWB295" s="102"/>
      <c r="IWC295" s="102"/>
      <c r="IWD295" s="102"/>
      <c r="IWE295" s="102"/>
      <c r="IWF295" s="102"/>
      <c r="IWG295" s="102"/>
      <c r="IWH295" s="99"/>
      <c r="IWI295" s="122"/>
      <c r="IWJ295" s="99"/>
      <c r="IWK295" s="100"/>
      <c r="IWL295" s="107"/>
      <c r="IWM295" s="100"/>
      <c r="IWN295" s="99"/>
      <c r="IWO295" s="102"/>
      <c r="IWP295" s="102"/>
      <c r="IWQ295" s="102"/>
      <c r="IWR295" s="102"/>
      <c r="IWS295" s="102"/>
      <c r="IWT295" s="103"/>
      <c r="IWU295" s="104"/>
      <c r="IWV295" s="105"/>
      <c r="IWW295" s="104"/>
      <c r="IWX295" s="102"/>
      <c r="IWY295" s="102"/>
      <c r="IWZ295" s="102"/>
      <c r="IXA295" s="99"/>
      <c r="IXB295" s="106"/>
      <c r="IXC295" s="102"/>
      <c r="IXD295" s="102"/>
      <c r="IXE295" s="102"/>
      <c r="IXF295" s="106"/>
      <c r="IXG295" s="107"/>
      <c r="IXH295" s="106"/>
      <c r="IXI295" s="106"/>
      <c r="IXJ295" s="98"/>
      <c r="IXK295" s="98"/>
      <c r="IXL295" s="98"/>
      <c r="IXM295" s="102"/>
      <c r="IXN295" s="102"/>
      <c r="IXO295" s="102"/>
      <c r="IXP295" s="102"/>
      <c r="IXQ295" s="102"/>
      <c r="IXR295" s="102"/>
      <c r="IXS295" s="102"/>
      <c r="IXT295" s="102"/>
      <c r="IXU295" s="102"/>
      <c r="IXV295" s="102"/>
      <c r="IXW295" s="102"/>
      <c r="IXX295" s="102"/>
      <c r="IXY295" s="102"/>
      <c r="IXZ295" s="102"/>
      <c r="IYA295" s="99"/>
      <c r="IYB295" s="122"/>
      <c r="IYC295" s="99"/>
      <c r="IYD295" s="100"/>
      <c r="IYE295" s="107"/>
      <c r="IYF295" s="100"/>
      <c r="IYG295" s="99"/>
      <c r="IYH295" s="102"/>
      <c r="IYI295" s="102"/>
      <c r="IYJ295" s="102"/>
      <c r="IYK295" s="102"/>
      <c r="IYL295" s="102"/>
      <c r="IYM295" s="103"/>
      <c r="IYN295" s="104"/>
      <c r="IYO295" s="105"/>
      <c r="IYP295" s="104"/>
      <c r="IYQ295" s="102"/>
      <c r="IYR295" s="102"/>
      <c r="IYS295" s="102"/>
      <c r="IYT295" s="99"/>
      <c r="IYU295" s="106"/>
      <c r="IYV295" s="102"/>
      <c r="IYW295" s="102"/>
      <c r="IYX295" s="102"/>
      <c r="IYY295" s="106"/>
      <c r="IYZ295" s="107"/>
      <c r="IZA295" s="106"/>
      <c r="IZB295" s="106"/>
      <c r="IZC295" s="98"/>
      <c r="IZD295" s="98"/>
      <c r="IZE295" s="98"/>
      <c r="IZF295" s="102"/>
      <c r="IZG295" s="102"/>
      <c r="IZH295" s="102"/>
      <c r="IZI295" s="102"/>
      <c r="IZJ295" s="102"/>
      <c r="IZK295" s="102"/>
      <c r="IZL295" s="102"/>
      <c r="IZM295" s="102"/>
      <c r="IZN295" s="102"/>
      <c r="IZO295" s="102"/>
      <c r="IZP295" s="102"/>
      <c r="IZQ295" s="102"/>
      <c r="IZR295" s="102"/>
      <c r="IZS295" s="102"/>
      <c r="IZT295" s="99"/>
      <c r="IZU295" s="122"/>
      <c r="IZV295" s="99"/>
      <c r="IZW295" s="100"/>
      <c r="IZX295" s="107"/>
      <c r="IZY295" s="100"/>
      <c r="IZZ295" s="99"/>
      <c r="JAA295" s="102"/>
      <c r="JAB295" s="102"/>
      <c r="JAC295" s="102"/>
      <c r="JAD295" s="102"/>
      <c r="JAE295" s="102"/>
      <c r="JAF295" s="103"/>
      <c r="JAG295" s="104"/>
      <c r="JAH295" s="105"/>
      <c r="JAI295" s="104"/>
      <c r="JAJ295" s="102"/>
      <c r="JAK295" s="102"/>
      <c r="JAL295" s="102"/>
      <c r="JAM295" s="99"/>
      <c r="JAN295" s="106"/>
      <c r="JAO295" s="102"/>
      <c r="JAP295" s="102"/>
      <c r="JAQ295" s="102"/>
      <c r="JAR295" s="106"/>
      <c r="JAS295" s="107"/>
      <c r="JAT295" s="106"/>
      <c r="JAU295" s="106"/>
      <c r="JAV295" s="98"/>
      <c r="JAW295" s="98"/>
      <c r="JAX295" s="98"/>
      <c r="JAY295" s="102"/>
      <c r="JAZ295" s="102"/>
      <c r="JBA295" s="102"/>
      <c r="JBB295" s="102"/>
      <c r="JBC295" s="102"/>
      <c r="JBD295" s="102"/>
      <c r="JBE295" s="102"/>
      <c r="JBF295" s="102"/>
      <c r="JBG295" s="102"/>
      <c r="JBH295" s="102"/>
      <c r="JBI295" s="102"/>
      <c r="JBJ295" s="102"/>
      <c r="JBK295" s="102"/>
      <c r="JBL295" s="102"/>
      <c r="JBM295" s="99"/>
      <c r="JBN295" s="122"/>
      <c r="JBO295" s="99"/>
      <c r="JBP295" s="100"/>
      <c r="JBQ295" s="107"/>
      <c r="JBR295" s="100"/>
      <c r="JBS295" s="99"/>
      <c r="JBT295" s="102"/>
      <c r="JBU295" s="102"/>
      <c r="JBV295" s="102"/>
      <c r="JBW295" s="102"/>
      <c r="JBX295" s="102"/>
      <c r="JBY295" s="103"/>
      <c r="JBZ295" s="104"/>
      <c r="JCA295" s="105"/>
      <c r="JCB295" s="104"/>
      <c r="JCC295" s="102"/>
      <c r="JCD295" s="102"/>
      <c r="JCE295" s="102"/>
      <c r="JCF295" s="99"/>
      <c r="JCG295" s="106"/>
      <c r="JCH295" s="102"/>
      <c r="JCI295" s="102"/>
      <c r="JCJ295" s="102"/>
      <c r="JCK295" s="106"/>
      <c r="JCL295" s="107"/>
      <c r="JCM295" s="106"/>
      <c r="JCN295" s="106"/>
      <c r="JCO295" s="98"/>
      <c r="JCP295" s="98"/>
      <c r="JCQ295" s="98"/>
      <c r="JCR295" s="102"/>
      <c r="JCS295" s="102"/>
      <c r="JCT295" s="102"/>
      <c r="JCU295" s="102"/>
      <c r="JCV295" s="102"/>
      <c r="JCW295" s="102"/>
      <c r="JCX295" s="102"/>
      <c r="JCY295" s="102"/>
      <c r="JCZ295" s="102"/>
      <c r="JDA295" s="102"/>
      <c r="JDB295" s="102"/>
      <c r="JDC295" s="102"/>
      <c r="JDD295" s="102"/>
      <c r="JDE295" s="102"/>
      <c r="JDF295" s="99"/>
      <c r="JDG295" s="122"/>
      <c r="JDH295" s="99"/>
      <c r="JDI295" s="100"/>
      <c r="JDJ295" s="107"/>
      <c r="JDK295" s="100"/>
      <c r="JDL295" s="99"/>
      <c r="JDM295" s="102"/>
      <c r="JDN295" s="102"/>
      <c r="JDO295" s="102"/>
      <c r="JDP295" s="102"/>
      <c r="JDQ295" s="102"/>
      <c r="JDR295" s="103"/>
      <c r="JDS295" s="104"/>
      <c r="JDT295" s="105"/>
      <c r="JDU295" s="104"/>
      <c r="JDV295" s="102"/>
      <c r="JDW295" s="102"/>
      <c r="JDX295" s="102"/>
      <c r="JDY295" s="99"/>
      <c r="JDZ295" s="106"/>
      <c r="JEA295" s="102"/>
      <c r="JEB295" s="102"/>
      <c r="JEC295" s="102"/>
      <c r="JED295" s="106"/>
      <c r="JEE295" s="107"/>
      <c r="JEF295" s="106"/>
      <c r="JEG295" s="106"/>
      <c r="JEH295" s="98"/>
      <c r="JEI295" s="98"/>
      <c r="JEJ295" s="98"/>
      <c r="JEK295" s="102"/>
      <c r="JEL295" s="102"/>
      <c r="JEM295" s="102"/>
      <c r="JEN295" s="102"/>
      <c r="JEO295" s="102"/>
      <c r="JEP295" s="102"/>
      <c r="JEQ295" s="102"/>
      <c r="JER295" s="102"/>
      <c r="JES295" s="102"/>
      <c r="JET295" s="102"/>
      <c r="JEU295" s="102"/>
      <c r="JEV295" s="102"/>
      <c r="JEW295" s="102"/>
      <c r="JEX295" s="102"/>
      <c r="JEY295" s="99"/>
      <c r="JEZ295" s="122"/>
      <c r="JFA295" s="99"/>
      <c r="JFB295" s="100"/>
      <c r="JFC295" s="107"/>
      <c r="JFD295" s="100"/>
      <c r="JFE295" s="99"/>
      <c r="JFF295" s="102"/>
      <c r="JFG295" s="102"/>
      <c r="JFH295" s="102"/>
      <c r="JFI295" s="102"/>
      <c r="JFJ295" s="102"/>
      <c r="JFK295" s="103"/>
      <c r="JFL295" s="104"/>
      <c r="JFM295" s="105"/>
      <c r="JFN295" s="104"/>
      <c r="JFO295" s="102"/>
      <c r="JFP295" s="102"/>
      <c r="JFQ295" s="102"/>
      <c r="JFR295" s="99"/>
      <c r="JFS295" s="106"/>
      <c r="JFT295" s="102"/>
      <c r="JFU295" s="102"/>
      <c r="JFV295" s="102"/>
      <c r="JFW295" s="106"/>
      <c r="JFX295" s="107"/>
      <c r="JFY295" s="106"/>
      <c r="JFZ295" s="106"/>
      <c r="JGA295" s="98"/>
      <c r="JGB295" s="98"/>
      <c r="JGC295" s="98"/>
      <c r="JGD295" s="102"/>
      <c r="JGE295" s="102"/>
      <c r="JGF295" s="102"/>
      <c r="JGG295" s="102"/>
      <c r="JGH295" s="102"/>
      <c r="JGI295" s="102"/>
      <c r="JGJ295" s="102"/>
      <c r="JGK295" s="102"/>
      <c r="JGL295" s="102"/>
      <c r="JGM295" s="102"/>
      <c r="JGN295" s="102"/>
      <c r="JGO295" s="102"/>
      <c r="JGP295" s="102"/>
      <c r="JGQ295" s="102"/>
      <c r="JGR295" s="99"/>
      <c r="JGS295" s="122"/>
      <c r="JGT295" s="99"/>
      <c r="JGU295" s="100"/>
      <c r="JGV295" s="107"/>
      <c r="JGW295" s="100"/>
      <c r="JGX295" s="99"/>
      <c r="JGY295" s="102"/>
      <c r="JGZ295" s="102"/>
      <c r="JHA295" s="102"/>
      <c r="JHB295" s="102"/>
      <c r="JHC295" s="102"/>
      <c r="JHD295" s="103"/>
      <c r="JHE295" s="104"/>
      <c r="JHF295" s="105"/>
      <c r="JHG295" s="104"/>
      <c r="JHH295" s="102"/>
      <c r="JHI295" s="102"/>
      <c r="JHJ295" s="102"/>
      <c r="JHK295" s="99"/>
      <c r="JHL295" s="106"/>
      <c r="JHM295" s="102"/>
      <c r="JHN295" s="102"/>
      <c r="JHO295" s="102"/>
      <c r="JHP295" s="106"/>
      <c r="JHQ295" s="107"/>
      <c r="JHR295" s="106"/>
      <c r="JHS295" s="106"/>
      <c r="JHT295" s="98"/>
      <c r="JHU295" s="98"/>
      <c r="JHV295" s="98"/>
      <c r="JHW295" s="102"/>
      <c r="JHX295" s="102"/>
      <c r="JHY295" s="102"/>
      <c r="JHZ295" s="102"/>
      <c r="JIA295" s="102"/>
      <c r="JIB295" s="102"/>
      <c r="JIC295" s="102"/>
      <c r="JID295" s="102"/>
      <c r="JIE295" s="102"/>
      <c r="JIF295" s="102"/>
      <c r="JIG295" s="102"/>
      <c r="JIH295" s="102"/>
      <c r="JII295" s="102"/>
      <c r="JIJ295" s="102"/>
      <c r="JIK295" s="99"/>
      <c r="JIL295" s="122"/>
      <c r="JIM295" s="99"/>
      <c r="JIN295" s="100"/>
      <c r="JIO295" s="107"/>
      <c r="JIP295" s="100"/>
      <c r="JIQ295" s="99"/>
      <c r="JIR295" s="102"/>
      <c r="JIS295" s="102"/>
      <c r="JIT295" s="102"/>
      <c r="JIU295" s="102"/>
      <c r="JIV295" s="102"/>
      <c r="JIW295" s="103"/>
      <c r="JIX295" s="104"/>
      <c r="JIY295" s="105"/>
      <c r="JIZ295" s="104"/>
      <c r="JJA295" s="102"/>
      <c r="JJB295" s="102"/>
      <c r="JJC295" s="102"/>
      <c r="JJD295" s="99"/>
      <c r="JJE295" s="106"/>
      <c r="JJF295" s="102"/>
      <c r="JJG295" s="102"/>
      <c r="JJH295" s="102"/>
      <c r="JJI295" s="106"/>
      <c r="JJJ295" s="107"/>
      <c r="JJK295" s="106"/>
      <c r="JJL295" s="106"/>
      <c r="JJM295" s="98"/>
      <c r="JJN295" s="98"/>
      <c r="JJO295" s="98"/>
      <c r="JJP295" s="102"/>
      <c r="JJQ295" s="102"/>
      <c r="JJR295" s="102"/>
      <c r="JJS295" s="102"/>
      <c r="JJT295" s="102"/>
      <c r="JJU295" s="102"/>
      <c r="JJV295" s="102"/>
      <c r="JJW295" s="102"/>
      <c r="JJX295" s="102"/>
      <c r="JJY295" s="102"/>
      <c r="JJZ295" s="102"/>
      <c r="JKA295" s="102"/>
      <c r="JKB295" s="102"/>
      <c r="JKC295" s="102"/>
      <c r="JKD295" s="99"/>
      <c r="JKE295" s="122"/>
      <c r="JKF295" s="99"/>
      <c r="JKG295" s="100"/>
      <c r="JKH295" s="107"/>
      <c r="JKI295" s="100"/>
      <c r="JKJ295" s="99"/>
      <c r="JKK295" s="102"/>
      <c r="JKL295" s="102"/>
      <c r="JKM295" s="102"/>
      <c r="JKN295" s="102"/>
      <c r="JKO295" s="102"/>
      <c r="JKP295" s="103"/>
      <c r="JKQ295" s="104"/>
      <c r="JKR295" s="105"/>
      <c r="JKS295" s="104"/>
      <c r="JKT295" s="102"/>
      <c r="JKU295" s="102"/>
      <c r="JKV295" s="102"/>
      <c r="JKW295" s="99"/>
      <c r="JKX295" s="106"/>
      <c r="JKY295" s="102"/>
      <c r="JKZ295" s="102"/>
      <c r="JLA295" s="102"/>
      <c r="JLB295" s="106"/>
      <c r="JLC295" s="107"/>
      <c r="JLD295" s="106"/>
      <c r="JLE295" s="106"/>
      <c r="JLF295" s="98"/>
      <c r="JLG295" s="98"/>
      <c r="JLH295" s="98"/>
      <c r="JLI295" s="102"/>
      <c r="JLJ295" s="102"/>
      <c r="JLK295" s="102"/>
      <c r="JLL295" s="102"/>
      <c r="JLM295" s="102"/>
      <c r="JLN295" s="102"/>
      <c r="JLO295" s="102"/>
      <c r="JLP295" s="102"/>
      <c r="JLQ295" s="102"/>
      <c r="JLR295" s="102"/>
      <c r="JLS295" s="102"/>
      <c r="JLT295" s="102"/>
      <c r="JLU295" s="102"/>
      <c r="JLV295" s="102"/>
      <c r="JLW295" s="99"/>
      <c r="JLX295" s="122"/>
      <c r="JLY295" s="99"/>
      <c r="JLZ295" s="100"/>
      <c r="JMA295" s="107"/>
      <c r="JMB295" s="100"/>
      <c r="JMC295" s="99"/>
      <c r="JMD295" s="102"/>
      <c r="JME295" s="102"/>
      <c r="JMF295" s="102"/>
      <c r="JMG295" s="102"/>
      <c r="JMH295" s="102"/>
      <c r="JMI295" s="103"/>
      <c r="JMJ295" s="104"/>
      <c r="JMK295" s="105"/>
      <c r="JML295" s="104"/>
      <c r="JMM295" s="102"/>
      <c r="JMN295" s="102"/>
      <c r="JMO295" s="102"/>
      <c r="JMP295" s="99"/>
      <c r="JMQ295" s="106"/>
      <c r="JMR295" s="102"/>
      <c r="JMS295" s="102"/>
      <c r="JMT295" s="102"/>
      <c r="JMU295" s="106"/>
      <c r="JMV295" s="107"/>
      <c r="JMW295" s="106"/>
      <c r="JMX295" s="106"/>
      <c r="JMY295" s="98"/>
      <c r="JMZ295" s="98"/>
      <c r="JNA295" s="98"/>
      <c r="JNB295" s="102"/>
      <c r="JNC295" s="102"/>
      <c r="JND295" s="102"/>
      <c r="JNE295" s="102"/>
      <c r="JNF295" s="102"/>
      <c r="JNG295" s="102"/>
      <c r="JNH295" s="102"/>
      <c r="JNI295" s="102"/>
      <c r="JNJ295" s="102"/>
      <c r="JNK295" s="102"/>
      <c r="JNL295" s="102"/>
      <c r="JNM295" s="102"/>
      <c r="JNN295" s="102"/>
      <c r="JNO295" s="102"/>
      <c r="JNP295" s="99"/>
      <c r="JNQ295" s="122"/>
      <c r="JNR295" s="99"/>
      <c r="JNS295" s="100"/>
      <c r="JNT295" s="107"/>
      <c r="JNU295" s="100"/>
      <c r="JNV295" s="99"/>
      <c r="JNW295" s="102"/>
      <c r="JNX295" s="102"/>
      <c r="JNY295" s="102"/>
      <c r="JNZ295" s="102"/>
      <c r="JOA295" s="102"/>
      <c r="JOB295" s="103"/>
      <c r="JOC295" s="104"/>
      <c r="JOD295" s="105"/>
      <c r="JOE295" s="104"/>
      <c r="JOF295" s="102"/>
      <c r="JOG295" s="102"/>
      <c r="JOH295" s="102"/>
      <c r="JOI295" s="99"/>
      <c r="JOJ295" s="106"/>
      <c r="JOK295" s="102"/>
      <c r="JOL295" s="102"/>
      <c r="JOM295" s="102"/>
      <c r="JON295" s="106"/>
      <c r="JOO295" s="107"/>
      <c r="JOP295" s="106"/>
      <c r="JOQ295" s="106"/>
      <c r="JOR295" s="98"/>
      <c r="JOS295" s="98"/>
      <c r="JOT295" s="98"/>
      <c r="JOU295" s="102"/>
      <c r="JOV295" s="102"/>
      <c r="JOW295" s="102"/>
      <c r="JOX295" s="102"/>
      <c r="JOY295" s="102"/>
      <c r="JOZ295" s="102"/>
      <c r="JPA295" s="102"/>
      <c r="JPB295" s="102"/>
      <c r="JPC295" s="102"/>
      <c r="JPD295" s="102"/>
      <c r="JPE295" s="102"/>
      <c r="JPF295" s="102"/>
      <c r="JPG295" s="102"/>
      <c r="JPH295" s="102"/>
      <c r="JPI295" s="99"/>
      <c r="JPJ295" s="122"/>
      <c r="JPK295" s="99"/>
      <c r="JPL295" s="100"/>
      <c r="JPM295" s="107"/>
      <c r="JPN295" s="100"/>
      <c r="JPO295" s="99"/>
      <c r="JPP295" s="102"/>
      <c r="JPQ295" s="102"/>
      <c r="JPR295" s="102"/>
      <c r="JPS295" s="102"/>
      <c r="JPT295" s="102"/>
      <c r="JPU295" s="103"/>
      <c r="JPV295" s="104"/>
      <c r="JPW295" s="105"/>
      <c r="JPX295" s="104"/>
      <c r="JPY295" s="102"/>
      <c r="JPZ295" s="102"/>
      <c r="JQA295" s="102"/>
      <c r="JQB295" s="99"/>
      <c r="JQC295" s="106"/>
      <c r="JQD295" s="102"/>
      <c r="JQE295" s="102"/>
      <c r="JQF295" s="102"/>
      <c r="JQG295" s="106"/>
      <c r="JQH295" s="107"/>
      <c r="JQI295" s="106"/>
      <c r="JQJ295" s="106"/>
      <c r="JQK295" s="98"/>
      <c r="JQL295" s="98"/>
      <c r="JQM295" s="98"/>
      <c r="JQN295" s="102"/>
      <c r="JQO295" s="102"/>
      <c r="JQP295" s="102"/>
      <c r="JQQ295" s="102"/>
      <c r="JQR295" s="102"/>
      <c r="JQS295" s="102"/>
      <c r="JQT295" s="102"/>
      <c r="JQU295" s="102"/>
      <c r="JQV295" s="102"/>
      <c r="JQW295" s="102"/>
      <c r="JQX295" s="102"/>
      <c r="JQY295" s="102"/>
      <c r="JQZ295" s="102"/>
      <c r="JRA295" s="102"/>
      <c r="JRB295" s="99"/>
      <c r="JRC295" s="122"/>
      <c r="JRD295" s="99"/>
      <c r="JRE295" s="100"/>
      <c r="JRF295" s="107"/>
      <c r="JRG295" s="100"/>
      <c r="JRH295" s="99"/>
      <c r="JRI295" s="102"/>
      <c r="JRJ295" s="102"/>
      <c r="JRK295" s="102"/>
      <c r="JRL295" s="102"/>
      <c r="JRM295" s="102"/>
      <c r="JRN295" s="103"/>
      <c r="JRO295" s="104"/>
      <c r="JRP295" s="105"/>
      <c r="JRQ295" s="104"/>
      <c r="JRR295" s="102"/>
      <c r="JRS295" s="102"/>
      <c r="JRT295" s="102"/>
      <c r="JRU295" s="99"/>
      <c r="JRV295" s="106"/>
      <c r="JRW295" s="102"/>
      <c r="JRX295" s="102"/>
      <c r="JRY295" s="102"/>
      <c r="JRZ295" s="106"/>
      <c r="JSA295" s="107"/>
      <c r="JSB295" s="106"/>
      <c r="JSC295" s="106"/>
      <c r="JSD295" s="98"/>
      <c r="JSE295" s="98"/>
      <c r="JSF295" s="98"/>
      <c r="JSG295" s="102"/>
      <c r="JSH295" s="102"/>
      <c r="JSI295" s="102"/>
      <c r="JSJ295" s="102"/>
      <c r="JSK295" s="102"/>
      <c r="JSL295" s="102"/>
      <c r="JSM295" s="102"/>
      <c r="JSN295" s="102"/>
      <c r="JSO295" s="102"/>
      <c r="JSP295" s="102"/>
      <c r="JSQ295" s="102"/>
      <c r="JSR295" s="102"/>
      <c r="JSS295" s="102"/>
      <c r="JST295" s="102"/>
      <c r="JSU295" s="99"/>
      <c r="JSV295" s="122"/>
      <c r="JSW295" s="99"/>
      <c r="JSX295" s="100"/>
      <c r="JSY295" s="107"/>
      <c r="JSZ295" s="100"/>
      <c r="JTA295" s="99"/>
      <c r="JTB295" s="102"/>
      <c r="JTC295" s="102"/>
      <c r="JTD295" s="102"/>
      <c r="JTE295" s="102"/>
      <c r="JTF295" s="102"/>
      <c r="JTG295" s="103"/>
      <c r="JTH295" s="104"/>
      <c r="JTI295" s="105"/>
      <c r="JTJ295" s="104"/>
      <c r="JTK295" s="102"/>
      <c r="JTL295" s="102"/>
      <c r="JTM295" s="102"/>
      <c r="JTN295" s="99"/>
      <c r="JTO295" s="106"/>
      <c r="JTP295" s="102"/>
      <c r="JTQ295" s="102"/>
      <c r="JTR295" s="102"/>
      <c r="JTS295" s="106"/>
      <c r="JTT295" s="107"/>
      <c r="JTU295" s="106"/>
      <c r="JTV295" s="106"/>
      <c r="JTW295" s="98"/>
      <c r="JTX295" s="98"/>
      <c r="JTY295" s="98"/>
      <c r="JTZ295" s="102"/>
      <c r="JUA295" s="102"/>
      <c r="JUB295" s="102"/>
      <c r="JUC295" s="102"/>
      <c r="JUD295" s="102"/>
      <c r="JUE295" s="102"/>
      <c r="JUF295" s="102"/>
      <c r="JUG295" s="102"/>
      <c r="JUH295" s="102"/>
      <c r="JUI295" s="102"/>
      <c r="JUJ295" s="102"/>
      <c r="JUK295" s="102"/>
      <c r="JUL295" s="102"/>
      <c r="JUM295" s="102"/>
      <c r="JUN295" s="99"/>
      <c r="JUO295" s="122"/>
      <c r="JUP295" s="99"/>
      <c r="JUQ295" s="100"/>
      <c r="JUR295" s="107"/>
      <c r="JUS295" s="100"/>
      <c r="JUT295" s="99"/>
      <c r="JUU295" s="102"/>
      <c r="JUV295" s="102"/>
      <c r="JUW295" s="102"/>
      <c r="JUX295" s="102"/>
      <c r="JUY295" s="102"/>
      <c r="JUZ295" s="103"/>
      <c r="JVA295" s="104"/>
      <c r="JVB295" s="105"/>
      <c r="JVC295" s="104"/>
      <c r="JVD295" s="102"/>
      <c r="JVE295" s="102"/>
      <c r="JVF295" s="102"/>
      <c r="JVG295" s="99"/>
      <c r="JVH295" s="106"/>
      <c r="JVI295" s="102"/>
      <c r="JVJ295" s="102"/>
      <c r="JVK295" s="102"/>
      <c r="JVL295" s="106"/>
      <c r="JVM295" s="107"/>
      <c r="JVN295" s="106"/>
      <c r="JVO295" s="106"/>
      <c r="JVP295" s="98"/>
      <c r="JVQ295" s="98"/>
      <c r="JVR295" s="98"/>
      <c r="JVS295" s="102"/>
      <c r="JVT295" s="102"/>
      <c r="JVU295" s="102"/>
      <c r="JVV295" s="102"/>
      <c r="JVW295" s="102"/>
      <c r="JVX295" s="102"/>
      <c r="JVY295" s="102"/>
      <c r="JVZ295" s="102"/>
      <c r="JWA295" s="102"/>
      <c r="JWB295" s="102"/>
      <c r="JWC295" s="102"/>
      <c r="JWD295" s="102"/>
      <c r="JWE295" s="102"/>
      <c r="JWF295" s="102"/>
      <c r="JWG295" s="99"/>
      <c r="JWH295" s="122"/>
      <c r="JWI295" s="99"/>
      <c r="JWJ295" s="100"/>
      <c r="JWK295" s="107"/>
      <c r="JWL295" s="100"/>
      <c r="JWM295" s="99"/>
      <c r="JWN295" s="102"/>
      <c r="JWO295" s="102"/>
      <c r="JWP295" s="102"/>
      <c r="JWQ295" s="102"/>
      <c r="JWR295" s="102"/>
      <c r="JWS295" s="103"/>
      <c r="JWT295" s="104"/>
      <c r="JWU295" s="105"/>
      <c r="JWV295" s="104"/>
      <c r="JWW295" s="102"/>
      <c r="JWX295" s="102"/>
      <c r="JWY295" s="102"/>
      <c r="JWZ295" s="99"/>
      <c r="JXA295" s="106"/>
      <c r="JXB295" s="102"/>
      <c r="JXC295" s="102"/>
      <c r="JXD295" s="102"/>
      <c r="JXE295" s="106"/>
      <c r="JXF295" s="107"/>
      <c r="JXG295" s="106"/>
      <c r="JXH295" s="106"/>
      <c r="JXI295" s="98"/>
      <c r="JXJ295" s="98"/>
      <c r="JXK295" s="98"/>
      <c r="JXL295" s="102"/>
      <c r="JXM295" s="102"/>
      <c r="JXN295" s="102"/>
      <c r="JXO295" s="102"/>
      <c r="JXP295" s="102"/>
      <c r="JXQ295" s="102"/>
      <c r="JXR295" s="102"/>
      <c r="JXS295" s="102"/>
      <c r="JXT295" s="102"/>
      <c r="JXU295" s="102"/>
      <c r="JXV295" s="102"/>
      <c r="JXW295" s="102"/>
      <c r="JXX295" s="102"/>
      <c r="JXY295" s="102"/>
      <c r="JXZ295" s="99"/>
      <c r="JYA295" s="122"/>
      <c r="JYB295" s="99"/>
      <c r="JYC295" s="100"/>
      <c r="JYD295" s="107"/>
      <c r="JYE295" s="100"/>
      <c r="JYF295" s="99"/>
      <c r="JYG295" s="102"/>
      <c r="JYH295" s="102"/>
      <c r="JYI295" s="102"/>
      <c r="JYJ295" s="102"/>
      <c r="JYK295" s="102"/>
      <c r="JYL295" s="103"/>
      <c r="JYM295" s="104"/>
      <c r="JYN295" s="105"/>
      <c r="JYO295" s="104"/>
      <c r="JYP295" s="102"/>
      <c r="JYQ295" s="102"/>
      <c r="JYR295" s="102"/>
      <c r="JYS295" s="99"/>
      <c r="JYT295" s="106"/>
      <c r="JYU295" s="102"/>
      <c r="JYV295" s="102"/>
      <c r="JYW295" s="102"/>
      <c r="JYX295" s="106"/>
      <c r="JYY295" s="107"/>
      <c r="JYZ295" s="106"/>
      <c r="JZA295" s="106"/>
      <c r="JZB295" s="98"/>
      <c r="JZC295" s="98"/>
      <c r="JZD295" s="98"/>
      <c r="JZE295" s="102"/>
      <c r="JZF295" s="102"/>
      <c r="JZG295" s="102"/>
      <c r="JZH295" s="102"/>
      <c r="JZI295" s="102"/>
      <c r="JZJ295" s="102"/>
      <c r="JZK295" s="102"/>
      <c r="JZL295" s="102"/>
      <c r="JZM295" s="102"/>
      <c r="JZN295" s="102"/>
      <c r="JZO295" s="102"/>
      <c r="JZP295" s="102"/>
      <c r="JZQ295" s="102"/>
      <c r="JZR295" s="102"/>
      <c r="JZS295" s="99"/>
      <c r="JZT295" s="122"/>
      <c r="JZU295" s="99"/>
      <c r="JZV295" s="100"/>
      <c r="JZW295" s="107"/>
      <c r="JZX295" s="100"/>
      <c r="JZY295" s="99"/>
      <c r="JZZ295" s="102"/>
      <c r="KAA295" s="102"/>
      <c r="KAB295" s="102"/>
      <c r="KAC295" s="102"/>
      <c r="KAD295" s="102"/>
      <c r="KAE295" s="103"/>
      <c r="KAF295" s="104"/>
      <c r="KAG295" s="105"/>
      <c r="KAH295" s="104"/>
      <c r="KAI295" s="102"/>
      <c r="KAJ295" s="102"/>
      <c r="KAK295" s="102"/>
      <c r="KAL295" s="99"/>
      <c r="KAM295" s="106"/>
      <c r="KAN295" s="102"/>
      <c r="KAO295" s="102"/>
      <c r="KAP295" s="102"/>
      <c r="KAQ295" s="106"/>
      <c r="KAR295" s="107"/>
      <c r="KAS295" s="106"/>
      <c r="KAT295" s="106"/>
      <c r="KAU295" s="98"/>
      <c r="KAV295" s="98"/>
      <c r="KAW295" s="98"/>
      <c r="KAX295" s="102"/>
      <c r="KAY295" s="102"/>
      <c r="KAZ295" s="102"/>
      <c r="KBA295" s="102"/>
      <c r="KBB295" s="102"/>
      <c r="KBC295" s="102"/>
      <c r="KBD295" s="102"/>
      <c r="KBE295" s="102"/>
      <c r="KBF295" s="102"/>
      <c r="KBG295" s="102"/>
      <c r="KBH295" s="102"/>
      <c r="KBI295" s="102"/>
      <c r="KBJ295" s="102"/>
      <c r="KBK295" s="102"/>
      <c r="KBL295" s="99"/>
      <c r="KBM295" s="122"/>
      <c r="KBN295" s="99"/>
      <c r="KBO295" s="100"/>
      <c r="KBP295" s="107"/>
      <c r="KBQ295" s="100"/>
      <c r="KBR295" s="99"/>
      <c r="KBS295" s="102"/>
      <c r="KBT295" s="102"/>
      <c r="KBU295" s="102"/>
      <c r="KBV295" s="102"/>
      <c r="KBW295" s="102"/>
      <c r="KBX295" s="103"/>
      <c r="KBY295" s="104"/>
      <c r="KBZ295" s="105"/>
      <c r="KCA295" s="104"/>
      <c r="KCB295" s="102"/>
      <c r="KCC295" s="102"/>
      <c r="KCD295" s="102"/>
      <c r="KCE295" s="99"/>
      <c r="KCF295" s="106"/>
      <c r="KCG295" s="102"/>
      <c r="KCH295" s="102"/>
      <c r="KCI295" s="102"/>
      <c r="KCJ295" s="106"/>
      <c r="KCK295" s="107"/>
      <c r="KCL295" s="106"/>
      <c r="KCM295" s="106"/>
      <c r="KCN295" s="98"/>
      <c r="KCO295" s="98"/>
      <c r="KCP295" s="98"/>
      <c r="KCQ295" s="102"/>
      <c r="KCR295" s="102"/>
      <c r="KCS295" s="102"/>
      <c r="KCT295" s="102"/>
      <c r="KCU295" s="102"/>
      <c r="KCV295" s="102"/>
      <c r="KCW295" s="102"/>
      <c r="KCX295" s="102"/>
      <c r="KCY295" s="102"/>
      <c r="KCZ295" s="102"/>
      <c r="KDA295" s="102"/>
      <c r="KDB295" s="102"/>
      <c r="KDC295" s="102"/>
      <c r="KDD295" s="102"/>
      <c r="KDE295" s="99"/>
      <c r="KDF295" s="122"/>
      <c r="KDG295" s="99"/>
      <c r="KDH295" s="100"/>
      <c r="KDI295" s="107"/>
      <c r="KDJ295" s="100"/>
      <c r="KDK295" s="99"/>
      <c r="KDL295" s="102"/>
      <c r="KDM295" s="102"/>
      <c r="KDN295" s="102"/>
      <c r="KDO295" s="102"/>
      <c r="KDP295" s="102"/>
      <c r="KDQ295" s="103"/>
      <c r="KDR295" s="104"/>
      <c r="KDS295" s="105"/>
      <c r="KDT295" s="104"/>
      <c r="KDU295" s="102"/>
      <c r="KDV295" s="102"/>
      <c r="KDW295" s="102"/>
      <c r="KDX295" s="99"/>
      <c r="KDY295" s="106"/>
      <c r="KDZ295" s="102"/>
      <c r="KEA295" s="102"/>
      <c r="KEB295" s="102"/>
      <c r="KEC295" s="106"/>
      <c r="KED295" s="107"/>
      <c r="KEE295" s="106"/>
      <c r="KEF295" s="106"/>
      <c r="KEG295" s="98"/>
      <c r="KEH295" s="98"/>
      <c r="KEI295" s="98"/>
      <c r="KEJ295" s="102"/>
      <c r="KEK295" s="102"/>
      <c r="KEL295" s="102"/>
      <c r="KEM295" s="102"/>
      <c r="KEN295" s="102"/>
      <c r="KEO295" s="102"/>
      <c r="KEP295" s="102"/>
      <c r="KEQ295" s="102"/>
      <c r="KER295" s="102"/>
      <c r="KES295" s="102"/>
      <c r="KET295" s="102"/>
      <c r="KEU295" s="102"/>
      <c r="KEV295" s="102"/>
      <c r="KEW295" s="102"/>
      <c r="KEX295" s="99"/>
      <c r="KEY295" s="122"/>
      <c r="KEZ295" s="99"/>
      <c r="KFA295" s="100"/>
      <c r="KFB295" s="107"/>
      <c r="KFC295" s="100"/>
      <c r="KFD295" s="99"/>
      <c r="KFE295" s="102"/>
      <c r="KFF295" s="102"/>
      <c r="KFG295" s="102"/>
      <c r="KFH295" s="102"/>
      <c r="KFI295" s="102"/>
      <c r="KFJ295" s="103"/>
      <c r="KFK295" s="104"/>
      <c r="KFL295" s="105"/>
      <c r="KFM295" s="104"/>
      <c r="KFN295" s="102"/>
      <c r="KFO295" s="102"/>
      <c r="KFP295" s="102"/>
      <c r="KFQ295" s="99"/>
      <c r="KFR295" s="106"/>
      <c r="KFS295" s="102"/>
      <c r="KFT295" s="102"/>
      <c r="KFU295" s="102"/>
      <c r="KFV295" s="106"/>
      <c r="KFW295" s="107"/>
      <c r="KFX295" s="106"/>
      <c r="KFY295" s="106"/>
      <c r="KFZ295" s="98"/>
      <c r="KGA295" s="98"/>
      <c r="KGB295" s="98"/>
      <c r="KGC295" s="102"/>
      <c r="KGD295" s="102"/>
      <c r="KGE295" s="102"/>
      <c r="KGF295" s="102"/>
      <c r="KGG295" s="102"/>
      <c r="KGH295" s="102"/>
      <c r="KGI295" s="102"/>
      <c r="KGJ295" s="102"/>
      <c r="KGK295" s="102"/>
      <c r="KGL295" s="102"/>
      <c r="KGM295" s="102"/>
      <c r="KGN295" s="102"/>
      <c r="KGO295" s="102"/>
      <c r="KGP295" s="102"/>
      <c r="KGQ295" s="99"/>
      <c r="KGR295" s="122"/>
      <c r="KGS295" s="99"/>
      <c r="KGT295" s="100"/>
      <c r="KGU295" s="107"/>
      <c r="KGV295" s="100"/>
      <c r="KGW295" s="99"/>
      <c r="KGX295" s="102"/>
      <c r="KGY295" s="102"/>
      <c r="KGZ295" s="102"/>
      <c r="KHA295" s="102"/>
      <c r="KHB295" s="102"/>
      <c r="KHC295" s="103"/>
      <c r="KHD295" s="104"/>
      <c r="KHE295" s="105"/>
      <c r="KHF295" s="104"/>
      <c r="KHG295" s="102"/>
      <c r="KHH295" s="102"/>
      <c r="KHI295" s="102"/>
      <c r="KHJ295" s="99"/>
      <c r="KHK295" s="106"/>
      <c r="KHL295" s="102"/>
      <c r="KHM295" s="102"/>
      <c r="KHN295" s="102"/>
      <c r="KHO295" s="106"/>
      <c r="KHP295" s="107"/>
      <c r="KHQ295" s="106"/>
      <c r="KHR295" s="106"/>
      <c r="KHS295" s="98"/>
      <c r="KHT295" s="98"/>
      <c r="KHU295" s="98"/>
      <c r="KHV295" s="102"/>
      <c r="KHW295" s="102"/>
      <c r="KHX295" s="102"/>
      <c r="KHY295" s="102"/>
      <c r="KHZ295" s="102"/>
      <c r="KIA295" s="102"/>
      <c r="KIB295" s="102"/>
      <c r="KIC295" s="102"/>
      <c r="KID295" s="102"/>
      <c r="KIE295" s="102"/>
      <c r="KIF295" s="102"/>
      <c r="KIG295" s="102"/>
      <c r="KIH295" s="102"/>
      <c r="KII295" s="102"/>
      <c r="KIJ295" s="99"/>
      <c r="KIK295" s="122"/>
      <c r="KIL295" s="99"/>
      <c r="KIM295" s="100"/>
      <c r="KIN295" s="107"/>
      <c r="KIO295" s="100"/>
      <c r="KIP295" s="99"/>
      <c r="KIQ295" s="102"/>
      <c r="KIR295" s="102"/>
      <c r="KIS295" s="102"/>
      <c r="KIT295" s="102"/>
      <c r="KIU295" s="102"/>
      <c r="KIV295" s="103"/>
      <c r="KIW295" s="104"/>
      <c r="KIX295" s="105"/>
      <c r="KIY295" s="104"/>
      <c r="KIZ295" s="102"/>
      <c r="KJA295" s="102"/>
      <c r="KJB295" s="102"/>
      <c r="KJC295" s="99"/>
      <c r="KJD295" s="106"/>
      <c r="KJE295" s="102"/>
      <c r="KJF295" s="102"/>
      <c r="KJG295" s="102"/>
      <c r="KJH295" s="106"/>
      <c r="KJI295" s="107"/>
      <c r="KJJ295" s="106"/>
      <c r="KJK295" s="106"/>
      <c r="KJL295" s="98"/>
      <c r="KJM295" s="98"/>
      <c r="KJN295" s="98"/>
      <c r="KJO295" s="102"/>
      <c r="KJP295" s="102"/>
      <c r="KJQ295" s="102"/>
      <c r="KJR295" s="102"/>
      <c r="KJS295" s="102"/>
      <c r="KJT295" s="102"/>
      <c r="KJU295" s="102"/>
      <c r="KJV295" s="102"/>
      <c r="KJW295" s="102"/>
      <c r="KJX295" s="102"/>
      <c r="KJY295" s="102"/>
      <c r="KJZ295" s="102"/>
      <c r="KKA295" s="102"/>
      <c r="KKB295" s="102"/>
      <c r="KKC295" s="99"/>
      <c r="KKD295" s="122"/>
      <c r="KKE295" s="99"/>
      <c r="KKF295" s="100"/>
      <c r="KKG295" s="107"/>
      <c r="KKH295" s="100"/>
      <c r="KKI295" s="99"/>
      <c r="KKJ295" s="102"/>
      <c r="KKK295" s="102"/>
      <c r="KKL295" s="102"/>
      <c r="KKM295" s="102"/>
      <c r="KKN295" s="102"/>
      <c r="KKO295" s="103"/>
      <c r="KKP295" s="104"/>
      <c r="KKQ295" s="105"/>
      <c r="KKR295" s="104"/>
      <c r="KKS295" s="102"/>
      <c r="KKT295" s="102"/>
      <c r="KKU295" s="102"/>
      <c r="KKV295" s="99"/>
      <c r="KKW295" s="106"/>
      <c r="KKX295" s="102"/>
      <c r="KKY295" s="102"/>
      <c r="KKZ295" s="102"/>
      <c r="KLA295" s="106"/>
      <c r="KLB295" s="107"/>
      <c r="KLC295" s="106"/>
      <c r="KLD295" s="106"/>
      <c r="KLE295" s="98"/>
      <c r="KLF295" s="98"/>
      <c r="KLG295" s="98"/>
      <c r="KLH295" s="102"/>
      <c r="KLI295" s="102"/>
      <c r="KLJ295" s="102"/>
      <c r="KLK295" s="102"/>
      <c r="KLL295" s="102"/>
      <c r="KLM295" s="102"/>
      <c r="KLN295" s="102"/>
      <c r="KLO295" s="102"/>
      <c r="KLP295" s="102"/>
      <c r="KLQ295" s="102"/>
      <c r="KLR295" s="102"/>
      <c r="KLS295" s="102"/>
      <c r="KLT295" s="102"/>
      <c r="KLU295" s="102"/>
      <c r="KLV295" s="99"/>
      <c r="KLW295" s="122"/>
      <c r="KLX295" s="99"/>
      <c r="KLY295" s="100"/>
      <c r="KLZ295" s="107"/>
      <c r="KMA295" s="100"/>
      <c r="KMB295" s="99"/>
      <c r="KMC295" s="102"/>
      <c r="KMD295" s="102"/>
      <c r="KME295" s="102"/>
      <c r="KMF295" s="102"/>
      <c r="KMG295" s="102"/>
      <c r="KMH295" s="103"/>
      <c r="KMI295" s="104"/>
      <c r="KMJ295" s="105"/>
      <c r="KMK295" s="104"/>
      <c r="KML295" s="102"/>
      <c r="KMM295" s="102"/>
      <c r="KMN295" s="102"/>
      <c r="KMO295" s="99"/>
      <c r="KMP295" s="106"/>
      <c r="KMQ295" s="102"/>
      <c r="KMR295" s="102"/>
      <c r="KMS295" s="102"/>
      <c r="KMT295" s="106"/>
      <c r="KMU295" s="107"/>
      <c r="KMV295" s="106"/>
      <c r="KMW295" s="106"/>
      <c r="KMX295" s="98"/>
      <c r="KMY295" s="98"/>
      <c r="KMZ295" s="98"/>
      <c r="KNA295" s="102"/>
      <c r="KNB295" s="102"/>
      <c r="KNC295" s="102"/>
      <c r="KND295" s="102"/>
      <c r="KNE295" s="102"/>
      <c r="KNF295" s="102"/>
      <c r="KNG295" s="102"/>
      <c r="KNH295" s="102"/>
      <c r="KNI295" s="102"/>
      <c r="KNJ295" s="102"/>
      <c r="KNK295" s="102"/>
      <c r="KNL295" s="102"/>
      <c r="KNM295" s="102"/>
      <c r="KNN295" s="102"/>
      <c r="KNO295" s="99"/>
      <c r="KNP295" s="122"/>
      <c r="KNQ295" s="99"/>
      <c r="KNR295" s="100"/>
      <c r="KNS295" s="107"/>
      <c r="KNT295" s="100"/>
      <c r="KNU295" s="99"/>
      <c r="KNV295" s="102"/>
      <c r="KNW295" s="102"/>
      <c r="KNX295" s="102"/>
      <c r="KNY295" s="102"/>
      <c r="KNZ295" s="102"/>
      <c r="KOA295" s="103"/>
      <c r="KOB295" s="104"/>
      <c r="KOC295" s="105"/>
      <c r="KOD295" s="104"/>
      <c r="KOE295" s="102"/>
      <c r="KOF295" s="102"/>
      <c r="KOG295" s="102"/>
      <c r="KOH295" s="99"/>
      <c r="KOI295" s="106"/>
      <c r="KOJ295" s="102"/>
      <c r="KOK295" s="102"/>
      <c r="KOL295" s="102"/>
      <c r="KOM295" s="106"/>
      <c r="KON295" s="107"/>
      <c r="KOO295" s="106"/>
      <c r="KOP295" s="106"/>
      <c r="KOQ295" s="98"/>
      <c r="KOR295" s="98"/>
      <c r="KOS295" s="98"/>
      <c r="KOT295" s="102"/>
      <c r="KOU295" s="102"/>
      <c r="KOV295" s="102"/>
      <c r="KOW295" s="102"/>
      <c r="KOX295" s="102"/>
      <c r="KOY295" s="102"/>
      <c r="KOZ295" s="102"/>
      <c r="KPA295" s="102"/>
      <c r="KPB295" s="102"/>
      <c r="KPC295" s="102"/>
      <c r="KPD295" s="102"/>
      <c r="KPE295" s="102"/>
      <c r="KPF295" s="102"/>
      <c r="KPG295" s="102"/>
      <c r="KPH295" s="99"/>
      <c r="KPI295" s="122"/>
      <c r="KPJ295" s="99"/>
      <c r="KPK295" s="100"/>
      <c r="KPL295" s="107"/>
      <c r="KPM295" s="100"/>
      <c r="KPN295" s="99"/>
      <c r="KPO295" s="102"/>
      <c r="KPP295" s="102"/>
      <c r="KPQ295" s="102"/>
      <c r="KPR295" s="102"/>
      <c r="KPS295" s="102"/>
      <c r="KPT295" s="103"/>
      <c r="KPU295" s="104"/>
      <c r="KPV295" s="105"/>
      <c r="KPW295" s="104"/>
      <c r="KPX295" s="102"/>
      <c r="KPY295" s="102"/>
      <c r="KPZ295" s="102"/>
      <c r="KQA295" s="99"/>
      <c r="KQB295" s="106"/>
      <c r="KQC295" s="102"/>
      <c r="KQD295" s="102"/>
      <c r="KQE295" s="102"/>
      <c r="KQF295" s="106"/>
      <c r="KQG295" s="107"/>
      <c r="KQH295" s="106"/>
      <c r="KQI295" s="106"/>
      <c r="KQJ295" s="98"/>
      <c r="KQK295" s="98"/>
      <c r="KQL295" s="98"/>
      <c r="KQM295" s="102"/>
      <c r="KQN295" s="102"/>
      <c r="KQO295" s="102"/>
      <c r="KQP295" s="102"/>
      <c r="KQQ295" s="102"/>
      <c r="KQR295" s="102"/>
      <c r="KQS295" s="102"/>
      <c r="KQT295" s="102"/>
      <c r="KQU295" s="102"/>
      <c r="KQV295" s="102"/>
      <c r="KQW295" s="102"/>
      <c r="KQX295" s="102"/>
      <c r="KQY295" s="102"/>
      <c r="KQZ295" s="102"/>
      <c r="KRA295" s="99"/>
      <c r="KRB295" s="122"/>
      <c r="KRC295" s="99"/>
      <c r="KRD295" s="100"/>
      <c r="KRE295" s="107"/>
      <c r="KRF295" s="100"/>
      <c r="KRG295" s="99"/>
      <c r="KRH295" s="102"/>
      <c r="KRI295" s="102"/>
      <c r="KRJ295" s="102"/>
      <c r="KRK295" s="102"/>
      <c r="KRL295" s="102"/>
      <c r="KRM295" s="103"/>
      <c r="KRN295" s="104"/>
      <c r="KRO295" s="105"/>
      <c r="KRP295" s="104"/>
      <c r="KRQ295" s="102"/>
      <c r="KRR295" s="102"/>
      <c r="KRS295" s="102"/>
      <c r="KRT295" s="99"/>
      <c r="KRU295" s="106"/>
      <c r="KRV295" s="102"/>
      <c r="KRW295" s="102"/>
      <c r="KRX295" s="102"/>
      <c r="KRY295" s="106"/>
      <c r="KRZ295" s="107"/>
      <c r="KSA295" s="106"/>
      <c r="KSB295" s="106"/>
      <c r="KSC295" s="98"/>
      <c r="KSD295" s="98"/>
      <c r="KSE295" s="98"/>
      <c r="KSF295" s="102"/>
      <c r="KSG295" s="102"/>
      <c r="KSH295" s="102"/>
      <c r="KSI295" s="102"/>
      <c r="KSJ295" s="102"/>
      <c r="KSK295" s="102"/>
      <c r="KSL295" s="102"/>
      <c r="KSM295" s="102"/>
      <c r="KSN295" s="102"/>
      <c r="KSO295" s="102"/>
      <c r="KSP295" s="102"/>
      <c r="KSQ295" s="102"/>
      <c r="KSR295" s="102"/>
      <c r="KSS295" s="102"/>
      <c r="KST295" s="99"/>
      <c r="KSU295" s="122"/>
      <c r="KSV295" s="99"/>
      <c r="KSW295" s="100"/>
      <c r="KSX295" s="107"/>
      <c r="KSY295" s="100"/>
      <c r="KSZ295" s="99"/>
      <c r="KTA295" s="102"/>
      <c r="KTB295" s="102"/>
      <c r="KTC295" s="102"/>
      <c r="KTD295" s="102"/>
      <c r="KTE295" s="102"/>
      <c r="KTF295" s="103"/>
      <c r="KTG295" s="104"/>
      <c r="KTH295" s="105"/>
      <c r="KTI295" s="104"/>
      <c r="KTJ295" s="102"/>
      <c r="KTK295" s="102"/>
      <c r="KTL295" s="102"/>
      <c r="KTM295" s="99"/>
      <c r="KTN295" s="106"/>
      <c r="KTO295" s="102"/>
      <c r="KTP295" s="102"/>
      <c r="KTQ295" s="102"/>
      <c r="KTR295" s="106"/>
      <c r="KTS295" s="107"/>
      <c r="KTT295" s="106"/>
      <c r="KTU295" s="106"/>
      <c r="KTV295" s="98"/>
      <c r="KTW295" s="98"/>
      <c r="KTX295" s="98"/>
      <c r="KTY295" s="102"/>
      <c r="KTZ295" s="102"/>
      <c r="KUA295" s="102"/>
      <c r="KUB295" s="102"/>
      <c r="KUC295" s="102"/>
      <c r="KUD295" s="102"/>
      <c r="KUE295" s="102"/>
      <c r="KUF295" s="102"/>
      <c r="KUG295" s="102"/>
      <c r="KUH295" s="102"/>
      <c r="KUI295" s="102"/>
      <c r="KUJ295" s="102"/>
      <c r="KUK295" s="102"/>
      <c r="KUL295" s="102"/>
      <c r="KUM295" s="99"/>
      <c r="KUN295" s="122"/>
      <c r="KUO295" s="99"/>
      <c r="KUP295" s="100"/>
      <c r="KUQ295" s="107"/>
      <c r="KUR295" s="100"/>
      <c r="KUS295" s="99"/>
      <c r="KUT295" s="102"/>
      <c r="KUU295" s="102"/>
      <c r="KUV295" s="102"/>
      <c r="KUW295" s="102"/>
      <c r="KUX295" s="102"/>
      <c r="KUY295" s="103"/>
      <c r="KUZ295" s="104"/>
      <c r="KVA295" s="105"/>
      <c r="KVB295" s="104"/>
      <c r="KVC295" s="102"/>
      <c r="KVD295" s="102"/>
      <c r="KVE295" s="102"/>
      <c r="KVF295" s="99"/>
      <c r="KVG295" s="106"/>
      <c r="KVH295" s="102"/>
      <c r="KVI295" s="102"/>
      <c r="KVJ295" s="102"/>
      <c r="KVK295" s="106"/>
      <c r="KVL295" s="107"/>
      <c r="KVM295" s="106"/>
      <c r="KVN295" s="106"/>
      <c r="KVO295" s="98"/>
      <c r="KVP295" s="98"/>
      <c r="KVQ295" s="98"/>
      <c r="KVR295" s="102"/>
      <c r="KVS295" s="102"/>
      <c r="KVT295" s="102"/>
      <c r="KVU295" s="102"/>
      <c r="KVV295" s="102"/>
      <c r="KVW295" s="102"/>
      <c r="KVX295" s="102"/>
      <c r="KVY295" s="102"/>
      <c r="KVZ295" s="102"/>
      <c r="KWA295" s="102"/>
      <c r="KWB295" s="102"/>
      <c r="KWC295" s="102"/>
      <c r="KWD295" s="102"/>
      <c r="KWE295" s="102"/>
      <c r="KWF295" s="99"/>
      <c r="KWG295" s="122"/>
      <c r="KWH295" s="99"/>
      <c r="KWI295" s="100"/>
      <c r="KWJ295" s="107"/>
      <c r="KWK295" s="100"/>
      <c r="KWL295" s="99"/>
      <c r="KWM295" s="102"/>
      <c r="KWN295" s="102"/>
      <c r="KWO295" s="102"/>
      <c r="KWP295" s="102"/>
      <c r="KWQ295" s="102"/>
      <c r="KWR295" s="103"/>
      <c r="KWS295" s="104"/>
      <c r="KWT295" s="105"/>
      <c r="KWU295" s="104"/>
      <c r="KWV295" s="102"/>
      <c r="KWW295" s="102"/>
      <c r="KWX295" s="102"/>
      <c r="KWY295" s="99"/>
      <c r="KWZ295" s="106"/>
      <c r="KXA295" s="102"/>
      <c r="KXB295" s="102"/>
      <c r="KXC295" s="102"/>
      <c r="KXD295" s="106"/>
      <c r="KXE295" s="107"/>
      <c r="KXF295" s="106"/>
      <c r="KXG295" s="106"/>
      <c r="KXH295" s="98"/>
      <c r="KXI295" s="98"/>
      <c r="KXJ295" s="98"/>
      <c r="KXK295" s="102"/>
      <c r="KXL295" s="102"/>
      <c r="KXM295" s="102"/>
      <c r="KXN295" s="102"/>
      <c r="KXO295" s="102"/>
      <c r="KXP295" s="102"/>
      <c r="KXQ295" s="102"/>
      <c r="KXR295" s="102"/>
      <c r="KXS295" s="102"/>
      <c r="KXT295" s="102"/>
      <c r="KXU295" s="102"/>
      <c r="KXV295" s="102"/>
      <c r="KXW295" s="102"/>
      <c r="KXX295" s="102"/>
      <c r="KXY295" s="99"/>
      <c r="KXZ295" s="122"/>
      <c r="KYA295" s="99"/>
      <c r="KYB295" s="100"/>
      <c r="KYC295" s="107"/>
      <c r="KYD295" s="100"/>
      <c r="KYE295" s="99"/>
      <c r="KYF295" s="102"/>
      <c r="KYG295" s="102"/>
      <c r="KYH295" s="102"/>
      <c r="KYI295" s="102"/>
      <c r="KYJ295" s="102"/>
      <c r="KYK295" s="103"/>
      <c r="KYL295" s="104"/>
      <c r="KYM295" s="105"/>
      <c r="KYN295" s="104"/>
      <c r="KYO295" s="102"/>
      <c r="KYP295" s="102"/>
      <c r="KYQ295" s="102"/>
      <c r="KYR295" s="99"/>
      <c r="KYS295" s="106"/>
      <c r="KYT295" s="102"/>
      <c r="KYU295" s="102"/>
      <c r="KYV295" s="102"/>
      <c r="KYW295" s="106"/>
      <c r="KYX295" s="107"/>
      <c r="KYY295" s="106"/>
      <c r="KYZ295" s="106"/>
      <c r="KZA295" s="98"/>
      <c r="KZB295" s="98"/>
      <c r="KZC295" s="98"/>
      <c r="KZD295" s="102"/>
      <c r="KZE295" s="102"/>
      <c r="KZF295" s="102"/>
      <c r="KZG295" s="102"/>
      <c r="KZH295" s="102"/>
      <c r="KZI295" s="102"/>
      <c r="KZJ295" s="102"/>
      <c r="KZK295" s="102"/>
      <c r="KZL295" s="102"/>
      <c r="KZM295" s="102"/>
      <c r="KZN295" s="102"/>
      <c r="KZO295" s="102"/>
      <c r="KZP295" s="102"/>
      <c r="KZQ295" s="102"/>
      <c r="KZR295" s="99"/>
      <c r="KZS295" s="122"/>
      <c r="KZT295" s="99"/>
      <c r="KZU295" s="100"/>
      <c r="KZV295" s="107"/>
      <c r="KZW295" s="100"/>
      <c r="KZX295" s="99"/>
      <c r="KZY295" s="102"/>
      <c r="KZZ295" s="102"/>
      <c r="LAA295" s="102"/>
      <c r="LAB295" s="102"/>
      <c r="LAC295" s="102"/>
      <c r="LAD295" s="103"/>
      <c r="LAE295" s="104"/>
      <c r="LAF295" s="105"/>
      <c r="LAG295" s="104"/>
      <c r="LAH295" s="102"/>
      <c r="LAI295" s="102"/>
      <c r="LAJ295" s="102"/>
      <c r="LAK295" s="99"/>
      <c r="LAL295" s="106"/>
      <c r="LAM295" s="102"/>
      <c r="LAN295" s="102"/>
      <c r="LAO295" s="102"/>
      <c r="LAP295" s="106"/>
      <c r="LAQ295" s="107"/>
      <c r="LAR295" s="106"/>
      <c r="LAS295" s="106"/>
      <c r="LAT295" s="98"/>
      <c r="LAU295" s="98"/>
      <c r="LAV295" s="98"/>
      <c r="LAW295" s="102"/>
      <c r="LAX295" s="102"/>
      <c r="LAY295" s="102"/>
      <c r="LAZ295" s="102"/>
      <c r="LBA295" s="102"/>
      <c r="LBB295" s="102"/>
      <c r="LBC295" s="102"/>
      <c r="LBD295" s="102"/>
      <c r="LBE295" s="102"/>
      <c r="LBF295" s="102"/>
      <c r="LBG295" s="102"/>
      <c r="LBH295" s="102"/>
      <c r="LBI295" s="102"/>
      <c r="LBJ295" s="102"/>
      <c r="LBK295" s="99"/>
      <c r="LBL295" s="122"/>
      <c r="LBM295" s="99"/>
      <c r="LBN295" s="100"/>
      <c r="LBO295" s="107"/>
      <c r="LBP295" s="100"/>
      <c r="LBQ295" s="99"/>
      <c r="LBR295" s="102"/>
      <c r="LBS295" s="102"/>
      <c r="LBT295" s="102"/>
      <c r="LBU295" s="102"/>
      <c r="LBV295" s="102"/>
      <c r="LBW295" s="103"/>
      <c r="LBX295" s="104"/>
      <c r="LBY295" s="105"/>
      <c r="LBZ295" s="104"/>
      <c r="LCA295" s="102"/>
      <c r="LCB295" s="102"/>
      <c r="LCC295" s="102"/>
      <c r="LCD295" s="99"/>
      <c r="LCE295" s="106"/>
      <c r="LCF295" s="102"/>
      <c r="LCG295" s="102"/>
      <c r="LCH295" s="102"/>
      <c r="LCI295" s="106"/>
      <c r="LCJ295" s="107"/>
      <c r="LCK295" s="106"/>
      <c r="LCL295" s="106"/>
      <c r="LCM295" s="98"/>
      <c r="LCN295" s="98"/>
      <c r="LCO295" s="98"/>
      <c r="LCP295" s="102"/>
      <c r="LCQ295" s="102"/>
      <c r="LCR295" s="102"/>
      <c r="LCS295" s="102"/>
      <c r="LCT295" s="102"/>
      <c r="LCU295" s="102"/>
      <c r="LCV295" s="102"/>
      <c r="LCW295" s="102"/>
      <c r="LCX295" s="102"/>
      <c r="LCY295" s="102"/>
      <c r="LCZ295" s="102"/>
      <c r="LDA295" s="102"/>
      <c r="LDB295" s="102"/>
      <c r="LDC295" s="102"/>
      <c r="LDD295" s="99"/>
      <c r="LDE295" s="122"/>
      <c r="LDF295" s="99"/>
      <c r="LDG295" s="100"/>
      <c r="LDH295" s="107"/>
      <c r="LDI295" s="100"/>
      <c r="LDJ295" s="99"/>
      <c r="LDK295" s="102"/>
      <c r="LDL295" s="102"/>
      <c r="LDM295" s="102"/>
      <c r="LDN295" s="102"/>
      <c r="LDO295" s="102"/>
      <c r="LDP295" s="103"/>
      <c r="LDQ295" s="104"/>
      <c r="LDR295" s="105"/>
      <c r="LDS295" s="104"/>
      <c r="LDT295" s="102"/>
      <c r="LDU295" s="102"/>
      <c r="LDV295" s="102"/>
      <c r="LDW295" s="99"/>
      <c r="LDX295" s="106"/>
      <c r="LDY295" s="102"/>
      <c r="LDZ295" s="102"/>
      <c r="LEA295" s="102"/>
      <c r="LEB295" s="106"/>
      <c r="LEC295" s="107"/>
      <c r="LED295" s="106"/>
      <c r="LEE295" s="106"/>
      <c r="LEF295" s="98"/>
      <c r="LEG295" s="98"/>
      <c r="LEH295" s="98"/>
      <c r="LEI295" s="102"/>
      <c r="LEJ295" s="102"/>
      <c r="LEK295" s="102"/>
      <c r="LEL295" s="102"/>
      <c r="LEM295" s="102"/>
      <c r="LEN295" s="102"/>
      <c r="LEO295" s="102"/>
      <c r="LEP295" s="102"/>
      <c r="LEQ295" s="102"/>
      <c r="LER295" s="102"/>
      <c r="LES295" s="102"/>
      <c r="LET295" s="102"/>
      <c r="LEU295" s="102"/>
      <c r="LEV295" s="102"/>
      <c r="LEW295" s="99"/>
      <c r="LEX295" s="122"/>
      <c r="LEY295" s="99"/>
      <c r="LEZ295" s="100"/>
      <c r="LFA295" s="107"/>
      <c r="LFB295" s="100"/>
      <c r="LFC295" s="99"/>
      <c r="LFD295" s="102"/>
      <c r="LFE295" s="102"/>
      <c r="LFF295" s="102"/>
      <c r="LFG295" s="102"/>
      <c r="LFH295" s="102"/>
      <c r="LFI295" s="103"/>
      <c r="LFJ295" s="104"/>
      <c r="LFK295" s="105"/>
      <c r="LFL295" s="104"/>
      <c r="LFM295" s="102"/>
      <c r="LFN295" s="102"/>
      <c r="LFO295" s="102"/>
      <c r="LFP295" s="99"/>
      <c r="LFQ295" s="106"/>
      <c r="LFR295" s="102"/>
      <c r="LFS295" s="102"/>
      <c r="LFT295" s="102"/>
      <c r="LFU295" s="106"/>
      <c r="LFV295" s="107"/>
      <c r="LFW295" s="106"/>
      <c r="LFX295" s="106"/>
      <c r="LFY295" s="98"/>
      <c r="LFZ295" s="98"/>
      <c r="LGA295" s="98"/>
      <c r="LGB295" s="102"/>
      <c r="LGC295" s="102"/>
      <c r="LGD295" s="102"/>
      <c r="LGE295" s="102"/>
      <c r="LGF295" s="102"/>
      <c r="LGG295" s="102"/>
      <c r="LGH295" s="102"/>
      <c r="LGI295" s="102"/>
      <c r="LGJ295" s="102"/>
      <c r="LGK295" s="102"/>
      <c r="LGL295" s="102"/>
      <c r="LGM295" s="102"/>
      <c r="LGN295" s="102"/>
      <c r="LGO295" s="102"/>
      <c r="LGP295" s="99"/>
      <c r="LGQ295" s="122"/>
      <c r="LGR295" s="99"/>
      <c r="LGS295" s="100"/>
      <c r="LGT295" s="107"/>
      <c r="LGU295" s="100"/>
      <c r="LGV295" s="99"/>
      <c r="LGW295" s="102"/>
      <c r="LGX295" s="102"/>
      <c r="LGY295" s="102"/>
      <c r="LGZ295" s="102"/>
      <c r="LHA295" s="102"/>
      <c r="LHB295" s="103"/>
      <c r="LHC295" s="104"/>
      <c r="LHD295" s="105"/>
      <c r="LHE295" s="104"/>
      <c r="LHF295" s="102"/>
      <c r="LHG295" s="102"/>
      <c r="LHH295" s="102"/>
      <c r="LHI295" s="99"/>
      <c r="LHJ295" s="106"/>
      <c r="LHK295" s="102"/>
      <c r="LHL295" s="102"/>
      <c r="LHM295" s="102"/>
      <c r="LHN295" s="106"/>
      <c r="LHO295" s="107"/>
      <c r="LHP295" s="106"/>
      <c r="LHQ295" s="106"/>
      <c r="LHR295" s="98"/>
      <c r="LHS295" s="98"/>
      <c r="LHT295" s="98"/>
      <c r="LHU295" s="102"/>
      <c r="LHV295" s="102"/>
      <c r="LHW295" s="102"/>
      <c r="LHX295" s="102"/>
      <c r="LHY295" s="102"/>
      <c r="LHZ295" s="102"/>
      <c r="LIA295" s="102"/>
      <c r="LIB295" s="102"/>
      <c r="LIC295" s="102"/>
      <c r="LID295" s="102"/>
      <c r="LIE295" s="102"/>
      <c r="LIF295" s="102"/>
      <c r="LIG295" s="102"/>
      <c r="LIH295" s="102"/>
      <c r="LII295" s="99"/>
      <c r="LIJ295" s="122"/>
      <c r="LIK295" s="99"/>
      <c r="LIL295" s="100"/>
      <c r="LIM295" s="107"/>
      <c r="LIN295" s="100"/>
      <c r="LIO295" s="99"/>
      <c r="LIP295" s="102"/>
      <c r="LIQ295" s="102"/>
      <c r="LIR295" s="102"/>
      <c r="LIS295" s="102"/>
      <c r="LIT295" s="102"/>
      <c r="LIU295" s="103"/>
      <c r="LIV295" s="104"/>
      <c r="LIW295" s="105"/>
      <c r="LIX295" s="104"/>
      <c r="LIY295" s="102"/>
      <c r="LIZ295" s="102"/>
      <c r="LJA295" s="102"/>
      <c r="LJB295" s="99"/>
      <c r="LJC295" s="106"/>
      <c r="LJD295" s="102"/>
      <c r="LJE295" s="102"/>
      <c r="LJF295" s="102"/>
      <c r="LJG295" s="106"/>
      <c r="LJH295" s="107"/>
      <c r="LJI295" s="106"/>
      <c r="LJJ295" s="106"/>
      <c r="LJK295" s="98"/>
      <c r="LJL295" s="98"/>
      <c r="LJM295" s="98"/>
      <c r="LJN295" s="102"/>
      <c r="LJO295" s="102"/>
      <c r="LJP295" s="102"/>
      <c r="LJQ295" s="102"/>
      <c r="LJR295" s="102"/>
      <c r="LJS295" s="102"/>
      <c r="LJT295" s="102"/>
      <c r="LJU295" s="102"/>
      <c r="LJV295" s="102"/>
      <c r="LJW295" s="102"/>
      <c r="LJX295" s="102"/>
      <c r="LJY295" s="102"/>
      <c r="LJZ295" s="102"/>
      <c r="LKA295" s="102"/>
      <c r="LKB295" s="99"/>
      <c r="LKC295" s="122"/>
      <c r="LKD295" s="99"/>
      <c r="LKE295" s="100"/>
      <c r="LKF295" s="107"/>
      <c r="LKG295" s="100"/>
      <c r="LKH295" s="99"/>
      <c r="LKI295" s="102"/>
      <c r="LKJ295" s="102"/>
      <c r="LKK295" s="102"/>
      <c r="LKL295" s="102"/>
      <c r="LKM295" s="102"/>
      <c r="LKN295" s="103"/>
      <c r="LKO295" s="104"/>
      <c r="LKP295" s="105"/>
      <c r="LKQ295" s="104"/>
      <c r="LKR295" s="102"/>
      <c r="LKS295" s="102"/>
      <c r="LKT295" s="102"/>
      <c r="LKU295" s="99"/>
      <c r="LKV295" s="106"/>
      <c r="LKW295" s="102"/>
      <c r="LKX295" s="102"/>
      <c r="LKY295" s="102"/>
      <c r="LKZ295" s="106"/>
      <c r="LLA295" s="107"/>
      <c r="LLB295" s="106"/>
      <c r="LLC295" s="106"/>
      <c r="LLD295" s="98"/>
      <c r="LLE295" s="98"/>
      <c r="LLF295" s="98"/>
      <c r="LLG295" s="102"/>
      <c r="LLH295" s="102"/>
      <c r="LLI295" s="102"/>
      <c r="LLJ295" s="102"/>
      <c r="LLK295" s="102"/>
      <c r="LLL295" s="102"/>
      <c r="LLM295" s="102"/>
      <c r="LLN295" s="102"/>
      <c r="LLO295" s="102"/>
      <c r="LLP295" s="102"/>
      <c r="LLQ295" s="102"/>
      <c r="LLR295" s="102"/>
      <c r="LLS295" s="102"/>
      <c r="LLT295" s="102"/>
      <c r="LLU295" s="99"/>
      <c r="LLV295" s="122"/>
      <c r="LLW295" s="99"/>
      <c r="LLX295" s="100"/>
      <c r="LLY295" s="107"/>
      <c r="LLZ295" s="100"/>
      <c r="LMA295" s="99"/>
      <c r="LMB295" s="102"/>
      <c r="LMC295" s="102"/>
      <c r="LMD295" s="102"/>
      <c r="LME295" s="102"/>
      <c r="LMF295" s="102"/>
      <c r="LMG295" s="103"/>
      <c r="LMH295" s="104"/>
      <c r="LMI295" s="105"/>
      <c r="LMJ295" s="104"/>
      <c r="LMK295" s="102"/>
      <c r="LML295" s="102"/>
      <c r="LMM295" s="102"/>
      <c r="LMN295" s="99"/>
      <c r="LMO295" s="106"/>
      <c r="LMP295" s="102"/>
      <c r="LMQ295" s="102"/>
      <c r="LMR295" s="102"/>
      <c r="LMS295" s="106"/>
      <c r="LMT295" s="107"/>
      <c r="LMU295" s="106"/>
      <c r="LMV295" s="106"/>
      <c r="LMW295" s="98"/>
      <c r="LMX295" s="98"/>
      <c r="LMY295" s="98"/>
      <c r="LMZ295" s="102"/>
      <c r="LNA295" s="102"/>
      <c r="LNB295" s="102"/>
      <c r="LNC295" s="102"/>
      <c r="LND295" s="102"/>
      <c r="LNE295" s="102"/>
      <c r="LNF295" s="102"/>
      <c r="LNG295" s="102"/>
      <c r="LNH295" s="102"/>
      <c r="LNI295" s="102"/>
      <c r="LNJ295" s="102"/>
      <c r="LNK295" s="102"/>
      <c r="LNL295" s="102"/>
      <c r="LNM295" s="102"/>
      <c r="LNN295" s="99"/>
      <c r="LNO295" s="122"/>
      <c r="LNP295" s="99"/>
      <c r="LNQ295" s="100"/>
      <c r="LNR295" s="107"/>
      <c r="LNS295" s="100"/>
      <c r="LNT295" s="99"/>
      <c r="LNU295" s="102"/>
      <c r="LNV295" s="102"/>
      <c r="LNW295" s="102"/>
      <c r="LNX295" s="102"/>
      <c r="LNY295" s="102"/>
      <c r="LNZ295" s="103"/>
      <c r="LOA295" s="104"/>
      <c r="LOB295" s="105"/>
      <c r="LOC295" s="104"/>
      <c r="LOD295" s="102"/>
      <c r="LOE295" s="102"/>
      <c r="LOF295" s="102"/>
      <c r="LOG295" s="99"/>
      <c r="LOH295" s="106"/>
      <c r="LOI295" s="102"/>
      <c r="LOJ295" s="102"/>
      <c r="LOK295" s="102"/>
      <c r="LOL295" s="106"/>
      <c r="LOM295" s="107"/>
      <c r="LON295" s="106"/>
      <c r="LOO295" s="106"/>
      <c r="LOP295" s="98"/>
      <c r="LOQ295" s="98"/>
      <c r="LOR295" s="98"/>
      <c r="LOS295" s="102"/>
      <c r="LOT295" s="102"/>
      <c r="LOU295" s="102"/>
      <c r="LOV295" s="102"/>
      <c r="LOW295" s="102"/>
      <c r="LOX295" s="102"/>
      <c r="LOY295" s="102"/>
      <c r="LOZ295" s="102"/>
      <c r="LPA295" s="102"/>
      <c r="LPB295" s="102"/>
      <c r="LPC295" s="102"/>
      <c r="LPD295" s="102"/>
      <c r="LPE295" s="102"/>
      <c r="LPF295" s="102"/>
      <c r="LPG295" s="99"/>
      <c r="LPH295" s="122"/>
      <c r="LPI295" s="99"/>
      <c r="LPJ295" s="100"/>
      <c r="LPK295" s="107"/>
      <c r="LPL295" s="100"/>
      <c r="LPM295" s="99"/>
      <c r="LPN295" s="102"/>
      <c r="LPO295" s="102"/>
      <c r="LPP295" s="102"/>
      <c r="LPQ295" s="102"/>
      <c r="LPR295" s="102"/>
      <c r="LPS295" s="103"/>
      <c r="LPT295" s="104"/>
      <c r="LPU295" s="105"/>
      <c r="LPV295" s="104"/>
      <c r="LPW295" s="102"/>
      <c r="LPX295" s="102"/>
      <c r="LPY295" s="102"/>
      <c r="LPZ295" s="99"/>
      <c r="LQA295" s="106"/>
      <c r="LQB295" s="102"/>
      <c r="LQC295" s="102"/>
      <c r="LQD295" s="102"/>
      <c r="LQE295" s="106"/>
      <c r="LQF295" s="107"/>
      <c r="LQG295" s="106"/>
      <c r="LQH295" s="106"/>
      <c r="LQI295" s="98"/>
      <c r="LQJ295" s="98"/>
      <c r="LQK295" s="98"/>
      <c r="LQL295" s="102"/>
      <c r="LQM295" s="102"/>
      <c r="LQN295" s="102"/>
      <c r="LQO295" s="102"/>
      <c r="LQP295" s="102"/>
      <c r="LQQ295" s="102"/>
      <c r="LQR295" s="102"/>
      <c r="LQS295" s="102"/>
      <c r="LQT295" s="102"/>
      <c r="LQU295" s="102"/>
      <c r="LQV295" s="102"/>
      <c r="LQW295" s="102"/>
      <c r="LQX295" s="102"/>
      <c r="LQY295" s="102"/>
      <c r="LQZ295" s="99"/>
      <c r="LRA295" s="122"/>
      <c r="LRB295" s="99"/>
      <c r="LRC295" s="100"/>
      <c r="LRD295" s="107"/>
      <c r="LRE295" s="100"/>
      <c r="LRF295" s="99"/>
      <c r="LRG295" s="102"/>
      <c r="LRH295" s="102"/>
      <c r="LRI295" s="102"/>
      <c r="LRJ295" s="102"/>
      <c r="LRK295" s="102"/>
      <c r="LRL295" s="103"/>
      <c r="LRM295" s="104"/>
      <c r="LRN295" s="105"/>
      <c r="LRO295" s="104"/>
      <c r="LRP295" s="102"/>
      <c r="LRQ295" s="102"/>
      <c r="LRR295" s="102"/>
      <c r="LRS295" s="99"/>
      <c r="LRT295" s="106"/>
      <c r="LRU295" s="102"/>
      <c r="LRV295" s="102"/>
      <c r="LRW295" s="102"/>
      <c r="LRX295" s="106"/>
      <c r="LRY295" s="107"/>
      <c r="LRZ295" s="106"/>
      <c r="LSA295" s="106"/>
      <c r="LSB295" s="98"/>
      <c r="LSC295" s="98"/>
      <c r="LSD295" s="98"/>
      <c r="LSE295" s="102"/>
      <c r="LSF295" s="102"/>
      <c r="LSG295" s="102"/>
      <c r="LSH295" s="102"/>
      <c r="LSI295" s="102"/>
      <c r="LSJ295" s="102"/>
      <c r="LSK295" s="102"/>
      <c r="LSL295" s="102"/>
      <c r="LSM295" s="102"/>
      <c r="LSN295" s="102"/>
      <c r="LSO295" s="102"/>
      <c r="LSP295" s="102"/>
      <c r="LSQ295" s="102"/>
      <c r="LSR295" s="102"/>
      <c r="LSS295" s="99"/>
      <c r="LST295" s="122"/>
      <c r="LSU295" s="99"/>
      <c r="LSV295" s="100"/>
      <c r="LSW295" s="107"/>
      <c r="LSX295" s="100"/>
      <c r="LSY295" s="99"/>
      <c r="LSZ295" s="102"/>
      <c r="LTA295" s="102"/>
      <c r="LTB295" s="102"/>
      <c r="LTC295" s="102"/>
      <c r="LTD295" s="102"/>
      <c r="LTE295" s="103"/>
      <c r="LTF295" s="104"/>
      <c r="LTG295" s="105"/>
      <c r="LTH295" s="104"/>
      <c r="LTI295" s="102"/>
      <c r="LTJ295" s="102"/>
      <c r="LTK295" s="102"/>
      <c r="LTL295" s="99"/>
      <c r="LTM295" s="106"/>
      <c r="LTN295" s="102"/>
      <c r="LTO295" s="102"/>
      <c r="LTP295" s="102"/>
      <c r="LTQ295" s="106"/>
      <c r="LTR295" s="107"/>
      <c r="LTS295" s="106"/>
      <c r="LTT295" s="106"/>
      <c r="LTU295" s="98"/>
      <c r="LTV295" s="98"/>
      <c r="LTW295" s="98"/>
      <c r="LTX295" s="102"/>
      <c r="LTY295" s="102"/>
      <c r="LTZ295" s="102"/>
      <c r="LUA295" s="102"/>
      <c r="LUB295" s="102"/>
      <c r="LUC295" s="102"/>
      <c r="LUD295" s="102"/>
      <c r="LUE295" s="102"/>
      <c r="LUF295" s="102"/>
      <c r="LUG295" s="102"/>
      <c r="LUH295" s="102"/>
      <c r="LUI295" s="102"/>
      <c r="LUJ295" s="102"/>
      <c r="LUK295" s="102"/>
      <c r="LUL295" s="99"/>
      <c r="LUM295" s="122"/>
      <c r="LUN295" s="99"/>
      <c r="LUO295" s="100"/>
      <c r="LUP295" s="107"/>
      <c r="LUQ295" s="100"/>
      <c r="LUR295" s="99"/>
      <c r="LUS295" s="102"/>
      <c r="LUT295" s="102"/>
      <c r="LUU295" s="102"/>
      <c r="LUV295" s="102"/>
      <c r="LUW295" s="102"/>
      <c r="LUX295" s="103"/>
      <c r="LUY295" s="104"/>
      <c r="LUZ295" s="105"/>
      <c r="LVA295" s="104"/>
      <c r="LVB295" s="102"/>
      <c r="LVC295" s="102"/>
      <c r="LVD295" s="102"/>
      <c r="LVE295" s="99"/>
      <c r="LVF295" s="106"/>
      <c r="LVG295" s="102"/>
      <c r="LVH295" s="102"/>
      <c r="LVI295" s="102"/>
      <c r="LVJ295" s="106"/>
      <c r="LVK295" s="107"/>
      <c r="LVL295" s="106"/>
      <c r="LVM295" s="106"/>
      <c r="LVN295" s="98"/>
      <c r="LVO295" s="98"/>
      <c r="LVP295" s="98"/>
      <c r="LVQ295" s="102"/>
      <c r="LVR295" s="102"/>
      <c r="LVS295" s="102"/>
      <c r="LVT295" s="102"/>
      <c r="LVU295" s="102"/>
      <c r="LVV295" s="102"/>
      <c r="LVW295" s="102"/>
      <c r="LVX295" s="102"/>
      <c r="LVY295" s="102"/>
      <c r="LVZ295" s="102"/>
      <c r="LWA295" s="102"/>
      <c r="LWB295" s="102"/>
      <c r="LWC295" s="102"/>
      <c r="LWD295" s="102"/>
      <c r="LWE295" s="99"/>
      <c r="LWF295" s="122"/>
      <c r="LWG295" s="99"/>
      <c r="LWH295" s="100"/>
      <c r="LWI295" s="107"/>
      <c r="LWJ295" s="100"/>
      <c r="LWK295" s="99"/>
      <c r="LWL295" s="102"/>
      <c r="LWM295" s="102"/>
      <c r="LWN295" s="102"/>
      <c r="LWO295" s="102"/>
      <c r="LWP295" s="102"/>
      <c r="LWQ295" s="103"/>
      <c r="LWR295" s="104"/>
      <c r="LWS295" s="105"/>
      <c r="LWT295" s="104"/>
      <c r="LWU295" s="102"/>
      <c r="LWV295" s="102"/>
      <c r="LWW295" s="102"/>
      <c r="LWX295" s="99"/>
      <c r="LWY295" s="106"/>
      <c r="LWZ295" s="102"/>
      <c r="LXA295" s="102"/>
      <c r="LXB295" s="102"/>
      <c r="LXC295" s="106"/>
      <c r="LXD295" s="107"/>
      <c r="LXE295" s="106"/>
      <c r="LXF295" s="106"/>
      <c r="LXG295" s="98"/>
      <c r="LXH295" s="98"/>
      <c r="LXI295" s="98"/>
      <c r="LXJ295" s="102"/>
      <c r="LXK295" s="102"/>
      <c r="LXL295" s="102"/>
      <c r="LXM295" s="102"/>
      <c r="LXN295" s="102"/>
      <c r="LXO295" s="102"/>
      <c r="LXP295" s="102"/>
      <c r="LXQ295" s="102"/>
      <c r="LXR295" s="102"/>
      <c r="LXS295" s="102"/>
      <c r="LXT295" s="102"/>
      <c r="LXU295" s="102"/>
      <c r="LXV295" s="102"/>
      <c r="LXW295" s="102"/>
      <c r="LXX295" s="99"/>
      <c r="LXY295" s="122"/>
      <c r="LXZ295" s="99"/>
      <c r="LYA295" s="100"/>
      <c r="LYB295" s="107"/>
      <c r="LYC295" s="100"/>
      <c r="LYD295" s="99"/>
      <c r="LYE295" s="102"/>
      <c r="LYF295" s="102"/>
      <c r="LYG295" s="102"/>
      <c r="LYH295" s="102"/>
      <c r="LYI295" s="102"/>
      <c r="LYJ295" s="103"/>
      <c r="LYK295" s="104"/>
      <c r="LYL295" s="105"/>
      <c r="LYM295" s="104"/>
      <c r="LYN295" s="102"/>
      <c r="LYO295" s="102"/>
      <c r="LYP295" s="102"/>
      <c r="LYQ295" s="99"/>
      <c r="LYR295" s="106"/>
      <c r="LYS295" s="102"/>
      <c r="LYT295" s="102"/>
      <c r="LYU295" s="102"/>
      <c r="LYV295" s="106"/>
      <c r="LYW295" s="107"/>
      <c r="LYX295" s="106"/>
      <c r="LYY295" s="106"/>
      <c r="LYZ295" s="98"/>
      <c r="LZA295" s="98"/>
      <c r="LZB295" s="98"/>
      <c r="LZC295" s="102"/>
      <c r="LZD295" s="102"/>
      <c r="LZE295" s="102"/>
      <c r="LZF295" s="102"/>
      <c r="LZG295" s="102"/>
      <c r="LZH295" s="102"/>
      <c r="LZI295" s="102"/>
      <c r="LZJ295" s="102"/>
      <c r="LZK295" s="102"/>
      <c r="LZL295" s="102"/>
      <c r="LZM295" s="102"/>
      <c r="LZN295" s="102"/>
      <c r="LZO295" s="102"/>
      <c r="LZP295" s="102"/>
      <c r="LZQ295" s="99"/>
      <c r="LZR295" s="122"/>
      <c r="LZS295" s="99"/>
      <c r="LZT295" s="100"/>
      <c r="LZU295" s="107"/>
      <c r="LZV295" s="100"/>
      <c r="LZW295" s="99"/>
      <c r="LZX295" s="102"/>
      <c r="LZY295" s="102"/>
      <c r="LZZ295" s="102"/>
      <c r="MAA295" s="102"/>
      <c r="MAB295" s="102"/>
      <c r="MAC295" s="103"/>
      <c r="MAD295" s="104"/>
      <c r="MAE295" s="105"/>
      <c r="MAF295" s="104"/>
      <c r="MAG295" s="102"/>
      <c r="MAH295" s="102"/>
      <c r="MAI295" s="102"/>
      <c r="MAJ295" s="99"/>
      <c r="MAK295" s="106"/>
      <c r="MAL295" s="102"/>
      <c r="MAM295" s="102"/>
      <c r="MAN295" s="102"/>
      <c r="MAO295" s="106"/>
      <c r="MAP295" s="107"/>
      <c r="MAQ295" s="106"/>
      <c r="MAR295" s="106"/>
      <c r="MAS295" s="98"/>
      <c r="MAT295" s="98"/>
      <c r="MAU295" s="98"/>
      <c r="MAV295" s="102"/>
      <c r="MAW295" s="102"/>
      <c r="MAX295" s="102"/>
      <c r="MAY295" s="102"/>
      <c r="MAZ295" s="102"/>
      <c r="MBA295" s="102"/>
      <c r="MBB295" s="102"/>
      <c r="MBC295" s="102"/>
      <c r="MBD295" s="102"/>
      <c r="MBE295" s="102"/>
      <c r="MBF295" s="102"/>
      <c r="MBG295" s="102"/>
      <c r="MBH295" s="102"/>
      <c r="MBI295" s="102"/>
      <c r="MBJ295" s="99"/>
      <c r="MBK295" s="122"/>
      <c r="MBL295" s="99"/>
      <c r="MBM295" s="100"/>
      <c r="MBN295" s="107"/>
      <c r="MBO295" s="100"/>
      <c r="MBP295" s="99"/>
      <c r="MBQ295" s="102"/>
      <c r="MBR295" s="102"/>
      <c r="MBS295" s="102"/>
      <c r="MBT295" s="102"/>
      <c r="MBU295" s="102"/>
      <c r="MBV295" s="103"/>
      <c r="MBW295" s="104"/>
      <c r="MBX295" s="105"/>
      <c r="MBY295" s="104"/>
      <c r="MBZ295" s="102"/>
      <c r="MCA295" s="102"/>
      <c r="MCB295" s="102"/>
      <c r="MCC295" s="99"/>
      <c r="MCD295" s="106"/>
      <c r="MCE295" s="102"/>
      <c r="MCF295" s="102"/>
      <c r="MCG295" s="102"/>
      <c r="MCH295" s="106"/>
      <c r="MCI295" s="107"/>
      <c r="MCJ295" s="106"/>
      <c r="MCK295" s="106"/>
      <c r="MCL295" s="98"/>
      <c r="MCM295" s="98"/>
      <c r="MCN295" s="98"/>
      <c r="MCO295" s="102"/>
      <c r="MCP295" s="102"/>
      <c r="MCQ295" s="102"/>
      <c r="MCR295" s="102"/>
      <c r="MCS295" s="102"/>
      <c r="MCT295" s="102"/>
      <c r="MCU295" s="102"/>
      <c r="MCV295" s="102"/>
      <c r="MCW295" s="102"/>
      <c r="MCX295" s="102"/>
      <c r="MCY295" s="102"/>
      <c r="MCZ295" s="102"/>
      <c r="MDA295" s="102"/>
      <c r="MDB295" s="102"/>
      <c r="MDC295" s="99"/>
      <c r="MDD295" s="122"/>
      <c r="MDE295" s="99"/>
      <c r="MDF295" s="100"/>
      <c r="MDG295" s="107"/>
      <c r="MDH295" s="100"/>
      <c r="MDI295" s="99"/>
      <c r="MDJ295" s="102"/>
      <c r="MDK295" s="102"/>
      <c r="MDL295" s="102"/>
      <c r="MDM295" s="102"/>
      <c r="MDN295" s="102"/>
      <c r="MDO295" s="103"/>
      <c r="MDP295" s="104"/>
      <c r="MDQ295" s="105"/>
      <c r="MDR295" s="104"/>
      <c r="MDS295" s="102"/>
      <c r="MDT295" s="102"/>
      <c r="MDU295" s="102"/>
      <c r="MDV295" s="99"/>
      <c r="MDW295" s="106"/>
      <c r="MDX295" s="102"/>
      <c r="MDY295" s="102"/>
      <c r="MDZ295" s="102"/>
      <c r="MEA295" s="106"/>
      <c r="MEB295" s="107"/>
      <c r="MEC295" s="106"/>
      <c r="MED295" s="106"/>
      <c r="MEE295" s="98"/>
      <c r="MEF295" s="98"/>
      <c r="MEG295" s="98"/>
      <c r="MEH295" s="102"/>
      <c r="MEI295" s="102"/>
      <c r="MEJ295" s="102"/>
      <c r="MEK295" s="102"/>
      <c r="MEL295" s="102"/>
      <c r="MEM295" s="102"/>
      <c r="MEN295" s="102"/>
      <c r="MEO295" s="102"/>
      <c r="MEP295" s="102"/>
      <c r="MEQ295" s="102"/>
      <c r="MER295" s="102"/>
      <c r="MES295" s="102"/>
      <c r="MET295" s="102"/>
      <c r="MEU295" s="102"/>
      <c r="MEV295" s="99"/>
      <c r="MEW295" s="122"/>
      <c r="MEX295" s="99"/>
      <c r="MEY295" s="100"/>
      <c r="MEZ295" s="107"/>
      <c r="MFA295" s="100"/>
      <c r="MFB295" s="99"/>
      <c r="MFC295" s="102"/>
      <c r="MFD295" s="102"/>
      <c r="MFE295" s="102"/>
      <c r="MFF295" s="102"/>
      <c r="MFG295" s="102"/>
      <c r="MFH295" s="103"/>
      <c r="MFI295" s="104"/>
      <c r="MFJ295" s="105"/>
      <c r="MFK295" s="104"/>
      <c r="MFL295" s="102"/>
      <c r="MFM295" s="102"/>
      <c r="MFN295" s="102"/>
      <c r="MFO295" s="99"/>
      <c r="MFP295" s="106"/>
      <c r="MFQ295" s="102"/>
      <c r="MFR295" s="102"/>
      <c r="MFS295" s="102"/>
      <c r="MFT295" s="106"/>
      <c r="MFU295" s="107"/>
      <c r="MFV295" s="106"/>
      <c r="MFW295" s="106"/>
      <c r="MFX295" s="98"/>
      <c r="MFY295" s="98"/>
      <c r="MFZ295" s="98"/>
      <c r="MGA295" s="102"/>
      <c r="MGB295" s="102"/>
      <c r="MGC295" s="102"/>
      <c r="MGD295" s="102"/>
      <c r="MGE295" s="102"/>
      <c r="MGF295" s="102"/>
      <c r="MGG295" s="102"/>
      <c r="MGH295" s="102"/>
      <c r="MGI295" s="102"/>
      <c r="MGJ295" s="102"/>
      <c r="MGK295" s="102"/>
      <c r="MGL295" s="102"/>
      <c r="MGM295" s="102"/>
      <c r="MGN295" s="102"/>
      <c r="MGO295" s="99"/>
      <c r="MGP295" s="122"/>
      <c r="MGQ295" s="99"/>
      <c r="MGR295" s="100"/>
      <c r="MGS295" s="107"/>
      <c r="MGT295" s="100"/>
      <c r="MGU295" s="99"/>
      <c r="MGV295" s="102"/>
      <c r="MGW295" s="102"/>
      <c r="MGX295" s="102"/>
      <c r="MGY295" s="102"/>
      <c r="MGZ295" s="102"/>
      <c r="MHA295" s="103"/>
      <c r="MHB295" s="104"/>
      <c r="MHC295" s="105"/>
      <c r="MHD295" s="104"/>
      <c r="MHE295" s="102"/>
      <c r="MHF295" s="102"/>
      <c r="MHG295" s="102"/>
      <c r="MHH295" s="99"/>
      <c r="MHI295" s="106"/>
      <c r="MHJ295" s="102"/>
      <c r="MHK295" s="102"/>
      <c r="MHL295" s="102"/>
      <c r="MHM295" s="106"/>
      <c r="MHN295" s="107"/>
      <c r="MHO295" s="106"/>
      <c r="MHP295" s="106"/>
      <c r="MHQ295" s="98"/>
      <c r="MHR295" s="98"/>
      <c r="MHS295" s="98"/>
      <c r="MHT295" s="102"/>
      <c r="MHU295" s="102"/>
      <c r="MHV295" s="102"/>
      <c r="MHW295" s="102"/>
      <c r="MHX295" s="102"/>
      <c r="MHY295" s="102"/>
      <c r="MHZ295" s="102"/>
      <c r="MIA295" s="102"/>
      <c r="MIB295" s="102"/>
      <c r="MIC295" s="102"/>
      <c r="MID295" s="102"/>
      <c r="MIE295" s="102"/>
      <c r="MIF295" s="102"/>
      <c r="MIG295" s="102"/>
      <c r="MIH295" s="99"/>
      <c r="MII295" s="122"/>
      <c r="MIJ295" s="99"/>
      <c r="MIK295" s="100"/>
      <c r="MIL295" s="107"/>
      <c r="MIM295" s="100"/>
      <c r="MIN295" s="99"/>
      <c r="MIO295" s="102"/>
      <c r="MIP295" s="102"/>
      <c r="MIQ295" s="102"/>
      <c r="MIR295" s="102"/>
      <c r="MIS295" s="102"/>
      <c r="MIT295" s="103"/>
      <c r="MIU295" s="104"/>
      <c r="MIV295" s="105"/>
      <c r="MIW295" s="104"/>
      <c r="MIX295" s="102"/>
      <c r="MIY295" s="102"/>
      <c r="MIZ295" s="102"/>
      <c r="MJA295" s="99"/>
      <c r="MJB295" s="106"/>
      <c r="MJC295" s="102"/>
      <c r="MJD295" s="102"/>
      <c r="MJE295" s="102"/>
      <c r="MJF295" s="106"/>
      <c r="MJG295" s="107"/>
      <c r="MJH295" s="106"/>
      <c r="MJI295" s="106"/>
      <c r="MJJ295" s="98"/>
      <c r="MJK295" s="98"/>
      <c r="MJL295" s="98"/>
      <c r="MJM295" s="102"/>
      <c r="MJN295" s="102"/>
      <c r="MJO295" s="102"/>
      <c r="MJP295" s="102"/>
      <c r="MJQ295" s="102"/>
      <c r="MJR295" s="102"/>
      <c r="MJS295" s="102"/>
      <c r="MJT295" s="102"/>
      <c r="MJU295" s="102"/>
      <c r="MJV295" s="102"/>
      <c r="MJW295" s="102"/>
      <c r="MJX295" s="102"/>
      <c r="MJY295" s="102"/>
      <c r="MJZ295" s="102"/>
      <c r="MKA295" s="99"/>
      <c r="MKB295" s="122"/>
      <c r="MKC295" s="99"/>
      <c r="MKD295" s="100"/>
      <c r="MKE295" s="107"/>
      <c r="MKF295" s="100"/>
      <c r="MKG295" s="99"/>
      <c r="MKH295" s="102"/>
      <c r="MKI295" s="102"/>
      <c r="MKJ295" s="102"/>
      <c r="MKK295" s="102"/>
      <c r="MKL295" s="102"/>
      <c r="MKM295" s="103"/>
      <c r="MKN295" s="104"/>
      <c r="MKO295" s="105"/>
      <c r="MKP295" s="104"/>
      <c r="MKQ295" s="102"/>
      <c r="MKR295" s="102"/>
      <c r="MKS295" s="102"/>
      <c r="MKT295" s="99"/>
      <c r="MKU295" s="106"/>
      <c r="MKV295" s="102"/>
      <c r="MKW295" s="102"/>
      <c r="MKX295" s="102"/>
      <c r="MKY295" s="106"/>
      <c r="MKZ295" s="107"/>
      <c r="MLA295" s="106"/>
      <c r="MLB295" s="106"/>
      <c r="MLC295" s="98"/>
      <c r="MLD295" s="98"/>
      <c r="MLE295" s="98"/>
      <c r="MLF295" s="102"/>
      <c r="MLG295" s="102"/>
      <c r="MLH295" s="102"/>
      <c r="MLI295" s="102"/>
      <c r="MLJ295" s="102"/>
      <c r="MLK295" s="102"/>
      <c r="MLL295" s="102"/>
      <c r="MLM295" s="102"/>
      <c r="MLN295" s="102"/>
      <c r="MLO295" s="102"/>
      <c r="MLP295" s="102"/>
      <c r="MLQ295" s="102"/>
      <c r="MLR295" s="102"/>
      <c r="MLS295" s="102"/>
      <c r="MLT295" s="99"/>
      <c r="MLU295" s="122"/>
      <c r="MLV295" s="99"/>
      <c r="MLW295" s="100"/>
      <c r="MLX295" s="107"/>
      <c r="MLY295" s="100"/>
      <c r="MLZ295" s="99"/>
      <c r="MMA295" s="102"/>
      <c r="MMB295" s="102"/>
      <c r="MMC295" s="102"/>
      <c r="MMD295" s="102"/>
      <c r="MME295" s="102"/>
      <c r="MMF295" s="103"/>
      <c r="MMG295" s="104"/>
      <c r="MMH295" s="105"/>
      <c r="MMI295" s="104"/>
      <c r="MMJ295" s="102"/>
      <c r="MMK295" s="102"/>
      <c r="MML295" s="102"/>
      <c r="MMM295" s="99"/>
      <c r="MMN295" s="106"/>
      <c r="MMO295" s="102"/>
      <c r="MMP295" s="102"/>
      <c r="MMQ295" s="102"/>
      <c r="MMR295" s="106"/>
      <c r="MMS295" s="107"/>
      <c r="MMT295" s="106"/>
      <c r="MMU295" s="106"/>
      <c r="MMV295" s="98"/>
      <c r="MMW295" s="98"/>
      <c r="MMX295" s="98"/>
      <c r="MMY295" s="102"/>
      <c r="MMZ295" s="102"/>
      <c r="MNA295" s="102"/>
      <c r="MNB295" s="102"/>
      <c r="MNC295" s="102"/>
      <c r="MND295" s="102"/>
      <c r="MNE295" s="102"/>
      <c r="MNF295" s="102"/>
      <c r="MNG295" s="102"/>
      <c r="MNH295" s="102"/>
      <c r="MNI295" s="102"/>
      <c r="MNJ295" s="102"/>
      <c r="MNK295" s="102"/>
      <c r="MNL295" s="102"/>
      <c r="MNM295" s="99"/>
      <c r="MNN295" s="122"/>
      <c r="MNO295" s="99"/>
      <c r="MNP295" s="100"/>
      <c r="MNQ295" s="107"/>
      <c r="MNR295" s="100"/>
      <c r="MNS295" s="99"/>
      <c r="MNT295" s="102"/>
      <c r="MNU295" s="102"/>
      <c r="MNV295" s="102"/>
      <c r="MNW295" s="102"/>
      <c r="MNX295" s="102"/>
      <c r="MNY295" s="103"/>
      <c r="MNZ295" s="104"/>
      <c r="MOA295" s="105"/>
      <c r="MOB295" s="104"/>
      <c r="MOC295" s="102"/>
      <c r="MOD295" s="102"/>
      <c r="MOE295" s="102"/>
      <c r="MOF295" s="99"/>
      <c r="MOG295" s="106"/>
      <c r="MOH295" s="102"/>
      <c r="MOI295" s="102"/>
      <c r="MOJ295" s="102"/>
      <c r="MOK295" s="106"/>
      <c r="MOL295" s="107"/>
      <c r="MOM295" s="106"/>
      <c r="MON295" s="106"/>
      <c r="MOO295" s="98"/>
      <c r="MOP295" s="98"/>
      <c r="MOQ295" s="98"/>
      <c r="MOR295" s="102"/>
      <c r="MOS295" s="102"/>
      <c r="MOT295" s="102"/>
      <c r="MOU295" s="102"/>
      <c r="MOV295" s="102"/>
      <c r="MOW295" s="102"/>
      <c r="MOX295" s="102"/>
      <c r="MOY295" s="102"/>
      <c r="MOZ295" s="102"/>
      <c r="MPA295" s="102"/>
      <c r="MPB295" s="102"/>
      <c r="MPC295" s="102"/>
      <c r="MPD295" s="102"/>
      <c r="MPE295" s="102"/>
      <c r="MPF295" s="99"/>
      <c r="MPG295" s="122"/>
      <c r="MPH295" s="99"/>
      <c r="MPI295" s="100"/>
      <c r="MPJ295" s="107"/>
      <c r="MPK295" s="100"/>
      <c r="MPL295" s="99"/>
      <c r="MPM295" s="102"/>
      <c r="MPN295" s="102"/>
      <c r="MPO295" s="102"/>
      <c r="MPP295" s="102"/>
      <c r="MPQ295" s="102"/>
      <c r="MPR295" s="103"/>
      <c r="MPS295" s="104"/>
      <c r="MPT295" s="105"/>
      <c r="MPU295" s="104"/>
      <c r="MPV295" s="102"/>
      <c r="MPW295" s="102"/>
      <c r="MPX295" s="102"/>
      <c r="MPY295" s="99"/>
      <c r="MPZ295" s="106"/>
      <c r="MQA295" s="102"/>
      <c r="MQB295" s="102"/>
      <c r="MQC295" s="102"/>
      <c r="MQD295" s="106"/>
      <c r="MQE295" s="107"/>
      <c r="MQF295" s="106"/>
      <c r="MQG295" s="106"/>
      <c r="MQH295" s="98"/>
      <c r="MQI295" s="98"/>
      <c r="MQJ295" s="98"/>
      <c r="MQK295" s="102"/>
      <c r="MQL295" s="102"/>
      <c r="MQM295" s="102"/>
      <c r="MQN295" s="102"/>
      <c r="MQO295" s="102"/>
      <c r="MQP295" s="102"/>
      <c r="MQQ295" s="102"/>
      <c r="MQR295" s="102"/>
      <c r="MQS295" s="102"/>
      <c r="MQT295" s="102"/>
      <c r="MQU295" s="102"/>
      <c r="MQV295" s="102"/>
      <c r="MQW295" s="102"/>
      <c r="MQX295" s="102"/>
      <c r="MQY295" s="99"/>
      <c r="MQZ295" s="122"/>
      <c r="MRA295" s="99"/>
      <c r="MRB295" s="100"/>
      <c r="MRC295" s="107"/>
      <c r="MRD295" s="100"/>
      <c r="MRE295" s="99"/>
      <c r="MRF295" s="102"/>
      <c r="MRG295" s="102"/>
      <c r="MRH295" s="102"/>
      <c r="MRI295" s="102"/>
      <c r="MRJ295" s="102"/>
      <c r="MRK295" s="103"/>
      <c r="MRL295" s="104"/>
      <c r="MRM295" s="105"/>
      <c r="MRN295" s="104"/>
      <c r="MRO295" s="102"/>
      <c r="MRP295" s="102"/>
      <c r="MRQ295" s="102"/>
      <c r="MRR295" s="99"/>
      <c r="MRS295" s="106"/>
      <c r="MRT295" s="102"/>
      <c r="MRU295" s="102"/>
      <c r="MRV295" s="102"/>
      <c r="MRW295" s="106"/>
      <c r="MRX295" s="107"/>
      <c r="MRY295" s="106"/>
      <c r="MRZ295" s="106"/>
      <c r="MSA295" s="98"/>
      <c r="MSB295" s="98"/>
      <c r="MSC295" s="98"/>
      <c r="MSD295" s="102"/>
      <c r="MSE295" s="102"/>
      <c r="MSF295" s="102"/>
      <c r="MSG295" s="102"/>
      <c r="MSH295" s="102"/>
      <c r="MSI295" s="102"/>
      <c r="MSJ295" s="102"/>
      <c r="MSK295" s="102"/>
      <c r="MSL295" s="102"/>
      <c r="MSM295" s="102"/>
      <c r="MSN295" s="102"/>
      <c r="MSO295" s="102"/>
      <c r="MSP295" s="102"/>
      <c r="MSQ295" s="102"/>
      <c r="MSR295" s="99"/>
      <c r="MSS295" s="122"/>
      <c r="MST295" s="99"/>
      <c r="MSU295" s="100"/>
      <c r="MSV295" s="107"/>
      <c r="MSW295" s="100"/>
      <c r="MSX295" s="99"/>
      <c r="MSY295" s="102"/>
      <c r="MSZ295" s="102"/>
      <c r="MTA295" s="102"/>
      <c r="MTB295" s="102"/>
      <c r="MTC295" s="102"/>
      <c r="MTD295" s="103"/>
      <c r="MTE295" s="104"/>
      <c r="MTF295" s="105"/>
      <c r="MTG295" s="104"/>
      <c r="MTH295" s="102"/>
      <c r="MTI295" s="102"/>
      <c r="MTJ295" s="102"/>
      <c r="MTK295" s="99"/>
      <c r="MTL295" s="106"/>
      <c r="MTM295" s="102"/>
      <c r="MTN295" s="102"/>
      <c r="MTO295" s="102"/>
      <c r="MTP295" s="106"/>
      <c r="MTQ295" s="107"/>
      <c r="MTR295" s="106"/>
      <c r="MTS295" s="106"/>
      <c r="MTT295" s="98"/>
      <c r="MTU295" s="98"/>
      <c r="MTV295" s="98"/>
      <c r="MTW295" s="102"/>
      <c r="MTX295" s="102"/>
      <c r="MTY295" s="102"/>
      <c r="MTZ295" s="102"/>
      <c r="MUA295" s="102"/>
      <c r="MUB295" s="102"/>
      <c r="MUC295" s="102"/>
      <c r="MUD295" s="102"/>
      <c r="MUE295" s="102"/>
      <c r="MUF295" s="102"/>
      <c r="MUG295" s="102"/>
      <c r="MUH295" s="102"/>
      <c r="MUI295" s="102"/>
      <c r="MUJ295" s="102"/>
      <c r="MUK295" s="99"/>
      <c r="MUL295" s="122"/>
      <c r="MUM295" s="99"/>
      <c r="MUN295" s="100"/>
      <c r="MUO295" s="107"/>
      <c r="MUP295" s="100"/>
      <c r="MUQ295" s="99"/>
      <c r="MUR295" s="102"/>
      <c r="MUS295" s="102"/>
      <c r="MUT295" s="102"/>
      <c r="MUU295" s="102"/>
      <c r="MUV295" s="102"/>
      <c r="MUW295" s="103"/>
      <c r="MUX295" s="104"/>
      <c r="MUY295" s="105"/>
      <c r="MUZ295" s="104"/>
      <c r="MVA295" s="102"/>
      <c r="MVB295" s="102"/>
      <c r="MVC295" s="102"/>
      <c r="MVD295" s="99"/>
      <c r="MVE295" s="106"/>
      <c r="MVF295" s="102"/>
      <c r="MVG295" s="102"/>
      <c r="MVH295" s="102"/>
      <c r="MVI295" s="106"/>
      <c r="MVJ295" s="107"/>
      <c r="MVK295" s="106"/>
      <c r="MVL295" s="106"/>
      <c r="MVM295" s="98"/>
      <c r="MVN295" s="98"/>
      <c r="MVO295" s="98"/>
      <c r="MVP295" s="102"/>
      <c r="MVQ295" s="102"/>
      <c r="MVR295" s="102"/>
      <c r="MVS295" s="102"/>
      <c r="MVT295" s="102"/>
      <c r="MVU295" s="102"/>
      <c r="MVV295" s="102"/>
      <c r="MVW295" s="102"/>
      <c r="MVX295" s="102"/>
      <c r="MVY295" s="102"/>
      <c r="MVZ295" s="102"/>
      <c r="MWA295" s="102"/>
      <c r="MWB295" s="102"/>
      <c r="MWC295" s="102"/>
      <c r="MWD295" s="99"/>
      <c r="MWE295" s="122"/>
      <c r="MWF295" s="99"/>
      <c r="MWG295" s="100"/>
      <c r="MWH295" s="107"/>
      <c r="MWI295" s="100"/>
      <c r="MWJ295" s="99"/>
      <c r="MWK295" s="102"/>
      <c r="MWL295" s="102"/>
      <c r="MWM295" s="102"/>
      <c r="MWN295" s="102"/>
      <c r="MWO295" s="102"/>
      <c r="MWP295" s="103"/>
      <c r="MWQ295" s="104"/>
      <c r="MWR295" s="105"/>
      <c r="MWS295" s="104"/>
      <c r="MWT295" s="102"/>
      <c r="MWU295" s="102"/>
      <c r="MWV295" s="102"/>
      <c r="MWW295" s="99"/>
      <c r="MWX295" s="106"/>
      <c r="MWY295" s="102"/>
      <c r="MWZ295" s="102"/>
      <c r="MXA295" s="102"/>
      <c r="MXB295" s="106"/>
      <c r="MXC295" s="107"/>
      <c r="MXD295" s="106"/>
      <c r="MXE295" s="106"/>
      <c r="MXF295" s="98"/>
      <c r="MXG295" s="98"/>
      <c r="MXH295" s="98"/>
      <c r="MXI295" s="102"/>
      <c r="MXJ295" s="102"/>
      <c r="MXK295" s="102"/>
      <c r="MXL295" s="102"/>
      <c r="MXM295" s="102"/>
      <c r="MXN295" s="102"/>
      <c r="MXO295" s="102"/>
      <c r="MXP295" s="102"/>
      <c r="MXQ295" s="102"/>
      <c r="MXR295" s="102"/>
      <c r="MXS295" s="102"/>
      <c r="MXT295" s="102"/>
      <c r="MXU295" s="102"/>
      <c r="MXV295" s="102"/>
      <c r="MXW295" s="99"/>
      <c r="MXX295" s="122"/>
      <c r="MXY295" s="99"/>
      <c r="MXZ295" s="100"/>
      <c r="MYA295" s="107"/>
      <c r="MYB295" s="100"/>
      <c r="MYC295" s="99"/>
      <c r="MYD295" s="102"/>
      <c r="MYE295" s="102"/>
      <c r="MYF295" s="102"/>
      <c r="MYG295" s="102"/>
      <c r="MYH295" s="102"/>
      <c r="MYI295" s="103"/>
      <c r="MYJ295" s="104"/>
      <c r="MYK295" s="105"/>
      <c r="MYL295" s="104"/>
      <c r="MYM295" s="102"/>
      <c r="MYN295" s="102"/>
      <c r="MYO295" s="102"/>
      <c r="MYP295" s="99"/>
      <c r="MYQ295" s="106"/>
      <c r="MYR295" s="102"/>
      <c r="MYS295" s="102"/>
      <c r="MYT295" s="102"/>
      <c r="MYU295" s="106"/>
      <c r="MYV295" s="107"/>
      <c r="MYW295" s="106"/>
      <c r="MYX295" s="106"/>
      <c r="MYY295" s="98"/>
      <c r="MYZ295" s="98"/>
      <c r="MZA295" s="98"/>
      <c r="MZB295" s="102"/>
      <c r="MZC295" s="102"/>
      <c r="MZD295" s="102"/>
      <c r="MZE295" s="102"/>
      <c r="MZF295" s="102"/>
      <c r="MZG295" s="102"/>
      <c r="MZH295" s="102"/>
      <c r="MZI295" s="102"/>
      <c r="MZJ295" s="102"/>
      <c r="MZK295" s="102"/>
      <c r="MZL295" s="102"/>
      <c r="MZM295" s="102"/>
      <c r="MZN295" s="102"/>
      <c r="MZO295" s="102"/>
      <c r="MZP295" s="99"/>
      <c r="MZQ295" s="122"/>
      <c r="MZR295" s="99"/>
      <c r="MZS295" s="100"/>
      <c r="MZT295" s="107"/>
      <c r="MZU295" s="100"/>
      <c r="MZV295" s="99"/>
      <c r="MZW295" s="102"/>
      <c r="MZX295" s="102"/>
      <c r="MZY295" s="102"/>
      <c r="MZZ295" s="102"/>
      <c r="NAA295" s="102"/>
      <c r="NAB295" s="103"/>
      <c r="NAC295" s="104"/>
      <c r="NAD295" s="105"/>
      <c r="NAE295" s="104"/>
      <c r="NAF295" s="102"/>
      <c r="NAG295" s="102"/>
      <c r="NAH295" s="102"/>
      <c r="NAI295" s="99"/>
      <c r="NAJ295" s="106"/>
      <c r="NAK295" s="102"/>
      <c r="NAL295" s="102"/>
      <c r="NAM295" s="102"/>
      <c r="NAN295" s="106"/>
      <c r="NAO295" s="107"/>
      <c r="NAP295" s="106"/>
      <c r="NAQ295" s="106"/>
      <c r="NAR295" s="98"/>
      <c r="NAS295" s="98"/>
      <c r="NAT295" s="98"/>
      <c r="NAU295" s="102"/>
      <c r="NAV295" s="102"/>
      <c r="NAW295" s="102"/>
      <c r="NAX295" s="102"/>
      <c r="NAY295" s="102"/>
      <c r="NAZ295" s="102"/>
      <c r="NBA295" s="102"/>
      <c r="NBB295" s="102"/>
      <c r="NBC295" s="102"/>
      <c r="NBD295" s="102"/>
      <c r="NBE295" s="102"/>
      <c r="NBF295" s="102"/>
      <c r="NBG295" s="102"/>
      <c r="NBH295" s="102"/>
      <c r="NBI295" s="99"/>
      <c r="NBJ295" s="122"/>
      <c r="NBK295" s="99"/>
      <c r="NBL295" s="100"/>
      <c r="NBM295" s="107"/>
      <c r="NBN295" s="100"/>
      <c r="NBO295" s="99"/>
      <c r="NBP295" s="102"/>
      <c r="NBQ295" s="102"/>
      <c r="NBR295" s="102"/>
      <c r="NBS295" s="102"/>
      <c r="NBT295" s="102"/>
      <c r="NBU295" s="103"/>
      <c r="NBV295" s="104"/>
      <c r="NBW295" s="105"/>
      <c r="NBX295" s="104"/>
      <c r="NBY295" s="102"/>
      <c r="NBZ295" s="102"/>
      <c r="NCA295" s="102"/>
      <c r="NCB295" s="99"/>
      <c r="NCC295" s="106"/>
      <c r="NCD295" s="102"/>
      <c r="NCE295" s="102"/>
      <c r="NCF295" s="102"/>
      <c r="NCG295" s="106"/>
      <c r="NCH295" s="107"/>
      <c r="NCI295" s="106"/>
      <c r="NCJ295" s="106"/>
      <c r="NCK295" s="98"/>
      <c r="NCL295" s="98"/>
      <c r="NCM295" s="98"/>
      <c r="NCN295" s="102"/>
      <c r="NCO295" s="102"/>
      <c r="NCP295" s="102"/>
      <c r="NCQ295" s="102"/>
      <c r="NCR295" s="102"/>
      <c r="NCS295" s="102"/>
      <c r="NCT295" s="102"/>
      <c r="NCU295" s="102"/>
      <c r="NCV295" s="102"/>
      <c r="NCW295" s="102"/>
      <c r="NCX295" s="102"/>
      <c r="NCY295" s="102"/>
      <c r="NCZ295" s="102"/>
      <c r="NDA295" s="102"/>
      <c r="NDB295" s="99"/>
      <c r="NDC295" s="122"/>
      <c r="NDD295" s="99"/>
      <c r="NDE295" s="100"/>
      <c r="NDF295" s="107"/>
      <c r="NDG295" s="100"/>
      <c r="NDH295" s="99"/>
      <c r="NDI295" s="102"/>
      <c r="NDJ295" s="102"/>
      <c r="NDK295" s="102"/>
      <c r="NDL295" s="102"/>
      <c r="NDM295" s="102"/>
      <c r="NDN295" s="103"/>
      <c r="NDO295" s="104"/>
      <c r="NDP295" s="105"/>
      <c r="NDQ295" s="104"/>
      <c r="NDR295" s="102"/>
      <c r="NDS295" s="102"/>
      <c r="NDT295" s="102"/>
      <c r="NDU295" s="99"/>
      <c r="NDV295" s="106"/>
      <c r="NDW295" s="102"/>
      <c r="NDX295" s="102"/>
      <c r="NDY295" s="102"/>
      <c r="NDZ295" s="106"/>
      <c r="NEA295" s="107"/>
      <c r="NEB295" s="106"/>
      <c r="NEC295" s="106"/>
      <c r="NED295" s="98"/>
      <c r="NEE295" s="98"/>
      <c r="NEF295" s="98"/>
      <c r="NEG295" s="102"/>
      <c r="NEH295" s="102"/>
      <c r="NEI295" s="102"/>
      <c r="NEJ295" s="102"/>
      <c r="NEK295" s="102"/>
      <c r="NEL295" s="102"/>
      <c r="NEM295" s="102"/>
      <c r="NEN295" s="102"/>
      <c r="NEO295" s="102"/>
      <c r="NEP295" s="102"/>
      <c r="NEQ295" s="102"/>
      <c r="NER295" s="102"/>
      <c r="NES295" s="102"/>
      <c r="NET295" s="102"/>
      <c r="NEU295" s="99"/>
      <c r="NEV295" s="122"/>
      <c r="NEW295" s="99"/>
      <c r="NEX295" s="100"/>
      <c r="NEY295" s="107"/>
      <c r="NEZ295" s="100"/>
      <c r="NFA295" s="99"/>
      <c r="NFB295" s="102"/>
      <c r="NFC295" s="102"/>
      <c r="NFD295" s="102"/>
      <c r="NFE295" s="102"/>
      <c r="NFF295" s="102"/>
      <c r="NFG295" s="103"/>
      <c r="NFH295" s="104"/>
      <c r="NFI295" s="105"/>
      <c r="NFJ295" s="104"/>
      <c r="NFK295" s="102"/>
      <c r="NFL295" s="102"/>
      <c r="NFM295" s="102"/>
      <c r="NFN295" s="99"/>
      <c r="NFO295" s="106"/>
      <c r="NFP295" s="102"/>
      <c r="NFQ295" s="102"/>
      <c r="NFR295" s="102"/>
      <c r="NFS295" s="106"/>
      <c r="NFT295" s="107"/>
      <c r="NFU295" s="106"/>
      <c r="NFV295" s="106"/>
      <c r="NFW295" s="98"/>
      <c r="NFX295" s="98"/>
      <c r="NFY295" s="98"/>
      <c r="NFZ295" s="102"/>
      <c r="NGA295" s="102"/>
      <c r="NGB295" s="102"/>
      <c r="NGC295" s="102"/>
      <c r="NGD295" s="102"/>
      <c r="NGE295" s="102"/>
      <c r="NGF295" s="102"/>
      <c r="NGG295" s="102"/>
      <c r="NGH295" s="102"/>
      <c r="NGI295" s="102"/>
      <c r="NGJ295" s="102"/>
      <c r="NGK295" s="102"/>
      <c r="NGL295" s="102"/>
      <c r="NGM295" s="102"/>
      <c r="NGN295" s="99"/>
      <c r="NGO295" s="122"/>
      <c r="NGP295" s="99"/>
      <c r="NGQ295" s="100"/>
      <c r="NGR295" s="107"/>
      <c r="NGS295" s="100"/>
      <c r="NGT295" s="99"/>
      <c r="NGU295" s="102"/>
      <c r="NGV295" s="102"/>
      <c r="NGW295" s="102"/>
      <c r="NGX295" s="102"/>
      <c r="NGY295" s="102"/>
      <c r="NGZ295" s="103"/>
      <c r="NHA295" s="104"/>
      <c r="NHB295" s="105"/>
      <c r="NHC295" s="104"/>
      <c r="NHD295" s="102"/>
      <c r="NHE295" s="102"/>
      <c r="NHF295" s="102"/>
      <c r="NHG295" s="99"/>
      <c r="NHH295" s="106"/>
      <c r="NHI295" s="102"/>
      <c r="NHJ295" s="102"/>
      <c r="NHK295" s="102"/>
      <c r="NHL295" s="106"/>
      <c r="NHM295" s="107"/>
      <c r="NHN295" s="106"/>
      <c r="NHO295" s="106"/>
      <c r="NHP295" s="98"/>
      <c r="NHQ295" s="98"/>
      <c r="NHR295" s="98"/>
      <c r="NHS295" s="102"/>
      <c r="NHT295" s="102"/>
      <c r="NHU295" s="102"/>
      <c r="NHV295" s="102"/>
      <c r="NHW295" s="102"/>
      <c r="NHX295" s="102"/>
      <c r="NHY295" s="102"/>
      <c r="NHZ295" s="102"/>
      <c r="NIA295" s="102"/>
      <c r="NIB295" s="102"/>
      <c r="NIC295" s="102"/>
      <c r="NID295" s="102"/>
      <c r="NIE295" s="102"/>
      <c r="NIF295" s="102"/>
      <c r="NIG295" s="99"/>
      <c r="NIH295" s="122"/>
      <c r="NII295" s="99"/>
      <c r="NIJ295" s="100"/>
      <c r="NIK295" s="107"/>
      <c r="NIL295" s="100"/>
      <c r="NIM295" s="99"/>
      <c r="NIN295" s="102"/>
      <c r="NIO295" s="102"/>
      <c r="NIP295" s="102"/>
      <c r="NIQ295" s="102"/>
      <c r="NIR295" s="102"/>
      <c r="NIS295" s="103"/>
      <c r="NIT295" s="104"/>
      <c r="NIU295" s="105"/>
      <c r="NIV295" s="104"/>
      <c r="NIW295" s="102"/>
      <c r="NIX295" s="102"/>
      <c r="NIY295" s="102"/>
      <c r="NIZ295" s="99"/>
      <c r="NJA295" s="106"/>
      <c r="NJB295" s="102"/>
      <c r="NJC295" s="102"/>
      <c r="NJD295" s="102"/>
      <c r="NJE295" s="106"/>
      <c r="NJF295" s="107"/>
      <c r="NJG295" s="106"/>
      <c r="NJH295" s="106"/>
      <c r="NJI295" s="98"/>
      <c r="NJJ295" s="98"/>
      <c r="NJK295" s="98"/>
      <c r="NJL295" s="102"/>
      <c r="NJM295" s="102"/>
      <c r="NJN295" s="102"/>
      <c r="NJO295" s="102"/>
      <c r="NJP295" s="102"/>
      <c r="NJQ295" s="102"/>
      <c r="NJR295" s="102"/>
      <c r="NJS295" s="102"/>
      <c r="NJT295" s="102"/>
      <c r="NJU295" s="102"/>
      <c r="NJV295" s="102"/>
      <c r="NJW295" s="102"/>
      <c r="NJX295" s="102"/>
      <c r="NJY295" s="102"/>
      <c r="NJZ295" s="99"/>
      <c r="NKA295" s="122"/>
      <c r="NKB295" s="99"/>
      <c r="NKC295" s="100"/>
      <c r="NKD295" s="107"/>
      <c r="NKE295" s="100"/>
      <c r="NKF295" s="99"/>
      <c r="NKG295" s="102"/>
      <c r="NKH295" s="102"/>
      <c r="NKI295" s="102"/>
      <c r="NKJ295" s="102"/>
      <c r="NKK295" s="102"/>
      <c r="NKL295" s="103"/>
      <c r="NKM295" s="104"/>
      <c r="NKN295" s="105"/>
      <c r="NKO295" s="104"/>
      <c r="NKP295" s="102"/>
      <c r="NKQ295" s="102"/>
      <c r="NKR295" s="102"/>
      <c r="NKS295" s="99"/>
      <c r="NKT295" s="106"/>
      <c r="NKU295" s="102"/>
      <c r="NKV295" s="102"/>
      <c r="NKW295" s="102"/>
      <c r="NKX295" s="106"/>
      <c r="NKY295" s="107"/>
      <c r="NKZ295" s="106"/>
      <c r="NLA295" s="106"/>
      <c r="NLB295" s="98"/>
      <c r="NLC295" s="98"/>
      <c r="NLD295" s="98"/>
      <c r="NLE295" s="102"/>
      <c r="NLF295" s="102"/>
      <c r="NLG295" s="102"/>
      <c r="NLH295" s="102"/>
      <c r="NLI295" s="102"/>
      <c r="NLJ295" s="102"/>
      <c r="NLK295" s="102"/>
      <c r="NLL295" s="102"/>
      <c r="NLM295" s="102"/>
      <c r="NLN295" s="102"/>
      <c r="NLO295" s="102"/>
      <c r="NLP295" s="102"/>
      <c r="NLQ295" s="102"/>
      <c r="NLR295" s="102"/>
      <c r="NLS295" s="99"/>
      <c r="NLT295" s="122"/>
      <c r="NLU295" s="99"/>
      <c r="NLV295" s="100"/>
      <c r="NLW295" s="107"/>
      <c r="NLX295" s="100"/>
      <c r="NLY295" s="99"/>
      <c r="NLZ295" s="102"/>
      <c r="NMA295" s="102"/>
      <c r="NMB295" s="102"/>
      <c r="NMC295" s="102"/>
      <c r="NMD295" s="102"/>
      <c r="NME295" s="103"/>
      <c r="NMF295" s="104"/>
      <c r="NMG295" s="105"/>
      <c r="NMH295" s="104"/>
      <c r="NMI295" s="102"/>
      <c r="NMJ295" s="102"/>
      <c r="NMK295" s="102"/>
      <c r="NML295" s="99"/>
      <c r="NMM295" s="106"/>
      <c r="NMN295" s="102"/>
      <c r="NMO295" s="102"/>
      <c r="NMP295" s="102"/>
      <c r="NMQ295" s="106"/>
      <c r="NMR295" s="107"/>
      <c r="NMS295" s="106"/>
      <c r="NMT295" s="106"/>
      <c r="NMU295" s="98"/>
      <c r="NMV295" s="98"/>
      <c r="NMW295" s="98"/>
      <c r="NMX295" s="102"/>
      <c r="NMY295" s="102"/>
      <c r="NMZ295" s="102"/>
      <c r="NNA295" s="102"/>
      <c r="NNB295" s="102"/>
      <c r="NNC295" s="102"/>
      <c r="NND295" s="102"/>
      <c r="NNE295" s="102"/>
      <c r="NNF295" s="102"/>
      <c r="NNG295" s="102"/>
      <c r="NNH295" s="102"/>
      <c r="NNI295" s="102"/>
      <c r="NNJ295" s="102"/>
      <c r="NNK295" s="102"/>
      <c r="NNL295" s="99"/>
      <c r="NNM295" s="122"/>
      <c r="NNN295" s="99"/>
      <c r="NNO295" s="100"/>
      <c r="NNP295" s="107"/>
      <c r="NNQ295" s="100"/>
      <c r="NNR295" s="99"/>
      <c r="NNS295" s="102"/>
      <c r="NNT295" s="102"/>
      <c r="NNU295" s="102"/>
      <c r="NNV295" s="102"/>
      <c r="NNW295" s="102"/>
      <c r="NNX295" s="103"/>
      <c r="NNY295" s="104"/>
      <c r="NNZ295" s="105"/>
      <c r="NOA295" s="104"/>
      <c r="NOB295" s="102"/>
      <c r="NOC295" s="102"/>
      <c r="NOD295" s="102"/>
      <c r="NOE295" s="99"/>
      <c r="NOF295" s="106"/>
      <c r="NOG295" s="102"/>
      <c r="NOH295" s="102"/>
      <c r="NOI295" s="102"/>
      <c r="NOJ295" s="106"/>
      <c r="NOK295" s="107"/>
      <c r="NOL295" s="106"/>
      <c r="NOM295" s="106"/>
      <c r="NON295" s="98"/>
      <c r="NOO295" s="98"/>
      <c r="NOP295" s="98"/>
      <c r="NOQ295" s="102"/>
      <c r="NOR295" s="102"/>
      <c r="NOS295" s="102"/>
      <c r="NOT295" s="102"/>
      <c r="NOU295" s="102"/>
      <c r="NOV295" s="102"/>
      <c r="NOW295" s="102"/>
      <c r="NOX295" s="102"/>
      <c r="NOY295" s="102"/>
      <c r="NOZ295" s="102"/>
      <c r="NPA295" s="102"/>
      <c r="NPB295" s="102"/>
      <c r="NPC295" s="102"/>
      <c r="NPD295" s="102"/>
      <c r="NPE295" s="99"/>
      <c r="NPF295" s="122"/>
      <c r="NPG295" s="99"/>
      <c r="NPH295" s="100"/>
      <c r="NPI295" s="107"/>
      <c r="NPJ295" s="100"/>
      <c r="NPK295" s="99"/>
      <c r="NPL295" s="102"/>
      <c r="NPM295" s="102"/>
      <c r="NPN295" s="102"/>
      <c r="NPO295" s="102"/>
      <c r="NPP295" s="102"/>
      <c r="NPQ295" s="103"/>
      <c r="NPR295" s="104"/>
      <c r="NPS295" s="105"/>
      <c r="NPT295" s="104"/>
      <c r="NPU295" s="102"/>
      <c r="NPV295" s="102"/>
      <c r="NPW295" s="102"/>
      <c r="NPX295" s="99"/>
      <c r="NPY295" s="106"/>
      <c r="NPZ295" s="102"/>
      <c r="NQA295" s="102"/>
      <c r="NQB295" s="102"/>
      <c r="NQC295" s="106"/>
      <c r="NQD295" s="107"/>
      <c r="NQE295" s="106"/>
      <c r="NQF295" s="106"/>
      <c r="NQG295" s="98"/>
      <c r="NQH295" s="98"/>
      <c r="NQI295" s="98"/>
      <c r="NQJ295" s="102"/>
      <c r="NQK295" s="102"/>
      <c r="NQL295" s="102"/>
      <c r="NQM295" s="102"/>
      <c r="NQN295" s="102"/>
      <c r="NQO295" s="102"/>
      <c r="NQP295" s="102"/>
      <c r="NQQ295" s="102"/>
      <c r="NQR295" s="102"/>
      <c r="NQS295" s="102"/>
      <c r="NQT295" s="102"/>
      <c r="NQU295" s="102"/>
      <c r="NQV295" s="102"/>
      <c r="NQW295" s="102"/>
      <c r="NQX295" s="99"/>
      <c r="NQY295" s="122"/>
      <c r="NQZ295" s="99"/>
      <c r="NRA295" s="100"/>
      <c r="NRB295" s="107"/>
      <c r="NRC295" s="100"/>
      <c r="NRD295" s="99"/>
      <c r="NRE295" s="102"/>
      <c r="NRF295" s="102"/>
      <c r="NRG295" s="102"/>
      <c r="NRH295" s="102"/>
      <c r="NRI295" s="102"/>
      <c r="NRJ295" s="103"/>
      <c r="NRK295" s="104"/>
      <c r="NRL295" s="105"/>
      <c r="NRM295" s="104"/>
      <c r="NRN295" s="102"/>
      <c r="NRO295" s="102"/>
      <c r="NRP295" s="102"/>
      <c r="NRQ295" s="99"/>
      <c r="NRR295" s="106"/>
      <c r="NRS295" s="102"/>
      <c r="NRT295" s="102"/>
      <c r="NRU295" s="102"/>
      <c r="NRV295" s="106"/>
      <c r="NRW295" s="107"/>
      <c r="NRX295" s="106"/>
      <c r="NRY295" s="106"/>
      <c r="NRZ295" s="98"/>
      <c r="NSA295" s="98"/>
      <c r="NSB295" s="98"/>
      <c r="NSC295" s="102"/>
      <c r="NSD295" s="102"/>
      <c r="NSE295" s="102"/>
      <c r="NSF295" s="102"/>
      <c r="NSG295" s="102"/>
      <c r="NSH295" s="102"/>
      <c r="NSI295" s="102"/>
      <c r="NSJ295" s="102"/>
      <c r="NSK295" s="102"/>
      <c r="NSL295" s="102"/>
      <c r="NSM295" s="102"/>
      <c r="NSN295" s="102"/>
      <c r="NSO295" s="102"/>
      <c r="NSP295" s="102"/>
      <c r="NSQ295" s="99"/>
      <c r="NSR295" s="122"/>
      <c r="NSS295" s="99"/>
      <c r="NST295" s="100"/>
      <c r="NSU295" s="107"/>
      <c r="NSV295" s="100"/>
      <c r="NSW295" s="99"/>
      <c r="NSX295" s="102"/>
      <c r="NSY295" s="102"/>
      <c r="NSZ295" s="102"/>
      <c r="NTA295" s="102"/>
      <c r="NTB295" s="102"/>
      <c r="NTC295" s="103"/>
      <c r="NTD295" s="104"/>
      <c r="NTE295" s="105"/>
      <c r="NTF295" s="104"/>
      <c r="NTG295" s="102"/>
      <c r="NTH295" s="102"/>
      <c r="NTI295" s="102"/>
      <c r="NTJ295" s="99"/>
      <c r="NTK295" s="106"/>
      <c r="NTL295" s="102"/>
      <c r="NTM295" s="102"/>
      <c r="NTN295" s="102"/>
      <c r="NTO295" s="106"/>
      <c r="NTP295" s="107"/>
      <c r="NTQ295" s="106"/>
      <c r="NTR295" s="106"/>
      <c r="NTS295" s="98"/>
      <c r="NTT295" s="98"/>
      <c r="NTU295" s="98"/>
      <c r="NTV295" s="102"/>
      <c r="NTW295" s="102"/>
      <c r="NTX295" s="102"/>
      <c r="NTY295" s="102"/>
      <c r="NTZ295" s="102"/>
      <c r="NUA295" s="102"/>
      <c r="NUB295" s="102"/>
      <c r="NUC295" s="102"/>
      <c r="NUD295" s="102"/>
      <c r="NUE295" s="102"/>
      <c r="NUF295" s="102"/>
      <c r="NUG295" s="102"/>
      <c r="NUH295" s="102"/>
      <c r="NUI295" s="102"/>
      <c r="NUJ295" s="99"/>
      <c r="NUK295" s="122"/>
      <c r="NUL295" s="99"/>
      <c r="NUM295" s="100"/>
      <c r="NUN295" s="107"/>
      <c r="NUO295" s="100"/>
      <c r="NUP295" s="99"/>
      <c r="NUQ295" s="102"/>
      <c r="NUR295" s="102"/>
      <c r="NUS295" s="102"/>
      <c r="NUT295" s="102"/>
      <c r="NUU295" s="102"/>
      <c r="NUV295" s="103"/>
      <c r="NUW295" s="104"/>
      <c r="NUX295" s="105"/>
      <c r="NUY295" s="104"/>
      <c r="NUZ295" s="102"/>
      <c r="NVA295" s="102"/>
      <c r="NVB295" s="102"/>
      <c r="NVC295" s="99"/>
      <c r="NVD295" s="106"/>
      <c r="NVE295" s="102"/>
      <c r="NVF295" s="102"/>
      <c r="NVG295" s="102"/>
      <c r="NVH295" s="106"/>
      <c r="NVI295" s="107"/>
      <c r="NVJ295" s="106"/>
      <c r="NVK295" s="106"/>
      <c r="NVL295" s="98"/>
      <c r="NVM295" s="98"/>
      <c r="NVN295" s="98"/>
      <c r="NVO295" s="102"/>
      <c r="NVP295" s="102"/>
      <c r="NVQ295" s="102"/>
      <c r="NVR295" s="102"/>
      <c r="NVS295" s="102"/>
      <c r="NVT295" s="102"/>
      <c r="NVU295" s="102"/>
      <c r="NVV295" s="102"/>
      <c r="NVW295" s="102"/>
      <c r="NVX295" s="102"/>
      <c r="NVY295" s="102"/>
      <c r="NVZ295" s="102"/>
      <c r="NWA295" s="102"/>
      <c r="NWB295" s="102"/>
      <c r="NWC295" s="99"/>
      <c r="NWD295" s="122"/>
      <c r="NWE295" s="99"/>
      <c r="NWF295" s="100"/>
      <c r="NWG295" s="107"/>
      <c r="NWH295" s="100"/>
      <c r="NWI295" s="99"/>
      <c r="NWJ295" s="102"/>
      <c r="NWK295" s="102"/>
      <c r="NWL295" s="102"/>
      <c r="NWM295" s="102"/>
      <c r="NWN295" s="102"/>
      <c r="NWO295" s="103"/>
      <c r="NWP295" s="104"/>
      <c r="NWQ295" s="105"/>
      <c r="NWR295" s="104"/>
      <c r="NWS295" s="102"/>
      <c r="NWT295" s="102"/>
      <c r="NWU295" s="102"/>
      <c r="NWV295" s="99"/>
      <c r="NWW295" s="106"/>
      <c r="NWX295" s="102"/>
      <c r="NWY295" s="102"/>
      <c r="NWZ295" s="102"/>
      <c r="NXA295" s="106"/>
      <c r="NXB295" s="107"/>
      <c r="NXC295" s="106"/>
      <c r="NXD295" s="106"/>
      <c r="NXE295" s="98"/>
      <c r="NXF295" s="98"/>
      <c r="NXG295" s="98"/>
      <c r="NXH295" s="102"/>
      <c r="NXI295" s="102"/>
      <c r="NXJ295" s="102"/>
      <c r="NXK295" s="102"/>
      <c r="NXL295" s="102"/>
      <c r="NXM295" s="102"/>
      <c r="NXN295" s="102"/>
      <c r="NXO295" s="102"/>
      <c r="NXP295" s="102"/>
      <c r="NXQ295" s="102"/>
      <c r="NXR295" s="102"/>
      <c r="NXS295" s="102"/>
      <c r="NXT295" s="102"/>
      <c r="NXU295" s="102"/>
      <c r="NXV295" s="99"/>
      <c r="NXW295" s="122"/>
      <c r="NXX295" s="99"/>
      <c r="NXY295" s="100"/>
      <c r="NXZ295" s="107"/>
      <c r="NYA295" s="100"/>
      <c r="NYB295" s="99"/>
      <c r="NYC295" s="102"/>
      <c r="NYD295" s="102"/>
      <c r="NYE295" s="102"/>
      <c r="NYF295" s="102"/>
      <c r="NYG295" s="102"/>
      <c r="NYH295" s="103"/>
      <c r="NYI295" s="104"/>
      <c r="NYJ295" s="105"/>
      <c r="NYK295" s="104"/>
      <c r="NYL295" s="102"/>
      <c r="NYM295" s="102"/>
      <c r="NYN295" s="102"/>
      <c r="NYO295" s="99"/>
      <c r="NYP295" s="106"/>
      <c r="NYQ295" s="102"/>
      <c r="NYR295" s="102"/>
      <c r="NYS295" s="102"/>
      <c r="NYT295" s="106"/>
      <c r="NYU295" s="107"/>
      <c r="NYV295" s="106"/>
      <c r="NYW295" s="106"/>
      <c r="NYX295" s="98"/>
      <c r="NYY295" s="98"/>
      <c r="NYZ295" s="98"/>
      <c r="NZA295" s="102"/>
      <c r="NZB295" s="102"/>
      <c r="NZC295" s="102"/>
      <c r="NZD295" s="102"/>
      <c r="NZE295" s="102"/>
      <c r="NZF295" s="102"/>
      <c r="NZG295" s="102"/>
      <c r="NZH295" s="102"/>
      <c r="NZI295" s="102"/>
      <c r="NZJ295" s="102"/>
      <c r="NZK295" s="102"/>
      <c r="NZL295" s="102"/>
      <c r="NZM295" s="102"/>
      <c r="NZN295" s="102"/>
      <c r="NZO295" s="99"/>
      <c r="NZP295" s="122"/>
      <c r="NZQ295" s="99"/>
      <c r="NZR295" s="100"/>
      <c r="NZS295" s="107"/>
      <c r="NZT295" s="100"/>
      <c r="NZU295" s="99"/>
      <c r="NZV295" s="102"/>
      <c r="NZW295" s="102"/>
      <c r="NZX295" s="102"/>
      <c r="NZY295" s="102"/>
      <c r="NZZ295" s="102"/>
      <c r="OAA295" s="103"/>
      <c r="OAB295" s="104"/>
      <c r="OAC295" s="105"/>
      <c r="OAD295" s="104"/>
      <c r="OAE295" s="102"/>
      <c r="OAF295" s="102"/>
      <c r="OAG295" s="102"/>
      <c r="OAH295" s="99"/>
      <c r="OAI295" s="106"/>
      <c r="OAJ295" s="102"/>
      <c r="OAK295" s="102"/>
      <c r="OAL295" s="102"/>
      <c r="OAM295" s="106"/>
      <c r="OAN295" s="107"/>
      <c r="OAO295" s="106"/>
      <c r="OAP295" s="106"/>
      <c r="OAQ295" s="98"/>
      <c r="OAR295" s="98"/>
      <c r="OAS295" s="98"/>
      <c r="OAT295" s="102"/>
      <c r="OAU295" s="102"/>
      <c r="OAV295" s="102"/>
      <c r="OAW295" s="102"/>
      <c r="OAX295" s="102"/>
      <c r="OAY295" s="102"/>
      <c r="OAZ295" s="102"/>
      <c r="OBA295" s="102"/>
      <c r="OBB295" s="102"/>
      <c r="OBC295" s="102"/>
      <c r="OBD295" s="102"/>
      <c r="OBE295" s="102"/>
      <c r="OBF295" s="102"/>
      <c r="OBG295" s="102"/>
      <c r="OBH295" s="99"/>
      <c r="OBI295" s="122"/>
      <c r="OBJ295" s="99"/>
      <c r="OBK295" s="100"/>
      <c r="OBL295" s="107"/>
      <c r="OBM295" s="100"/>
      <c r="OBN295" s="99"/>
      <c r="OBO295" s="102"/>
      <c r="OBP295" s="102"/>
      <c r="OBQ295" s="102"/>
      <c r="OBR295" s="102"/>
      <c r="OBS295" s="102"/>
      <c r="OBT295" s="103"/>
      <c r="OBU295" s="104"/>
      <c r="OBV295" s="105"/>
      <c r="OBW295" s="104"/>
      <c r="OBX295" s="102"/>
      <c r="OBY295" s="102"/>
      <c r="OBZ295" s="102"/>
      <c r="OCA295" s="99"/>
      <c r="OCB295" s="106"/>
      <c r="OCC295" s="102"/>
      <c r="OCD295" s="102"/>
      <c r="OCE295" s="102"/>
      <c r="OCF295" s="106"/>
      <c r="OCG295" s="107"/>
      <c r="OCH295" s="106"/>
      <c r="OCI295" s="106"/>
      <c r="OCJ295" s="98"/>
      <c r="OCK295" s="98"/>
      <c r="OCL295" s="98"/>
      <c r="OCM295" s="102"/>
      <c r="OCN295" s="102"/>
      <c r="OCO295" s="102"/>
      <c r="OCP295" s="102"/>
      <c r="OCQ295" s="102"/>
      <c r="OCR295" s="102"/>
      <c r="OCS295" s="102"/>
      <c r="OCT295" s="102"/>
      <c r="OCU295" s="102"/>
      <c r="OCV295" s="102"/>
      <c r="OCW295" s="102"/>
      <c r="OCX295" s="102"/>
      <c r="OCY295" s="102"/>
      <c r="OCZ295" s="102"/>
      <c r="ODA295" s="99"/>
      <c r="ODB295" s="122"/>
      <c r="ODC295" s="99"/>
      <c r="ODD295" s="100"/>
      <c r="ODE295" s="107"/>
      <c r="ODF295" s="100"/>
      <c r="ODG295" s="99"/>
      <c r="ODH295" s="102"/>
      <c r="ODI295" s="102"/>
      <c r="ODJ295" s="102"/>
      <c r="ODK295" s="102"/>
      <c r="ODL295" s="102"/>
      <c r="ODM295" s="103"/>
      <c r="ODN295" s="104"/>
      <c r="ODO295" s="105"/>
      <c r="ODP295" s="104"/>
      <c r="ODQ295" s="102"/>
      <c r="ODR295" s="102"/>
      <c r="ODS295" s="102"/>
      <c r="ODT295" s="99"/>
      <c r="ODU295" s="106"/>
      <c r="ODV295" s="102"/>
      <c r="ODW295" s="102"/>
      <c r="ODX295" s="102"/>
      <c r="ODY295" s="106"/>
      <c r="ODZ295" s="107"/>
      <c r="OEA295" s="106"/>
      <c r="OEB295" s="106"/>
      <c r="OEC295" s="98"/>
      <c r="OED295" s="98"/>
      <c r="OEE295" s="98"/>
      <c r="OEF295" s="102"/>
      <c r="OEG295" s="102"/>
      <c r="OEH295" s="102"/>
      <c r="OEI295" s="102"/>
      <c r="OEJ295" s="102"/>
      <c r="OEK295" s="102"/>
      <c r="OEL295" s="102"/>
      <c r="OEM295" s="102"/>
      <c r="OEN295" s="102"/>
      <c r="OEO295" s="102"/>
      <c r="OEP295" s="102"/>
      <c r="OEQ295" s="102"/>
      <c r="OER295" s="102"/>
      <c r="OES295" s="102"/>
      <c r="OET295" s="99"/>
      <c r="OEU295" s="122"/>
      <c r="OEV295" s="99"/>
      <c r="OEW295" s="100"/>
      <c r="OEX295" s="107"/>
      <c r="OEY295" s="100"/>
      <c r="OEZ295" s="99"/>
      <c r="OFA295" s="102"/>
      <c r="OFB295" s="102"/>
      <c r="OFC295" s="102"/>
      <c r="OFD295" s="102"/>
      <c r="OFE295" s="102"/>
      <c r="OFF295" s="103"/>
      <c r="OFG295" s="104"/>
      <c r="OFH295" s="105"/>
      <c r="OFI295" s="104"/>
      <c r="OFJ295" s="102"/>
      <c r="OFK295" s="102"/>
      <c r="OFL295" s="102"/>
      <c r="OFM295" s="99"/>
      <c r="OFN295" s="106"/>
      <c r="OFO295" s="102"/>
      <c r="OFP295" s="102"/>
      <c r="OFQ295" s="102"/>
      <c r="OFR295" s="106"/>
      <c r="OFS295" s="107"/>
      <c r="OFT295" s="106"/>
      <c r="OFU295" s="106"/>
      <c r="OFV295" s="98"/>
      <c r="OFW295" s="98"/>
      <c r="OFX295" s="98"/>
      <c r="OFY295" s="102"/>
      <c r="OFZ295" s="102"/>
      <c r="OGA295" s="102"/>
      <c r="OGB295" s="102"/>
      <c r="OGC295" s="102"/>
      <c r="OGD295" s="102"/>
      <c r="OGE295" s="102"/>
      <c r="OGF295" s="102"/>
      <c r="OGG295" s="102"/>
      <c r="OGH295" s="102"/>
      <c r="OGI295" s="102"/>
      <c r="OGJ295" s="102"/>
      <c r="OGK295" s="102"/>
      <c r="OGL295" s="102"/>
      <c r="OGM295" s="99"/>
      <c r="OGN295" s="122"/>
      <c r="OGO295" s="99"/>
      <c r="OGP295" s="100"/>
      <c r="OGQ295" s="107"/>
      <c r="OGR295" s="100"/>
      <c r="OGS295" s="99"/>
      <c r="OGT295" s="102"/>
      <c r="OGU295" s="102"/>
      <c r="OGV295" s="102"/>
      <c r="OGW295" s="102"/>
      <c r="OGX295" s="102"/>
      <c r="OGY295" s="103"/>
      <c r="OGZ295" s="104"/>
      <c r="OHA295" s="105"/>
      <c r="OHB295" s="104"/>
      <c r="OHC295" s="102"/>
      <c r="OHD295" s="102"/>
      <c r="OHE295" s="102"/>
      <c r="OHF295" s="99"/>
      <c r="OHG295" s="106"/>
      <c r="OHH295" s="102"/>
      <c r="OHI295" s="102"/>
      <c r="OHJ295" s="102"/>
      <c r="OHK295" s="106"/>
      <c r="OHL295" s="107"/>
      <c r="OHM295" s="106"/>
      <c r="OHN295" s="106"/>
      <c r="OHO295" s="98"/>
      <c r="OHP295" s="98"/>
      <c r="OHQ295" s="98"/>
      <c r="OHR295" s="102"/>
      <c r="OHS295" s="102"/>
      <c r="OHT295" s="102"/>
      <c r="OHU295" s="102"/>
      <c r="OHV295" s="102"/>
      <c r="OHW295" s="102"/>
      <c r="OHX295" s="102"/>
      <c r="OHY295" s="102"/>
      <c r="OHZ295" s="102"/>
      <c r="OIA295" s="102"/>
      <c r="OIB295" s="102"/>
      <c r="OIC295" s="102"/>
      <c r="OID295" s="102"/>
      <c r="OIE295" s="102"/>
      <c r="OIF295" s="99"/>
      <c r="OIG295" s="122"/>
      <c r="OIH295" s="99"/>
      <c r="OII295" s="100"/>
      <c r="OIJ295" s="107"/>
      <c r="OIK295" s="100"/>
      <c r="OIL295" s="99"/>
      <c r="OIM295" s="102"/>
      <c r="OIN295" s="102"/>
      <c r="OIO295" s="102"/>
      <c r="OIP295" s="102"/>
      <c r="OIQ295" s="102"/>
      <c r="OIR295" s="103"/>
      <c r="OIS295" s="104"/>
      <c r="OIT295" s="105"/>
      <c r="OIU295" s="104"/>
      <c r="OIV295" s="102"/>
      <c r="OIW295" s="102"/>
      <c r="OIX295" s="102"/>
      <c r="OIY295" s="99"/>
      <c r="OIZ295" s="106"/>
      <c r="OJA295" s="102"/>
      <c r="OJB295" s="102"/>
      <c r="OJC295" s="102"/>
      <c r="OJD295" s="106"/>
      <c r="OJE295" s="107"/>
      <c r="OJF295" s="106"/>
      <c r="OJG295" s="106"/>
      <c r="OJH295" s="98"/>
      <c r="OJI295" s="98"/>
      <c r="OJJ295" s="98"/>
      <c r="OJK295" s="102"/>
      <c r="OJL295" s="102"/>
      <c r="OJM295" s="102"/>
      <c r="OJN295" s="102"/>
      <c r="OJO295" s="102"/>
      <c r="OJP295" s="102"/>
      <c r="OJQ295" s="102"/>
      <c r="OJR295" s="102"/>
      <c r="OJS295" s="102"/>
      <c r="OJT295" s="102"/>
      <c r="OJU295" s="102"/>
      <c r="OJV295" s="102"/>
      <c r="OJW295" s="102"/>
      <c r="OJX295" s="102"/>
      <c r="OJY295" s="99"/>
      <c r="OJZ295" s="122"/>
      <c r="OKA295" s="99"/>
      <c r="OKB295" s="100"/>
      <c r="OKC295" s="107"/>
      <c r="OKD295" s="100"/>
      <c r="OKE295" s="99"/>
      <c r="OKF295" s="102"/>
      <c r="OKG295" s="102"/>
      <c r="OKH295" s="102"/>
      <c r="OKI295" s="102"/>
      <c r="OKJ295" s="102"/>
      <c r="OKK295" s="103"/>
      <c r="OKL295" s="104"/>
      <c r="OKM295" s="105"/>
      <c r="OKN295" s="104"/>
      <c r="OKO295" s="102"/>
      <c r="OKP295" s="102"/>
      <c r="OKQ295" s="102"/>
      <c r="OKR295" s="99"/>
      <c r="OKS295" s="106"/>
      <c r="OKT295" s="102"/>
      <c r="OKU295" s="102"/>
      <c r="OKV295" s="102"/>
      <c r="OKW295" s="106"/>
      <c r="OKX295" s="107"/>
      <c r="OKY295" s="106"/>
      <c r="OKZ295" s="106"/>
      <c r="OLA295" s="98"/>
      <c r="OLB295" s="98"/>
      <c r="OLC295" s="98"/>
      <c r="OLD295" s="102"/>
      <c r="OLE295" s="102"/>
      <c r="OLF295" s="102"/>
      <c r="OLG295" s="102"/>
      <c r="OLH295" s="102"/>
      <c r="OLI295" s="102"/>
      <c r="OLJ295" s="102"/>
      <c r="OLK295" s="102"/>
      <c r="OLL295" s="102"/>
      <c r="OLM295" s="102"/>
      <c r="OLN295" s="102"/>
      <c r="OLO295" s="102"/>
      <c r="OLP295" s="102"/>
      <c r="OLQ295" s="102"/>
      <c r="OLR295" s="99"/>
      <c r="OLS295" s="122"/>
      <c r="OLT295" s="99"/>
      <c r="OLU295" s="100"/>
      <c r="OLV295" s="107"/>
      <c r="OLW295" s="100"/>
      <c r="OLX295" s="99"/>
      <c r="OLY295" s="102"/>
      <c r="OLZ295" s="102"/>
      <c r="OMA295" s="102"/>
      <c r="OMB295" s="102"/>
      <c r="OMC295" s="102"/>
      <c r="OMD295" s="103"/>
      <c r="OME295" s="104"/>
      <c r="OMF295" s="105"/>
      <c r="OMG295" s="104"/>
      <c r="OMH295" s="102"/>
      <c r="OMI295" s="102"/>
      <c r="OMJ295" s="102"/>
      <c r="OMK295" s="99"/>
      <c r="OML295" s="106"/>
      <c r="OMM295" s="102"/>
      <c r="OMN295" s="102"/>
      <c r="OMO295" s="102"/>
      <c r="OMP295" s="106"/>
      <c r="OMQ295" s="107"/>
      <c r="OMR295" s="106"/>
      <c r="OMS295" s="106"/>
      <c r="OMT295" s="98"/>
      <c r="OMU295" s="98"/>
      <c r="OMV295" s="98"/>
      <c r="OMW295" s="102"/>
      <c r="OMX295" s="102"/>
      <c r="OMY295" s="102"/>
      <c r="OMZ295" s="102"/>
      <c r="ONA295" s="102"/>
      <c r="ONB295" s="102"/>
      <c r="ONC295" s="102"/>
      <c r="OND295" s="102"/>
      <c r="ONE295" s="102"/>
      <c r="ONF295" s="102"/>
      <c r="ONG295" s="102"/>
      <c r="ONH295" s="102"/>
      <c r="ONI295" s="102"/>
      <c r="ONJ295" s="102"/>
      <c r="ONK295" s="99"/>
      <c r="ONL295" s="122"/>
      <c r="ONM295" s="99"/>
      <c r="ONN295" s="100"/>
      <c r="ONO295" s="107"/>
      <c r="ONP295" s="100"/>
      <c r="ONQ295" s="99"/>
      <c r="ONR295" s="102"/>
      <c r="ONS295" s="102"/>
      <c r="ONT295" s="102"/>
      <c r="ONU295" s="102"/>
      <c r="ONV295" s="102"/>
      <c r="ONW295" s="103"/>
      <c r="ONX295" s="104"/>
      <c r="ONY295" s="105"/>
      <c r="ONZ295" s="104"/>
      <c r="OOA295" s="102"/>
      <c r="OOB295" s="102"/>
      <c r="OOC295" s="102"/>
      <c r="OOD295" s="99"/>
      <c r="OOE295" s="106"/>
      <c r="OOF295" s="102"/>
      <c r="OOG295" s="102"/>
      <c r="OOH295" s="102"/>
      <c r="OOI295" s="106"/>
      <c r="OOJ295" s="107"/>
      <c r="OOK295" s="106"/>
      <c r="OOL295" s="106"/>
      <c r="OOM295" s="98"/>
      <c r="OON295" s="98"/>
      <c r="OOO295" s="98"/>
      <c r="OOP295" s="102"/>
      <c r="OOQ295" s="102"/>
      <c r="OOR295" s="102"/>
      <c r="OOS295" s="102"/>
      <c r="OOT295" s="102"/>
      <c r="OOU295" s="102"/>
      <c r="OOV295" s="102"/>
      <c r="OOW295" s="102"/>
      <c r="OOX295" s="102"/>
      <c r="OOY295" s="102"/>
      <c r="OOZ295" s="102"/>
      <c r="OPA295" s="102"/>
      <c r="OPB295" s="102"/>
      <c r="OPC295" s="102"/>
      <c r="OPD295" s="99"/>
      <c r="OPE295" s="122"/>
      <c r="OPF295" s="99"/>
      <c r="OPG295" s="100"/>
      <c r="OPH295" s="107"/>
      <c r="OPI295" s="100"/>
      <c r="OPJ295" s="99"/>
      <c r="OPK295" s="102"/>
      <c r="OPL295" s="102"/>
      <c r="OPM295" s="102"/>
      <c r="OPN295" s="102"/>
      <c r="OPO295" s="102"/>
      <c r="OPP295" s="103"/>
      <c r="OPQ295" s="104"/>
      <c r="OPR295" s="105"/>
      <c r="OPS295" s="104"/>
      <c r="OPT295" s="102"/>
      <c r="OPU295" s="102"/>
      <c r="OPV295" s="102"/>
      <c r="OPW295" s="99"/>
      <c r="OPX295" s="106"/>
      <c r="OPY295" s="102"/>
      <c r="OPZ295" s="102"/>
      <c r="OQA295" s="102"/>
      <c r="OQB295" s="106"/>
      <c r="OQC295" s="107"/>
      <c r="OQD295" s="106"/>
      <c r="OQE295" s="106"/>
      <c r="OQF295" s="98"/>
      <c r="OQG295" s="98"/>
      <c r="OQH295" s="98"/>
      <c r="OQI295" s="102"/>
      <c r="OQJ295" s="102"/>
      <c r="OQK295" s="102"/>
      <c r="OQL295" s="102"/>
      <c r="OQM295" s="102"/>
      <c r="OQN295" s="102"/>
      <c r="OQO295" s="102"/>
      <c r="OQP295" s="102"/>
      <c r="OQQ295" s="102"/>
      <c r="OQR295" s="102"/>
      <c r="OQS295" s="102"/>
      <c r="OQT295" s="102"/>
      <c r="OQU295" s="102"/>
      <c r="OQV295" s="102"/>
      <c r="OQW295" s="99"/>
      <c r="OQX295" s="122"/>
      <c r="OQY295" s="99"/>
      <c r="OQZ295" s="100"/>
      <c r="ORA295" s="107"/>
      <c r="ORB295" s="100"/>
      <c r="ORC295" s="99"/>
      <c r="ORD295" s="102"/>
      <c r="ORE295" s="102"/>
      <c r="ORF295" s="102"/>
      <c r="ORG295" s="102"/>
      <c r="ORH295" s="102"/>
      <c r="ORI295" s="103"/>
      <c r="ORJ295" s="104"/>
      <c r="ORK295" s="105"/>
      <c r="ORL295" s="104"/>
      <c r="ORM295" s="102"/>
      <c r="ORN295" s="102"/>
      <c r="ORO295" s="102"/>
      <c r="ORP295" s="99"/>
      <c r="ORQ295" s="106"/>
      <c r="ORR295" s="102"/>
      <c r="ORS295" s="102"/>
      <c r="ORT295" s="102"/>
      <c r="ORU295" s="106"/>
      <c r="ORV295" s="107"/>
      <c r="ORW295" s="106"/>
      <c r="ORX295" s="106"/>
      <c r="ORY295" s="98"/>
      <c r="ORZ295" s="98"/>
      <c r="OSA295" s="98"/>
      <c r="OSB295" s="102"/>
      <c r="OSC295" s="102"/>
      <c r="OSD295" s="102"/>
      <c r="OSE295" s="102"/>
      <c r="OSF295" s="102"/>
      <c r="OSG295" s="102"/>
      <c r="OSH295" s="102"/>
      <c r="OSI295" s="102"/>
      <c r="OSJ295" s="102"/>
      <c r="OSK295" s="102"/>
      <c r="OSL295" s="102"/>
      <c r="OSM295" s="102"/>
      <c r="OSN295" s="102"/>
      <c r="OSO295" s="102"/>
      <c r="OSP295" s="99"/>
      <c r="OSQ295" s="122"/>
      <c r="OSR295" s="99"/>
      <c r="OSS295" s="100"/>
      <c r="OST295" s="107"/>
      <c r="OSU295" s="100"/>
      <c r="OSV295" s="99"/>
      <c r="OSW295" s="102"/>
      <c r="OSX295" s="102"/>
      <c r="OSY295" s="102"/>
      <c r="OSZ295" s="102"/>
      <c r="OTA295" s="102"/>
      <c r="OTB295" s="103"/>
      <c r="OTC295" s="104"/>
      <c r="OTD295" s="105"/>
      <c r="OTE295" s="104"/>
      <c r="OTF295" s="102"/>
      <c r="OTG295" s="102"/>
      <c r="OTH295" s="102"/>
      <c r="OTI295" s="99"/>
      <c r="OTJ295" s="106"/>
      <c r="OTK295" s="102"/>
      <c r="OTL295" s="102"/>
      <c r="OTM295" s="102"/>
      <c r="OTN295" s="106"/>
      <c r="OTO295" s="107"/>
      <c r="OTP295" s="106"/>
      <c r="OTQ295" s="106"/>
      <c r="OTR295" s="98"/>
      <c r="OTS295" s="98"/>
      <c r="OTT295" s="98"/>
      <c r="OTU295" s="102"/>
      <c r="OTV295" s="102"/>
      <c r="OTW295" s="102"/>
      <c r="OTX295" s="102"/>
      <c r="OTY295" s="102"/>
      <c r="OTZ295" s="102"/>
      <c r="OUA295" s="102"/>
      <c r="OUB295" s="102"/>
      <c r="OUC295" s="102"/>
      <c r="OUD295" s="102"/>
      <c r="OUE295" s="102"/>
      <c r="OUF295" s="102"/>
      <c r="OUG295" s="102"/>
      <c r="OUH295" s="102"/>
      <c r="OUI295" s="99"/>
      <c r="OUJ295" s="122"/>
      <c r="OUK295" s="99"/>
      <c r="OUL295" s="100"/>
      <c r="OUM295" s="107"/>
      <c r="OUN295" s="100"/>
      <c r="OUO295" s="99"/>
      <c r="OUP295" s="102"/>
      <c r="OUQ295" s="102"/>
      <c r="OUR295" s="102"/>
      <c r="OUS295" s="102"/>
      <c r="OUT295" s="102"/>
      <c r="OUU295" s="103"/>
      <c r="OUV295" s="104"/>
      <c r="OUW295" s="105"/>
      <c r="OUX295" s="104"/>
      <c r="OUY295" s="102"/>
      <c r="OUZ295" s="102"/>
      <c r="OVA295" s="102"/>
      <c r="OVB295" s="99"/>
      <c r="OVC295" s="106"/>
      <c r="OVD295" s="102"/>
      <c r="OVE295" s="102"/>
      <c r="OVF295" s="102"/>
      <c r="OVG295" s="106"/>
      <c r="OVH295" s="107"/>
      <c r="OVI295" s="106"/>
      <c r="OVJ295" s="106"/>
      <c r="OVK295" s="98"/>
      <c r="OVL295" s="98"/>
      <c r="OVM295" s="98"/>
      <c r="OVN295" s="102"/>
      <c r="OVO295" s="102"/>
      <c r="OVP295" s="102"/>
      <c r="OVQ295" s="102"/>
      <c r="OVR295" s="102"/>
      <c r="OVS295" s="102"/>
      <c r="OVT295" s="102"/>
      <c r="OVU295" s="102"/>
      <c r="OVV295" s="102"/>
      <c r="OVW295" s="102"/>
      <c r="OVX295" s="102"/>
      <c r="OVY295" s="102"/>
      <c r="OVZ295" s="102"/>
      <c r="OWA295" s="102"/>
      <c r="OWB295" s="99"/>
      <c r="OWC295" s="122"/>
      <c r="OWD295" s="99"/>
      <c r="OWE295" s="100"/>
      <c r="OWF295" s="107"/>
      <c r="OWG295" s="100"/>
      <c r="OWH295" s="99"/>
      <c r="OWI295" s="102"/>
      <c r="OWJ295" s="102"/>
      <c r="OWK295" s="102"/>
      <c r="OWL295" s="102"/>
      <c r="OWM295" s="102"/>
      <c r="OWN295" s="103"/>
      <c r="OWO295" s="104"/>
      <c r="OWP295" s="105"/>
      <c r="OWQ295" s="104"/>
      <c r="OWR295" s="102"/>
      <c r="OWS295" s="102"/>
      <c r="OWT295" s="102"/>
      <c r="OWU295" s="99"/>
      <c r="OWV295" s="106"/>
      <c r="OWW295" s="102"/>
      <c r="OWX295" s="102"/>
      <c r="OWY295" s="102"/>
      <c r="OWZ295" s="106"/>
      <c r="OXA295" s="107"/>
      <c r="OXB295" s="106"/>
      <c r="OXC295" s="106"/>
      <c r="OXD295" s="98"/>
      <c r="OXE295" s="98"/>
      <c r="OXF295" s="98"/>
      <c r="OXG295" s="102"/>
      <c r="OXH295" s="102"/>
      <c r="OXI295" s="102"/>
      <c r="OXJ295" s="102"/>
      <c r="OXK295" s="102"/>
      <c r="OXL295" s="102"/>
      <c r="OXM295" s="102"/>
      <c r="OXN295" s="102"/>
      <c r="OXO295" s="102"/>
      <c r="OXP295" s="102"/>
      <c r="OXQ295" s="102"/>
      <c r="OXR295" s="102"/>
      <c r="OXS295" s="102"/>
      <c r="OXT295" s="102"/>
      <c r="OXU295" s="99"/>
      <c r="OXV295" s="122"/>
      <c r="OXW295" s="99"/>
      <c r="OXX295" s="100"/>
      <c r="OXY295" s="107"/>
      <c r="OXZ295" s="100"/>
      <c r="OYA295" s="99"/>
      <c r="OYB295" s="102"/>
      <c r="OYC295" s="102"/>
      <c r="OYD295" s="102"/>
      <c r="OYE295" s="102"/>
      <c r="OYF295" s="102"/>
      <c r="OYG295" s="103"/>
      <c r="OYH295" s="104"/>
      <c r="OYI295" s="105"/>
      <c r="OYJ295" s="104"/>
      <c r="OYK295" s="102"/>
      <c r="OYL295" s="102"/>
      <c r="OYM295" s="102"/>
      <c r="OYN295" s="99"/>
      <c r="OYO295" s="106"/>
      <c r="OYP295" s="102"/>
      <c r="OYQ295" s="102"/>
      <c r="OYR295" s="102"/>
      <c r="OYS295" s="106"/>
      <c r="OYT295" s="107"/>
      <c r="OYU295" s="106"/>
      <c r="OYV295" s="106"/>
      <c r="OYW295" s="98"/>
      <c r="OYX295" s="98"/>
      <c r="OYY295" s="98"/>
      <c r="OYZ295" s="102"/>
      <c r="OZA295" s="102"/>
      <c r="OZB295" s="102"/>
      <c r="OZC295" s="102"/>
      <c r="OZD295" s="102"/>
      <c r="OZE295" s="102"/>
      <c r="OZF295" s="102"/>
      <c r="OZG295" s="102"/>
      <c r="OZH295" s="102"/>
      <c r="OZI295" s="102"/>
      <c r="OZJ295" s="102"/>
      <c r="OZK295" s="102"/>
      <c r="OZL295" s="102"/>
      <c r="OZM295" s="102"/>
      <c r="OZN295" s="99"/>
      <c r="OZO295" s="122"/>
      <c r="OZP295" s="99"/>
      <c r="OZQ295" s="100"/>
      <c r="OZR295" s="107"/>
      <c r="OZS295" s="100"/>
      <c r="OZT295" s="99"/>
      <c r="OZU295" s="102"/>
      <c r="OZV295" s="102"/>
      <c r="OZW295" s="102"/>
      <c r="OZX295" s="102"/>
      <c r="OZY295" s="102"/>
      <c r="OZZ295" s="103"/>
      <c r="PAA295" s="104"/>
      <c r="PAB295" s="105"/>
      <c r="PAC295" s="104"/>
      <c r="PAD295" s="102"/>
      <c r="PAE295" s="102"/>
      <c r="PAF295" s="102"/>
      <c r="PAG295" s="99"/>
      <c r="PAH295" s="106"/>
      <c r="PAI295" s="102"/>
      <c r="PAJ295" s="102"/>
      <c r="PAK295" s="102"/>
      <c r="PAL295" s="106"/>
      <c r="PAM295" s="107"/>
      <c r="PAN295" s="106"/>
      <c r="PAO295" s="106"/>
      <c r="PAP295" s="98"/>
      <c r="PAQ295" s="98"/>
      <c r="PAR295" s="98"/>
      <c r="PAS295" s="102"/>
      <c r="PAT295" s="102"/>
      <c r="PAU295" s="102"/>
      <c r="PAV295" s="102"/>
      <c r="PAW295" s="102"/>
      <c r="PAX295" s="102"/>
      <c r="PAY295" s="102"/>
      <c r="PAZ295" s="102"/>
      <c r="PBA295" s="102"/>
      <c r="PBB295" s="102"/>
      <c r="PBC295" s="102"/>
      <c r="PBD295" s="102"/>
      <c r="PBE295" s="102"/>
      <c r="PBF295" s="102"/>
      <c r="PBG295" s="99"/>
      <c r="PBH295" s="122"/>
      <c r="PBI295" s="99"/>
      <c r="PBJ295" s="100"/>
      <c r="PBK295" s="107"/>
      <c r="PBL295" s="100"/>
      <c r="PBM295" s="99"/>
      <c r="PBN295" s="102"/>
      <c r="PBO295" s="102"/>
      <c r="PBP295" s="102"/>
      <c r="PBQ295" s="102"/>
      <c r="PBR295" s="102"/>
      <c r="PBS295" s="103"/>
      <c r="PBT295" s="104"/>
      <c r="PBU295" s="105"/>
      <c r="PBV295" s="104"/>
      <c r="PBW295" s="102"/>
      <c r="PBX295" s="102"/>
      <c r="PBY295" s="102"/>
      <c r="PBZ295" s="99"/>
      <c r="PCA295" s="106"/>
      <c r="PCB295" s="102"/>
      <c r="PCC295" s="102"/>
      <c r="PCD295" s="102"/>
      <c r="PCE295" s="106"/>
      <c r="PCF295" s="107"/>
      <c r="PCG295" s="106"/>
      <c r="PCH295" s="106"/>
      <c r="PCI295" s="98"/>
      <c r="PCJ295" s="98"/>
      <c r="PCK295" s="98"/>
      <c r="PCL295" s="102"/>
      <c r="PCM295" s="102"/>
      <c r="PCN295" s="102"/>
      <c r="PCO295" s="102"/>
      <c r="PCP295" s="102"/>
      <c r="PCQ295" s="102"/>
      <c r="PCR295" s="102"/>
      <c r="PCS295" s="102"/>
      <c r="PCT295" s="102"/>
      <c r="PCU295" s="102"/>
      <c r="PCV295" s="102"/>
      <c r="PCW295" s="102"/>
      <c r="PCX295" s="102"/>
      <c r="PCY295" s="102"/>
      <c r="PCZ295" s="99"/>
      <c r="PDA295" s="122"/>
      <c r="PDB295" s="99"/>
      <c r="PDC295" s="100"/>
      <c r="PDD295" s="107"/>
      <c r="PDE295" s="100"/>
      <c r="PDF295" s="99"/>
      <c r="PDG295" s="102"/>
      <c r="PDH295" s="102"/>
      <c r="PDI295" s="102"/>
      <c r="PDJ295" s="102"/>
      <c r="PDK295" s="102"/>
      <c r="PDL295" s="103"/>
      <c r="PDM295" s="104"/>
      <c r="PDN295" s="105"/>
      <c r="PDO295" s="104"/>
      <c r="PDP295" s="102"/>
      <c r="PDQ295" s="102"/>
      <c r="PDR295" s="102"/>
      <c r="PDS295" s="99"/>
      <c r="PDT295" s="106"/>
      <c r="PDU295" s="102"/>
      <c r="PDV295" s="102"/>
      <c r="PDW295" s="102"/>
      <c r="PDX295" s="106"/>
      <c r="PDY295" s="107"/>
      <c r="PDZ295" s="106"/>
      <c r="PEA295" s="106"/>
      <c r="PEB295" s="98"/>
      <c r="PEC295" s="98"/>
      <c r="PED295" s="98"/>
      <c r="PEE295" s="102"/>
      <c r="PEF295" s="102"/>
      <c r="PEG295" s="102"/>
      <c r="PEH295" s="102"/>
      <c r="PEI295" s="102"/>
      <c r="PEJ295" s="102"/>
      <c r="PEK295" s="102"/>
      <c r="PEL295" s="102"/>
      <c r="PEM295" s="102"/>
      <c r="PEN295" s="102"/>
      <c r="PEO295" s="102"/>
      <c r="PEP295" s="102"/>
      <c r="PEQ295" s="102"/>
      <c r="PER295" s="102"/>
      <c r="PES295" s="99"/>
      <c r="PET295" s="122"/>
      <c r="PEU295" s="99"/>
      <c r="PEV295" s="100"/>
      <c r="PEW295" s="107"/>
      <c r="PEX295" s="100"/>
      <c r="PEY295" s="99"/>
      <c r="PEZ295" s="102"/>
      <c r="PFA295" s="102"/>
      <c r="PFB295" s="102"/>
      <c r="PFC295" s="102"/>
      <c r="PFD295" s="102"/>
      <c r="PFE295" s="103"/>
      <c r="PFF295" s="104"/>
      <c r="PFG295" s="105"/>
      <c r="PFH295" s="104"/>
      <c r="PFI295" s="102"/>
      <c r="PFJ295" s="102"/>
      <c r="PFK295" s="102"/>
      <c r="PFL295" s="99"/>
      <c r="PFM295" s="106"/>
      <c r="PFN295" s="102"/>
      <c r="PFO295" s="102"/>
      <c r="PFP295" s="102"/>
      <c r="PFQ295" s="106"/>
      <c r="PFR295" s="107"/>
      <c r="PFS295" s="106"/>
      <c r="PFT295" s="106"/>
      <c r="PFU295" s="98"/>
      <c r="PFV295" s="98"/>
      <c r="PFW295" s="98"/>
      <c r="PFX295" s="102"/>
      <c r="PFY295" s="102"/>
      <c r="PFZ295" s="102"/>
      <c r="PGA295" s="102"/>
      <c r="PGB295" s="102"/>
      <c r="PGC295" s="102"/>
      <c r="PGD295" s="102"/>
      <c r="PGE295" s="102"/>
      <c r="PGF295" s="102"/>
      <c r="PGG295" s="102"/>
      <c r="PGH295" s="102"/>
      <c r="PGI295" s="102"/>
      <c r="PGJ295" s="102"/>
      <c r="PGK295" s="102"/>
      <c r="PGL295" s="99"/>
      <c r="PGM295" s="122"/>
      <c r="PGN295" s="99"/>
      <c r="PGO295" s="100"/>
      <c r="PGP295" s="107"/>
      <c r="PGQ295" s="100"/>
      <c r="PGR295" s="99"/>
      <c r="PGS295" s="102"/>
      <c r="PGT295" s="102"/>
      <c r="PGU295" s="102"/>
      <c r="PGV295" s="102"/>
      <c r="PGW295" s="102"/>
      <c r="PGX295" s="103"/>
      <c r="PGY295" s="104"/>
      <c r="PGZ295" s="105"/>
      <c r="PHA295" s="104"/>
      <c r="PHB295" s="102"/>
      <c r="PHC295" s="102"/>
      <c r="PHD295" s="102"/>
      <c r="PHE295" s="99"/>
      <c r="PHF295" s="106"/>
      <c r="PHG295" s="102"/>
      <c r="PHH295" s="102"/>
      <c r="PHI295" s="102"/>
      <c r="PHJ295" s="106"/>
      <c r="PHK295" s="107"/>
      <c r="PHL295" s="106"/>
      <c r="PHM295" s="106"/>
      <c r="PHN295" s="98"/>
      <c r="PHO295" s="98"/>
      <c r="PHP295" s="98"/>
      <c r="PHQ295" s="102"/>
      <c r="PHR295" s="102"/>
      <c r="PHS295" s="102"/>
      <c r="PHT295" s="102"/>
      <c r="PHU295" s="102"/>
      <c r="PHV295" s="102"/>
      <c r="PHW295" s="102"/>
      <c r="PHX295" s="102"/>
      <c r="PHY295" s="102"/>
      <c r="PHZ295" s="102"/>
      <c r="PIA295" s="102"/>
      <c r="PIB295" s="102"/>
      <c r="PIC295" s="102"/>
      <c r="PID295" s="102"/>
      <c r="PIE295" s="99"/>
      <c r="PIF295" s="122"/>
      <c r="PIG295" s="99"/>
      <c r="PIH295" s="100"/>
      <c r="PII295" s="107"/>
      <c r="PIJ295" s="100"/>
      <c r="PIK295" s="99"/>
      <c r="PIL295" s="102"/>
      <c r="PIM295" s="102"/>
      <c r="PIN295" s="102"/>
      <c r="PIO295" s="102"/>
      <c r="PIP295" s="102"/>
      <c r="PIQ295" s="103"/>
      <c r="PIR295" s="104"/>
      <c r="PIS295" s="105"/>
      <c r="PIT295" s="104"/>
      <c r="PIU295" s="102"/>
      <c r="PIV295" s="102"/>
      <c r="PIW295" s="102"/>
      <c r="PIX295" s="99"/>
      <c r="PIY295" s="106"/>
      <c r="PIZ295" s="102"/>
      <c r="PJA295" s="102"/>
      <c r="PJB295" s="102"/>
      <c r="PJC295" s="106"/>
      <c r="PJD295" s="107"/>
      <c r="PJE295" s="106"/>
      <c r="PJF295" s="106"/>
      <c r="PJG295" s="98"/>
      <c r="PJH295" s="98"/>
      <c r="PJI295" s="98"/>
      <c r="PJJ295" s="102"/>
      <c r="PJK295" s="102"/>
      <c r="PJL295" s="102"/>
      <c r="PJM295" s="102"/>
      <c r="PJN295" s="102"/>
      <c r="PJO295" s="102"/>
      <c r="PJP295" s="102"/>
      <c r="PJQ295" s="102"/>
      <c r="PJR295" s="102"/>
      <c r="PJS295" s="102"/>
      <c r="PJT295" s="102"/>
      <c r="PJU295" s="102"/>
      <c r="PJV295" s="102"/>
      <c r="PJW295" s="102"/>
      <c r="PJX295" s="99"/>
      <c r="PJY295" s="122"/>
      <c r="PJZ295" s="99"/>
      <c r="PKA295" s="100"/>
      <c r="PKB295" s="107"/>
      <c r="PKC295" s="100"/>
      <c r="PKD295" s="99"/>
      <c r="PKE295" s="102"/>
      <c r="PKF295" s="102"/>
      <c r="PKG295" s="102"/>
      <c r="PKH295" s="102"/>
      <c r="PKI295" s="102"/>
      <c r="PKJ295" s="103"/>
      <c r="PKK295" s="104"/>
      <c r="PKL295" s="105"/>
      <c r="PKM295" s="104"/>
      <c r="PKN295" s="102"/>
      <c r="PKO295" s="102"/>
      <c r="PKP295" s="102"/>
      <c r="PKQ295" s="99"/>
      <c r="PKR295" s="106"/>
      <c r="PKS295" s="102"/>
      <c r="PKT295" s="102"/>
      <c r="PKU295" s="102"/>
      <c r="PKV295" s="106"/>
      <c r="PKW295" s="107"/>
      <c r="PKX295" s="106"/>
      <c r="PKY295" s="106"/>
      <c r="PKZ295" s="98"/>
      <c r="PLA295" s="98"/>
      <c r="PLB295" s="98"/>
      <c r="PLC295" s="102"/>
      <c r="PLD295" s="102"/>
      <c r="PLE295" s="102"/>
      <c r="PLF295" s="102"/>
      <c r="PLG295" s="102"/>
      <c r="PLH295" s="102"/>
      <c r="PLI295" s="102"/>
      <c r="PLJ295" s="102"/>
      <c r="PLK295" s="102"/>
      <c r="PLL295" s="102"/>
      <c r="PLM295" s="102"/>
      <c r="PLN295" s="102"/>
      <c r="PLO295" s="102"/>
      <c r="PLP295" s="102"/>
      <c r="PLQ295" s="99"/>
      <c r="PLR295" s="122"/>
      <c r="PLS295" s="99"/>
      <c r="PLT295" s="100"/>
      <c r="PLU295" s="107"/>
      <c r="PLV295" s="100"/>
      <c r="PLW295" s="99"/>
      <c r="PLX295" s="102"/>
      <c r="PLY295" s="102"/>
      <c r="PLZ295" s="102"/>
      <c r="PMA295" s="102"/>
      <c r="PMB295" s="102"/>
      <c r="PMC295" s="103"/>
      <c r="PMD295" s="104"/>
      <c r="PME295" s="105"/>
      <c r="PMF295" s="104"/>
      <c r="PMG295" s="102"/>
      <c r="PMH295" s="102"/>
      <c r="PMI295" s="102"/>
      <c r="PMJ295" s="99"/>
      <c r="PMK295" s="106"/>
      <c r="PML295" s="102"/>
      <c r="PMM295" s="102"/>
      <c r="PMN295" s="102"/>
      <c r="PMO295" s="106"/>
      <c r="PMP295" s="107"/>
      <c r="PMQ295" s="106"/>
      <c r="PMR295" s="106"/>
      <c r="PMS295" s="98"/>
      <c r="PMT295" s="98"/>
      <c r="PMU295" s="98"/>
      <c r="PMV295" s="102"/>
      <c r="PMW295" s="102"/>
      <c r="PMX295" s="102"/>
      <c r="PMY295" s="102"/>
      <c r="PMZ295" s="102"/>
      <c r="PNA295" s="102"/>
      <c r="PNB295" s="102"/>
      <c r="PNC295" s="102"/>
      <c r="PND295" s="102"/>
      <c r="PNE295" s="102"/>
      <c r="PNF295" s="102"/>
      <c r="PNG295" s="102"/>
      <c r="PNH295" s="102"/>
      <c r="PNI295" s="102"/>
      <c r="PNJ295" s="99"/>
      <c r="PNK295" s="122"/>
      <c r="PNL295" s="99"/>
      <c r="PNM295" s="100"/>
      <c r="PNN295" s="107"/>
      <c r="PNO295" s="100"/>
      <c r="PNP295" s="99"/>
      <c r="PNQ295" s="102"/>
      <c r="PNR295" s="102"/>
      <c r="PNS295" s="102"/>
      <c r="PNT295" s="102"/>
      <c r="PNU295" s="102"/>
      <c r="PNV295" s="103"/>
      <c r="PNW295" s="104"/>
      <c r="PNX295" s="105"/>
      <c r="PNY295" s="104"/>
      <c r="PNZ295" s="102"/>
      <c r="POA295" s="102"/>
      <c r="POB295" s="102"/>
      <c r="POC295" s="99"/>
      <c r="POD295" s="106"/>
      <c r="POE295" s="102"/>
      <c r="POF295" s="102"/>
      <c r="POG295" s="102"/>
      <c r="POH295" s="106"/>
      <c r="POI295" s="107"/>
      <c r="POJ295" s="106"/>
      <c r="POK295" s="106"/>
      <c r="POL295" s="98"/>
      <c r="POM295" s="98"/>
      <c r="PON295" s="98"/>
      <c r="POO295" s="102"/>
      <c r="POP295" s="102"/>
      <c r="POQ295" s="102"/>
      <c r="POR295" s="102"/>
      <c r="POS295" s="102"/>
      <c r="POT295" s="102"/>
      <c r="POU295" s="102"/>
      <c r="POV295" s="102"/>
      <c r="POW295" s="102"/>
      <c r="POX295" s="102"/>
      <c r="POY295" s="102"/>
      <c r="POZ295" s="102"/>
      <c r="PPA295" s="102"/>
      <c r="PPB295" s="102"/>
      <c r="PPC295" s="99"/>
      <c r="PPD295" s="122"/>
      <c r="PPE295" s="99"/>
      <c r="PPF295" s="100"/>
      <c r="PPG295" s="107"/>
      <c r="PPH295" s="100"/>
      <c r="PPI295" s="99"/>
      <c r="PPJ295" s="102"/>
      <c r="PPK295" s="102"/>
      <c r="PPL295" s="102"/>
      <c r="PPM295" s="102"/>
      <c r="PPN295" s="102"/>
      <c r="PPO295" s="103"/>
      <c r="PPP295" s="104"/>
      <c r="PPQ295" s="105"/>
      <c r="PPR295" s="104"/>
      <c r="PPS295" s="102"/>
      <c r="PPT295" s="102"/>
      <c r="PPU295" s="102"/>
      <c r="PPV295" s="99"/>
      <c r="PPW295" s="106"/>
      <c r="PPX295" s="102"/>
      <c r="PPY295" s="102"/>
      <c r="PPZ295" s="102"/>
      <c r="PQA295" s="106"/>
      <c r="PQB295" s="107"/>
      <c r="PQC295" s="106"/>
      <c r="PQD295" s="106"/>
      <c r="PQE295" s="98"/>
      <c r="PQF295" s="98"/>
      <c r="PQG295" s="98"/>
      <c r="PQH295" s="102"/>
      <c r="PQI295" s="102"/>
      <c r="PQJ295" s="102"/>
      <c r="PQK295" s="102"/>
      <c r="PQL295" s="102"/>
      <c r="PQM295" s="102"/>
      <c r="PQN295" s="102"/>
      <c r="PQO295" s="102"/>
      <c r="PQP295" s="102"/>
      <c r="PQQ295" s="102"/>
      <c r="PQR295" s="102"/>
      <c r="PQS295" s="102"/>
      <c r="PQT295" s="102"/>
      <c r="PQU295" s="102"/>
      <c r="PQV295" s="99"/>
      <c r="PQW295" s="122"/>
      <c r="PQX295" s="99"/>
      <c r="PQY295" s="100"/>
      <c r="PQZ295" s="107"/>
      <c r="PRA295" s="100"/>
      <c r="PRB295" s="99"/>
      <c r="PRC295" s="102"/>
      <c r="PRD295" s="102"/>
      <c r="PRE295" s="102"/>
      <c r="PRF295" s="102"/>
      <c r="PRG295" s="102"/>
      <c r="PRH295" s="103"/>
      <c r="PRI295" s="104"/>
      <c r="PRJ295" s="105"/>
      <c r="PRK295" s="104"/>
      <c r="PRL295" s="102"/>
      <c r="PRM295" s="102"/>
      <c r="PRN295" s="102"/>
      <c r="PRO295" s="99"/>
      <c r="PRP295" s="106"/>
      <c r="PRQ295" s="102"/>
      <c r="PRR295" s="102"/>
      <c r="PRS295" s="102"/>
      <c r="PRT295" s="106"/>
      <c r="PRU295" s="107"/>
      <c r="PRV295" s="106"/>
      <c r="PRW295" s="106"/>
      <c r="PRX295" s="98"/>
      <c r="PRY295" s="98"/>
      <c r="PRZ295" s="98"/>
      <c r="PSA295" s="102"/>
      <c r="PSB295" s="102"/>
      <c r="PSC295" s="102"/>
      <c r="PSD295" s="102"/>
      <c r="PSE295" s="102"/>
      <c r="PSF295" s="102"/>
      <c r="PSG295" s="102"/>
      <c r="PSH295" s="102"/>
      <c r="PSI295" s="102"/>
      <c r="PSJ295" s="102"/>
      <c r="PSK295" s="102"/>
      <c r="PSL295" s="102"/>
      <c r="PSM295" s="102"/>
      <c r="PSN295" s="102"/>
      <c r="PSO295" s="99"/>
      <c r="PSP295" s="122"/>
      <c r="PSQ295" s="99"/>
      <c r="PSR295" s="100"/>
      <c r="PSS295" s="107"/>
      <c r="PST295" s="100"/>
      <c r="PSU295" s="99"/>
      <c r="PSV295" s="102"/>
      <c r="PSW295" s="102"/>
      <c r="PSX295" s="102"/>
      <c r="PSY295" s="102"/>
      <c r="PSZ295" s="102"/>
      <c r="PTA295" s="103"/>
      <c r="PTB295" s="104"/>
      <c r="PTC295" s="105"/>
      <c r="PTD295" s="104"/>
      <c r="PTE295" s="102"/>
      <c r="PTF295" s="102"/>
      <c r="PTG295" s="102"/>
      <c r="PTH295" s="99"/>
      <c r="PTI295" s="106"/>
      <c r="PTJ295" s="102"/>
      <c r="PTK295" s="102"/>
      <c r="PTL295" s="102"/>
      <c r="PTM295" s="106"/>
      <c r="PTN295" s="107"/>
      <c r="PTO295" s="106"/>
      <c r="PTP295" s="106"/>
      <c r="PTQ295" s="98"/>
      <c r="PTR295" s="98"/>
      <c r="PTS295" s="98"/>
      <c r="PTT295" s="102"/>
      <c r="PTU295" s="102"/>
      <c r="PTV295" s="102"/>
      <c r="PTW295" s="102"/>
      <c r="PTX295" s="102"/>
      <c r="PTY295" s="102"/>
      <c r="PTZ295" s="102"/>
      <c r="PUA295" s="102"/>
      <c r="PUB295" s="102"/>
      <c r="PUC295" s="102"/>
      <c r="PUD295" s="102"/>
      <c r="PUE295" s="102"/>
      <c r="PUF295" s="102"/>
      <c r="PUG295" s="102"/>
      <c r="PUH295" s="99"/>
      <c r="PUI295" s="122"/>
      <c r="PUJ295" s="99"/>
      <c r="PUK295" s="100"/>
      <c r="PUL295" s="107"/>
      <c r="PUM295" s="100"/>
      <c r="PUN295" s="99"/>
      <c r="PUO295" s="102"/>
      <c r="PUP295" s="102"/>
      <c r="PUQ295" s="102"/>
      <c r="PUR295" s="102"/>
      <c r="PUS295" s="102"/>
      <c r="PUT295" s="103"/>
      <c r="PUU295" s="104"/>
      <c r="PUV295" s="105"/>
      <c r="PUW295" s="104"/>
      <c r="PUX295" s="102"/>
      <c r="PUY295" s="102"/>
      <c r="PUZ295" s="102"/>
      <c r="PVA295" s="99"/>
      <c r="PVB295" s="106"/>
      <c r="PVC295" s="102"/>
      <c r="PVD295" s="102"/>
      <c r="PVE295" s="102"/>
      <c r="PVF295" s="106"/>
      <c r="PVG295" s="107"/>
      <c r="PVH295" s="106"/>
      <c r="PVI295" s="106"/>
      <c r="PVJ295" s="98"/>
      <c r="PVK295" s="98"/>
      <c r="PVL295" s="98"/>
      <c r="PVM295" s="102"/>
      <c r="PVN295" s="102"/>
      <c r="PVO295" s="102"/>
      <c r="PVP295" s="102"/>
      <c r="PVQ295" s="102"/>
      <c r="PVR295" s="102"/>
      <c r="PVS295" s="102"/>
      <c r="PVT295" s="102"/>
      <c r="PVU295" s="102"/>
      <c r="PVV295" s="102"/>
      <c r="PVW295" s="102"/>
      <c r="PVX295" s="102"/>
      <c r="PVY295" s="102"/>
      <c r="PVZ295" s="102"/>
      <c r="PWA295" s="99"/>
      <c r="PWB295" s="122"/>
      <c r="PWC295" s="99"/>
      <c r="PWD295" s="100"/>
      <c r="PWE295" s="107"/>
      <c r="PWF295" s="100"/>
      <c r="PWG295" s="99"/>
      <c r="PWH295" s="102"/>
      <c r="PWI295" s="102"/>
      <c r="PWJ295" s="102"/>
      <c r="PWK295" s="102"/>
      <c r="PWL295" s="102"/>
      <c r="PWM295" s="103"/>
      <c r="PWN295" s="104"/>
      <c r="PWO295" s="105"/>
      <c r="PWP295" s="104"/>
      <c r="PWQ295" s="102"/>
      <c r="PWR295" s="102"/>
      <c r="PWS295" s="102"/>
      <c r="PWT295" s="99"/>
      <c r="PWU295" s="106"/>
      <c r="PWV295" s="102"/>
      <c r="PWW295" s="102"/>
      <c r="PWX295" s="102"/>
      <c r="PWY295" s="106"/>
      <c r="PWZ295" s="107"/>
      <c r="PXA295" s="106"/>
      <c r="PXB295" s="106"/>
      <c r="PXC295" s="98"/>
      <c r="PXD295" s="98"/>
      <c r="PXE295" s="98"/>
      <c r="PXF295" s="102"/>
      <c r="PXG295" s="102"/>
      <c r="PXH295" s="102"/>
      <c r="PXI295" s="102"/>
      <c r="PXJ295" s="102"/>
      <c r="PXK295" s="102"/>
      <c r="PXL295" s="102"/>
      <c r="PXM295" s="102"/>
      <c r="PXN295" s="102"/>
      <c r="PXO295" s="102"/>
      <c r="PXP295" s="102"/>
      <c r="PXQ295" s="102"/>
      <c r="PXR295" s="102"/>
      <c r="PXS295" s="102"/>
      <c r="PXT295" s="99"/>
      <c r="PXU295" s="122"/>
      <c r="PXV295" s="99"/>
      <c r="PXW295" s="100"/>
      <c r="PXX295" s="107"/>
      <c r="PXY295" s="100"/>
      <c r="PXZ295" s="99"/>
      <c r="PYA295" s="102"/>
      <c r="PYB295" s="102"/>
      <c r="PYC295" s="102"/>
      <c r="PYD295" s="102"/>
      <c r="PYE295" s="102"/>
      <c r="PYF295" s="103"/>
      <c r="PYG295" s="104"/>
      <c r="PYH295" s="105"/>
      <c r="PYI295" s="104"/>
      <c r="PYJ295" s="102"/>
      <c r="PYK295" s="102"/>
      <c r="PYL295" s="102"/>
      <c r="PYM295" s="99"/>
      <c r="PYN295" s="106"/>
      <c r="PYO295" s="102"/>
      <c r="PYP295" s="102"/>
      <c r="PYQ295" s="102"/>
      <c r="PYR295" s="106"/>
      <c r="PYS295" s="107"/>
      <c r="PYT295" s="106"/>
      <c r="PYU295" s="106"/>
      <c r="PYV295" s="98"/>
      <c r="PYW295" s="98"/>
      <c r="PYX295" s="98"/>
      <c r="PYY295" s="102"/>
      <c r="PYZ295" s="102"/>
      <c r="PZA295" s="102"/>
      <c r="PZB295" s="102"/>
      <c r="PZC295" s="102"/>
      <c r="PZD295" s="102"/>
      <c r="PZE295" s="102"/>
      <c r="PZF295" s="102"/>
      <c r="PZG295" s="102"/>
      <c r="PZH295" s="102"/>
      <c r="PZI295" s="102"/>
      <c r="PZJ295" s="102"/>
      <c r="PZK295" s="102"/>
      <c r="PZL295" s="102"/>
      <c r="PZM295" s="99"/>
      <c r="PZN295" s="122"/>
      <c r="PZO295" s="99"/>
      <c r="PZP295" s="100"/>
      <c r="PZQ295" s="107"/>
      <c r="PZR295" s="100"/>
      <c r="PZS295" s="99"/>
      <c r="PZT295" s="102"/>
      <c r="PZU295" s="102"/>
      <c r="PZV295" s="102"/>
      <c r="PZW295" s="102"/>
      <c r="PZX295" s="102"/>
      <c r="PZY295" s="103"/>
      <c r="PZZ295" s="104"/>
      <c r="QAA295" s="105"/>
      <c r="QAB295" s="104"/>
      <c r="QAC295" s="102"/>
      <c r="QAD295" s="102"/>
      <c r="QAE295" s="102"/>
      <c r="QAF295" s="99"/>
      <c r="QAG295" s="106"/>
      <c r="QAH295" s="102"/>
      <c r="QAI295" s="102"/>
      <c r="QAJ295" s="102"/>
      <c r="QAK295" s="106"/>
      <c r="QAL295" s="107"/>
      <c r="QAM295" s="106"/>
      <c r="QAN295" s="106"/>
      <c r="QAO295" s="98"/>
      <c r="QAP295" s="98"/>
      <c r="QAQ295" s="98"/>
      <c r="QAR295" s="102"/>
      <c r="QAS295" s="102"/>
      <c r="QAT295" s="102"/>
      <c r="QAU295" s="102"/>
      <c r="QAV295" s="102"/>
      <c r="QAW295" s="102"/>
      <c r="QAX295" s="102"/>
      <c r="QAY295" s="102"/>
      <c r="QAZ295" s="102"/>
      <c r="QBA295" s="102"/>
      <c r="QBB295" s="102"/>
      <c r="QBC295" s="102"/>
      <c r="QBD295" s="102"/>
      <c r="QBE295" s="102"/>
      <c r="QBF295" s="99"/>
      <c r="QBG295" s="122"/>
      <c r="QBH295" s="99"/>
      <c r="QBI295" s="100"/>
      <c r="QBJ295" s="107"/>
      <c r="QBK295" s="100"/>
      <c r="QBL295" s="99"/>
      <c r="QBM295" s="102"/>
      <c r="QBN295" s="102"/>
      <c r="QBO295" s="102"/>
      <c r="QBP295" s="102"/>
      <c r="QBQ295" s="102"/>
      <c r="QBR295" s="103"/>
      <c r="QBS295" s="104"/>
      <c r="QBT295" s="105"/>
      <c r="QBU295" s="104"/>
      <c r="QBV295" s="102"/>
      <c r="QBW295" s="102"/>
      <c r="QBX295" s="102"/>
      <c r="QBY295" s="99"/>
      <c r="QBZ295" s="106"/>
      <c r="QCA295" s="102"/>
      <c r="QCB295" s="102"/>
      <c r="QCC295" s="102"/>
      <c r="QCD295" s="106"/>
      <c r="QCE295" s="107"/>
      <c r="QCF295" s="106"/>
      <c r="QCG295" s="106"/>
      <c r="QCH295" s="98"/>
      <c r="QCI295" s="98"/>
      <c r="QCJ295" s="98"/>
      <c r="QCK295" s="102"/>
      <c r="QCL295" s="102"/>
      <c r="QCM295" s="102"/>
      <c r="QCN295" s="102"/>
      <c r="QCO295" s="102"/>
      <c r="QCP295" s="102"/>
      <c r="QCQ295" s="102"/>
      <c r="QCR295" s="102"/>
      <c r="QCS295" s="102"/>
      <c r="QCT295" s="102"/>
      <c r="QCU295" s="102"/>
      <c r="QCV295" s="102"/>
      <c r="QCW295" s="102"/>
      <c r="QCX295" s="102"/>
      <c r="QCY295" s="99"/>
      <c r="QCZ295" s="122"/>
      <c r="QDA295" s="99"/>
      <c r="QDB295" s="100"/>
      <c r="QDC295" s="107"/>
      <c r="QDD295" s="100"/>
      <c r="QDE295" s="99"/>
      <c r="QDF295" s="102"/>
      <c r="QDG295" s="102"/>
      <c r="QDH295" s="102"/>
      <c r="QDI295" s="102"/>
      <c r="QDJ295" s="102"/>
      <c r="QDK295" s="103"/>
      <c r="QDL295" s="104"/>
      <c r="QDM295" s="105"/>
      <c r="QDN295" s="104"/>
      <c r="QDO295" s="102"/>
      <c r="QDP295" s="102"/>
      <c r="QDQ295" s="102"/>
      <c r="QDR295" s="99"/>
      <c r="QDS295" s="106"/>
      <c r="QDT295" s="102"/>
      <c r="QDU295" s="102"/>
      <c r="QDV295" s="102"/>
      <c r="QDW295" s="106"/>
      <c r="QDX295" s="107"/>
      <c r="QDY295" s="106"/>
      <c r="QDZ295" s="106"/>
      <c r="QEA295" s="98"/>
      <c r="QEB295" s="98"/>
      <c r="QEC295" s="98"/>
      <c r="QED295" s="102"/>
      <c r="QEE295" s="102"/>
      <c r="QEF295" s="102"/>
      <c r="QEG295" s="102"/>
      <c r="QEH295" s="102"/>
      <c r="QEI295" s="102"/>
      <c r="QEJ295" s="102"/>
      <c r="QEK295" s="102"/>
      <c r="QEL295" s="102"/>
      <c r="QEM295" s="102"/>
      <c r="QEN295" s="102"/>
      <c r="QEO295" s="102"/>
      <c r="QEP295" s="102"/>
      <c r="QEQ295" s="102"/>
      <c r="QER295" s="99"/>
      <c r="QES295" s="122"/>
      <c r="QET295" s="99"/>
      <c r="QEU295" s="100"/>
      <c r="QEV295" s="107"/>
      <c r="QEW295" s="100"/>
      <c r="QEX295" s="99"/>
      <c r="QEY295" s="102"/>
      <c r="QEZ295" s="102"/>
      <c r="QFA295" s="102"/>
      <c r="QFB295" s="102"/>
      <c r="QFC295" s="102"/>
      <c r="QFD295" s="103"/>
      <c r="QFE295" s="104"/>
      <c r="QFF295" s="105"/>
      <c r="QFG295" s="104"/>
      <c r="QFH295" s="102"/>
      <c r="QFI295" s="102"/>
      <c r="QFJ295" s="102"/>
      <c r="QFK295" s="99"/>
      <c r="QFL295" s="106"/>
      <c r="QFM295" s="102"/>
      <c r="QFN295" s="102"/>
      <c r="QFO295" s="102"/>
      <c r="QFP295" s="106"/>
      <c r="QFQ295" s="107"/>
      <c r="QFR295" s="106"/>
      <c r="QFS295" s="106"/>
      <c r="QFT295" s="98"/>
      <c r="QFU295" s="98"/>
      <c r="QFV295" s="98"/>
      <c r="QFW295" s="102"/>
      <c r="QFX295" s="102"/>
      <c r="QFY295" s="102"/>
      <c r="QFZ295" s="102"/>
      <c r="QGA295" s="102"/>
      <c r="QGB295" s="102"/>
      <c r="QGC295" s="102"/>
      <c r="QGD295" s="102"/>
      <c r="QGE295" s="102"/>
      <c r="QGF295" s="102"/>
      <c r="QGG295" s="102"/>
      <c r="QGH295" s="102"/>
      <c r="QGI295" s="102"/>
      <c r="QGJ295" s="102"/>
      <c r="QGK295" s="99"/>
      <c r="QGL295" s="122"/>
      <c r="QGM295" s="99"/>
      <c r="QGN295" s="100"/>
      <c r="QGO295" s="107"/>
      <c r="QGP295" s="100"/>
      <c r="QGQ295" s="99"/>
      <c r="QGR295" s="102"/>
      <c r="QGS295" s="102"/>
      <c r="QGT295" s="102"/>
      <c r="QGU295" s="102"/>
      <c r="QGV295" s="102"/>
      <c r="QGW295" s="103"/>
      <c r="QGX295" s="104"/>
      <c r="QGY295" s="105"/>
      <c r="QGZ295" s="104"/>
      <c r="QHA295" s="102"/>
      <c r="QHB295" s="102"/>
      <c r="QHC295" s="102"/>
      <c r="QHD295" s="99"/>
      <c r="QHE295" s="106"/>
      <c r="QHF295" s="102"/>
      <c r="QHG295" s="102"/>
      <c r="QHH295" s="102"/>
      <c r="QHI295" s="106"/>
      <c r="QHJ295" s="107"/>
      <c r="QHK295" s="106"/>
      <c r="QHL295" s="106"/>
      <c r="QHM295" s="98"/>
      <c r="QHN295" s="98"/>
      <c r="QHO295" s="98"/>
      <c r="QHP295" s="102"/>
      <c r="QHQ295" s="102"/>
      <c r="QHR295" s="102"/>
      <c r="QHS295" s="102"/>
      <c r="QHT295" s="102"/>
      <c r="QHU295" s="102"/>
      <c r="QHV295" s="102"/>
      <c r="QHW295" s="102"/>
      <c r="QHX295" s="102"/>
      <c r="QHY295" s="102"/>
      <c r="QHZ295" s="102"/>
      <c r="QIA295" s="102"/>
      <c r="QIB295" s="102"/>
      <c r="QIC295" s="102"/>
      <c r="QID295" s="99"/>
      <c r="QIE295" s="122"/>
      <c r="QIF295" s="99"/>
      <c r="QIG295" s="100"/>
      <c r="QIH295" s="107"/>
      <c r="QII295" s="100"/>
      <c r="QIJ295" s="99"/>
      <c r="QIK295" s="102"/>
      <c r="QIL295" s="102"/>
      <c r="QIM295" s="102"/>
      <c r="QIN295" s="102"/>
      <c r="QIO295" s="102"/>
      <c r="QIP295" s="103"/>
      <c r="QIQ295" s="104"/>
      <c r="QIR295" s="105"/>
      <c r="QIS295" s="104"/>
      <c r="QIT295" s="102"/>
      <c r="QIU295" s="102"/>
      <c r="QIV295" s="102"/>
      <c r="QIW295" s="99"/>
      <c r="QIX295" s="106"/>
      <c r="QIY295" s="102"/>
      <c r="QIZ295" s="102"/>
      <c r="QJA295" s="102"/>
      <c r="QJB295" s="106"/>
      <c r="QJC295" s="107"/>
      <c r="QJD295" s="106"/>
      <c r="QJE295" s="106"/>
      <c r="QJF295" s="98"/>
      <c r="QJG295" s="98"/>
      <c r="QJH295" s="98"/>
      <c r="QJI295" s="102"/>
      <c r="QJJ295" s="102"/>
      <c r="QJK295" s="102"/>
      <c r="QJL295" s="102"/>
      <c r="QJM295" s="102"/>
      <c r="QJN295" s="102"/>
      <c r="QJO295" s="102"/>
      <c r="QJP295" s="102"/>
      <c r="QJQ295" s="102"/>
      <c r="QJR295" s="102"/>
      <c r="QJS295" s="102"/>
      <c r="QJT295" s="102"/>
      <c r="QJU295" s="102"/>
      <c r="QJV295" s="102"/>
      <c r="QJW295" s="99"/>
      <c r="QJX295" s="122"/>
      <c r="QJY295" s="99"/>
      <c r="QJZ295" s="100"/>
      <c r="QKA295" s="107"/>
      <c r="QKB295" s="100"/>
      <c r="QKC295" s="99"/>
      <c r="QKD295" s="102"/>
      <c r="QKE295" s="102"/>
      <c r="QKF295" s="102"/>
      <c r="QKG295" s="102"/>
      <c r="QKH295" s="102"/>
      <c r="QKI295" s="103"/>
      <c r="QKJ295" s="104"/>
      <c r="QKK295" s="105"/>
      <c r="QKL295" s="104"/>
      <c r="QKM295" s="102"/>
      <c r="QKN295" s="102"/>
      <c r="QKO295" s="102"/>
      <c r="QKP295" s="99"/>
      <c r="QKQ295" s="106"/>
      <c r="QKR295" s="102"/>
      <c r="QKS295" s="102"/>
      <c r="QKT295" s="102"/>
      <c r="QKU295" s="106"/>
      <c r="QKV295" s="107"/>
      <c r="QKW295" s="106"/>
      <c r="QKX295" s="106"/>
      <c r="QKY295" s="98"/>
      <c r="QKZ295" s="98"/>
      <c r="QLA295" s="98"/>
      <c r="QLB295" s="102"/>
      <c r="QLC295" s="102"/>
      <c r="QLD295" s="102"/>
      <c r="QLE295" s="102"/>
      <c r="QLF295" s="102"/>
      <c r="QLG295" s="102"/>
      <c r="QLH295" s="102"/>
      <c r="QLI295" s="102"/>
      <c r="QLJ295" s="102"/>
      <c r="QLK295" s="102"/>
      <c r="QLL295" s="102"/>
      <c r="QLM295" s="102"/>
      <c r="QLN295" s="102"/>
      <c r="QLO295" s="102"/>
      <c r="QLP295" s="99"/>
      <c r="QLQ295" s="122"/>
      <c r="QLR295" s="99"/>
      <c r="QLS295" s="100"/>
      <c r="QLT295" s="107"/>
      <c r="QLU295" s="100"/>
      <c r="QLV295" s="99"/>
      <c r="QLW295" s="102"/>
      <c r="QLX295" s="102"/>
      <c r="QLY295" s="102"/>
      <c r="QLZ295" s="102"/>
      <c r="QMA295" s="102"/>
      <c r="QMB295" s="103"/>
      <c r="QMC295" s="104"/>
      <c r="QMD295" s="105"/>
      <c r="QME295" s="104"/>
      <c r="QMF295" s="102"/>
      <c r="QMG295" s="102"/>
      <c r="QMH295" s="102"/>
      <c r="QMI295" s="99"/>
      <c r="QMJ295" s="106"/>
      <c r="QMK295" s="102"/>
      <c r="QML295" s="102"/>
      <c r="QMM295" s="102"/>
      <c r="QMN295" s="106"/>
      <c r="QMO295" s="107"/>
      <c r="QMP295" s="106"/>
      <c r="QMQ295" s="106"/>
      <c r="QMR295" s="98"/>
      <c r="QMS295" s="98"/>
      <c r="QMT295" s="98"/>
      <c r="QMU295" s="102"/>
      <c r="QMV295" s="102"/>
      <c r="QMW295" s="102"/>
      <c r="QMX295" s="102"/>
      <c r="QMY295" s="102"/>
      <c r="QMZ295" s="102"/>
      <c r="QNA295" s="102"/>
      <c r="QNB295" s="102"/>
      <c r="QNC295" s="102"/>
      <c r="QND295" s="102"/>
      <c r="QNE295" s="102"/>
      <c r="QNF295" s="102"/>
      <c r="QNG295" s="102"/>
      <c r="QNH295" s="102"/>
      <c r="QNI295" s="99"/>
      <c r="QNJ295" s="122"/>
      <c r="QNK295" s="99"/>
      <c r="QNL295" s="100"/>
      <c r="QNM295" s="107"/>
      <c r="QNN295" s="100"/>
      <c r="QNO295" s="99"/>
      <c r="QNP295" s="102"/>
      <c r="QNQ295" s="102"/>
      <c r="QNR295" s="102"/>
      <c r="QNS295" s="102"/>
      <c r="QNT295" s="102"/>
      <c r="QNU295" s="103"/>
      <c r="QNV295" s="104"/>
      <c r="QNW295" s="105"/>
      <c r="QNX295" s="104"/>
      <c r="QNY295" s="102"/>
      <c r="QNZ295" s="102"/>
      <c r="QOA295" s="102"/>
      <c r="QOB295" s="99"/>
      <c r="QOC295" s="106"/>
      <c r="QOD295" s="102"/>
      <c r="QOE295" s="102"/>
      <c r="QOF295" s="102"/>
      <c r="QOG295" s="106"/>
      <c r="QOH295" s="107"/>
      <c r="QOI295" s="106"/>
      <c r="QOJ295" s="106"/>
      <c r="QOK295" s="98"/>
      <c r="QOL295" s="98"/>
      <c r="QOM295" s="98"/>
      <c r="QON295" s="102"/>
      <c r="QOO295" s="102"/>
      <c r="QOP295" s="102"/>
      <c r="QOQ295" s="102"/>
      <c r="QOR295" s="102"/>
      <c r="QOS295" s="102"/>
      <c r="QOT295" s="102"/>
      <c r="QOU295" s="102"/>
      <c r="QOV295" s="102"/>
      <c r="QOW295" s="102"/>
      <c r="QOX295" s="102"/>
      <c r="QOY295" s="102"/>
      <c r="QOZ295" s="102"/>
      <c r="QPA295" s="102"/>
      <c r="QPB295" s="99"/>
      <c r="QPC295" s="122"/>
      <c r="QPD295" s="99"/>
      <c r="QPE295" s="100"/>
      <c r="QPF295" s="107"/>
      <c r="QPG295" s="100"/>
      <c r="QPH295" s="99"/>
      <c r="QPI295" s="102"/>
      <c r="QPJ295" s="102"/>
      <c r="QPK295" s="102"/>
      <c r="QPL295" s="102"/>
      <c r="QPM295" s="102"/>
      <c r="QPN295" s="103"/>
      <c r="QPO295" s="104"/>
      <c r="QPP295" s="105"/>
      <c r="QPQ295" s="104"/>
      <c r="QPR295" s="102"/>
      <c r="QPS295" s="102"/>
      <c r="QPT295" s="102"/>
      <c r="QPU295" s="99"/>
      <c r="QPV295" s="106"/>
      <c r="QPW295" s="102"/>
      <c r="QPX295" s="102"/>
      <c r="QPY295" s="102"/>
      <c r="QPZ295" s="106"/>
      <c r="QQA295" s="107"/>
      <c r="QQB295" s="106"/>
      <c r="QQC295" s="106"/>
      <c r="QQD295" s="98"/>
      <c r="QQE295" s="98"/>
      <c r="QQF295" s="98"/>
      <c r="QQG295" s="102"/>
      <c r="QQH295" s="102"/>
      <c r="QQI295" s="102"/>
      <c r="QQJ295" s="102"/>
      <c r="QQK295" s="102"/>
      <c r="QQL295" s="102"/>
      <c r="QQM295" s="102"/>
      <c r="QQN295" s="102"/>
      <c r="QQO295" s="102"/>
      <c r="QQP295" s="102"/>
      <c r="QQQ295" s="102"/>
      <c r="QQR295" s="102"/>
      <c r="QQS295" s="102"/>
      <c r="QQT295" s="102"/>
      <c r="QQU295" s="99"/>
      <c r="QQV295" s="122"/>
      <c r="QQW295" s="99"/>
      <c r="QQX295" s="100"/>
      <c r="QQY295" s="107"/>
      <c r="QQZ295" s="100"/>
      <c r="QRA295" s="99"/>
      <c r="QRB295" s="102"/>
      <c r="QRC295" s="102"/>
      <c r="QRD295" s="102"/>
      <c r="QRE295" s="102"/>
      <c r="QRF295" s="102"/>
      <c r="QRG295" s="103"/>
      <c r="QRH295" s="104"/>
      <c r="QRI295" s="105"/>
      <c r="QRJ295" s="104"/>
      <c r="QRK295" s="102"/>
      <c r="QRL295" s="102"/>
      <c r="QRM295" s="102"/>
      <c r="QRN295" s="99"/>
      <c r="QRO295" s="106"/>
      <c r="QRP295" s="102"/>
      <c r="QRQ295" s="102"/>
      <c r="QRR295" s="102"/>
      <c r="QRS295" s="106"/>
      <c r="QRT295" s="107"/>
      <c r="QRU295" s="106"/>
      <c r="QRV295" s="106"/>
      <c r="QRW295" s="98"/>
      <c r="QRX295" s="98"/>
      <c r="QRY295" s="98"/>
      <c r="QRZ295" s="102"/>
      <c r="QSA295" s="102"/>
      <c r="QSB295" s="102"/>
      <c r="QSC295" s="102"/>
      <c r="QSD295" s="102"/>
      <c r="QSE295" s="102"/>
      <c r="QSF295" s="102"/>
      <c r="QSG295" s="102"/>
      <c r="QSH295" s="102"/>
      <c r="QSI295" s="102"/>
      <c r="QSJ295" s="102"/>
      <c r="QSK295" s="102"/>
      <c r="QSL295" s="102"/>
      <c r="QSM295" s="102"/>
      <c r="QSN295" s="99"/>
      <c r="QSO295" s="122"/>
      <c r="QSP295" s="99"/>
      <c r="QSQ295" s="100"/>
      <c r="QSR295" s="107"/>
      <c r="QSS295" s="100"/>
      <c r="QST295" s="99"/>
      <c r="QSU295" s="102"/>
      <c r="QSV295" s="102"/>
      <c r="QSW295" s="102"/>
      <c r="QSX295" s="102"/>
      <c r="QSY295" s="102"/>
      <c r="QSZ295" s="103"/>
      <c r="QTA295" s="104"/>
      <c r="QTB295" s="105"/>
      <c r="QTC295" s="104"/>
      <c r="QTD295" s="102"/>
      <c r="QTE295" s="102"/>
      <c r="QTF295" s="102"/>
      <c r="QTG295" s="99"/>
      <c r="QTH295" s="106"/>
      <c r="QTI295" s="102"/>
      <c r="QTJ295" s="102"/>
      <c r="QTK295" s="102"/>
      <c r="QTL295" s="106"/>
      <c r="QTM295" s="107"/>
      <c r="QTN295" s="106"/>
      <c r="QTO295" s="106"/>
      <c r="QTP295" s="98"/>
      <c r="QTQ295" s="98"/>
      <c r="QTR295" s="98"/>
      <c r="QTS295" s="102"/>
      <c r="QTT295" s="102"/>
      <c r="QTU295" s="102"/>
      <c r="QTV295" s="102"/>
      <c r="QTW295" s="102"/>
      <c r="QTX295" s="102"/>
      <c r="QTY295" s="102"/>
      <c r="QTZ295" s="102"/>
      <c r="QUA295" s="102"/>
      <c r="QUB295" s="102"/>
      <c r="QUC295" s="102"/>
      <c r="QUD295" s="102"/>
      <c r="QUE295" s="102"/>
      <c r="QUF295" s="102"/>
      <c r="QUG295" s="99"/>
      <c r="QUH295" s="122"/>
      <c r="QUI295" s="99"/>
      <c r="QUJ295" s="100"/>
      <c r="QUK295" s="107"/>
      <c r="QUL295" s="100"/>
      <c r="QUM295" s="99"/>
      <c r="QUN295" s="102"/>
      <c r="QUO295" s="102"/>
      <c r="QUP295" s="102"/>
      <c r="QUQ295" s="102"/>
      <c r="QUR295" s="102"/>
      <c r="QUS295" s="103"/>
      <c r="QUT295" s="104"/>
      <c r="QUU295" s="105"/>
      <c r="QUV295" s="104"/>
      <c r="QUW295" s="102"/>
      <c r="QUX295" s="102"/>
      <c r="QUY295" s="102"/>
      <c r="QUZ295" s="99"/>
      <c r="QVA295" s="106"/>
      <c r="QVB295" s="102"/>
      <c r="QVC295" s="102"/>
      <c r="QVD295" s="102"/>
      <c r="QVE295" s="106"/>
      <c r="QVF295" s="107"/>
      <c r="QVG295" s="106"/>
      <c r="QVH295" s="106"/>
      <c r="QVI295" s="98"/>
      <c r="QVJ295" s="98"/>
      <c r="QVK295" s="98"/>
      <c r="QVL295" s="102"/>
      <c r="QVM295" s="102"/>
      <c r="QVN295" s="102"/>
      <c r="QVO295" s="102"/>
      <c r="QVP295" s="102"/>
      <c r="QVQ295" s="102"/>
      <c r="QVR295" s="102"/>
      <c r="QVS295" s="102"/>
      <c r="QVT295" s="102"/>
      <c r="QVU295" s="102"/>
      <c r="QVV295" s="102"/>
      <c r="QVW295" s="102"/>
      <c r="QVX295" s="102"/>
      <c r="QVY295" s="102"/>
      <c r="QVZ295" s="99"/>
      <c r="QWA295" s="122"/>
      <c r="QWB295" s="99"/>
      <c r="QWC295" s="100"/>
      <c r="QWD295" s="107"/>
      <c r="QWE295" s="100"/>
      <c r="QWF295" s="99"/>
      <c r="QWG295" s="102"/>
      <c r="QWH295" s="102"/>
      <c r="QWI295" s="102"/>
      <c r="QWJ295" s="102"/>
      <c r="QWK295" s="102"/>
      <c r="QWL295" s="103"/>
      <c r="QWM295" s="104"/>
      <c r="QWN295" s="105"/>
      <c r="QWO295" s="104"/>
      <c r="QWP295" s="102"/>
      <c r="QWQ295" s="102"/>
      <c r="QWR295" s="102"/>
      <c r="QWS295" s="99"/>
      <c r="QWT295" s="106"/>
      <c r="QWU295" s="102"/>
      <c r="QWV295" s="102"/>
      <c r="QWW295" s="102"/>
      <c r="QWX295" s="106"/>
      <c r="QWY295" s="107"/>
      <c r="QWZ295" s="106"/>
      <c r="QXA295" s="106"/>
      <c r="QXB295" s="98"/>
      <c r="QXC295" s="98"/>
      <c r="QXD295" s="98"/>
      <c r="QXE295" s="102"/>
      <c r="QXF295" s="102"/>
      <c r="QXG295" s="102"/>
      <c r="QXH295" s="102"/>
      <c r="QXI295" s="102"/>
      <c r="QXJ295" s="102"/>
      <c r="QXK295" s="102"/>
      <c r="QXL295" s="102"/>
      <c r="QXM295" s="102"/>
      <c r="QXN295" s="102"/>
      <c r="QXO295" s="102"/>
      <c r="QXP295" s="102"/>
      <c r="QXQ295" s="102"/>
      <c r="QXR295" s="102"/>
      <c r="QXS295" s="99"/>
      <c r="QXT295" s="122"/>
      <c r="QXU295" s="99"/>
      <c r="QXV295" s="100"/>
      <c r="QXW295" s="107"/>
      <c r="QXX295" s="100"/>
      <c r="QXY295" s="99"/>
      <c r="QXZ295" s="102"/>
      <c r="QYA295" s="102"/>
      <c r="QYB295" s="102"/>
      <c r="QYC295" s="102"/>
      <c r="QYD295" s="102"/>
      <c r="QYE295" s="103"/>
      <c r="QYF295" s="104"/>
      <c r="QYG295" s="105"/>
      <c r="QYH295" s="104"/>
      <c r="QYI295" s="102"/>
      <c r="QYJ295" s="102"/>
      <c r="QYK295" s="102"/>
      <c r="QYL295" s="99"/>
      <c r="QYM295" s="106"/>
      <c r="QYN295" s="102"/>
      <c r="QYO295" s="102"/>
      <c r="QYP295" s="102"/>
      <c r="QYQ295" s="106"/>
      <c r="QYR295" s="107"/>
      <c r="QYS295" s="106"/>
      <c r="QYT295" s="106"/>
      <c r="QYU295" s="98"/>
      <c r="QYV295" s="98"/>
      <c r="QYW295" s="98"/>
      <c r="QYX295" s="102"/>
      <c r="QYY295" s="102"/>
      <c r="QYZ295" s="102"/>
      <c r="QZA295" s="102"/>
      <c r="QZB295" s="102"/>
      <c r="QZC295" s="102"/>
      <c r="QZD295" s="102"/>
      <c r="QZE295" s="102"/>
      <c r="QZF295" s="102"/>
      <c r="QZG295" s="102"/>
      <c r="QZH295" s="102"/>
      <c r="QZI295" s="102"/>
      <c r="QZJ295" s="102"/>
      <c r="QZK295" s="102"/>
      <c r="QZL295" s="99"/>
      <c r="QZM295" s="122"/>
      <c r="QZN295" s="99"/>
      <c r="QZO295" s="100"/>
      <c r="QZP295" s="107"/>
      <c r="QZQ295" s="100"/>
      <c r="QZR295" s="99"/>
      <c r="QZS295" s="102"/>
      <c r="QZT295" s="102"/>
      <c r="QZU295" s="102"/>
      <c r="QZV295" s="102"/>
      <c r="QZW295" s="102"/>
      <c r="QZX295" s="103"/>
      <c r="QZY295" s="104"/>
      <c r="QZZ295" s="105"/>
      <c r="RAA295" s="104"/>
      <c r="RAB295" s="102"/>
      <c r="RAC295" s="102"/>
      <c r="RAD295" s="102"/>
      <c r="RAE295" s="99"/>
      <c r="RAF295" s="106"/>
      <c r="RAG295" s="102"/>
      <c r="RAH295" s="102"/>
      <c r="RAI295" s="102"/>
      <c r="RAJ295" s="106"/>
      <c r="RAK295" s="107"/>
      <c r="RAL295" s="106"/>
      <c r="RAM295" s="106"/>
      <c r="RAN295" s="98"/>
      <c r="RAO295" s="98"/>
      <c r="RAP295" s="98"/>
      <c r="RAQ295" s="102"/>
      <c r="RAR295" s="102"/>
      <c r="RAS295" s="102"/>
      <c r="RAT295" s="102"/>
      <c r="RAU295" s="102"/>
      <c r="RAV295" s="102"/>
      <c r="RAW295" s="102"/>
      <c r="RAX295" s="102"/>
      <c r="RAY295" s="102"/>
      <c r="RAZ295" s="102"/>
      <c r="RBA295" s="102"/>
      <c r="RBB295" s="102"/>
      <c r="RBC295" s="102"/>
      <c r="RBD295" s="102"/>
      <c r="RBE295" s="99"/>
      <c r="RBF295" s="122"/>
      <c r="RBG295" s="99"/>
      <c r="RBH295" s="100"/>
      <c r="RBI295" s="107"/>
      <c r="RBJ295" s="100"/>
      <c r="RBK295" s="99"/>
      <c r="RBL295" s="102"/>
      <c r="RBM295" s="102"/>
      <c r="RBN295" s="102"/>
      <c r="RBO295" s="102"/>
      <c r="RBP295" s="102"/>
      <c r="RBQ295" s="103"/>
      <c r="RBR295" s="104"/>
      <c r="RBS295" s="105"/>
      <c r="RBT295" s="104"/>
      <c r="RBU295" s="102"/>
      <c r="RBV295" s="102"/>
      <c r="RBW295" s="102"/>
      <c r="RBX295" s="99"/>
      <c r="RBY295" s="106"/>
      <c r="RBZ295" s="102"/>
      <c r="RCA295" s="102"/>
      <c r="RCB295" s="102"/>
      <c r="RCC295" s="106"/>
      <c r="RCD295" s="107"/>
      <c r="RCE295" s="106"/>
      <c r="RCF295" s="106"/>
      <c r="RCG295" s="98"/>
      <c r="RCH295" s="98"/>
      <c r="RCI295" s="98"/>
      <c r="RCJ295" s="102"/>
      <c r="RCK295" s="102"/>
      <c r="RCL295" s="102"/>
      <c r="RCM295" s="102"/>
      <c r="RCN295" s="102"/>
      <c r="RCO295" s="102"/>
      <c r="RCP295" s="102"/>
      <c r="RCQ295" s="102"/>
      <c r="RCR295" s="102"/>
      <c r="RCS295" s="102"/>
      <c r="RCT295" s="102"/>
      <c r="RCU295" s="102"/>
      <c r="RCV295" s="102"/>
      <c r="RCW295" s="102"/>
      <c r="RCX295" s="99"/>
      <c r="RCY295" s="122"/>
      <c r="RCZ295" s="99"/>
      <c r="RDA295" s="100"/>
      <c r="RDB295" s="107"/>
      <c r="RDC295" s="100"/>
      <c r="RDD295" s="99"/>
      <c r="RDE295" s="102"/>
      <c r="RDF295" s="102"/>
      <c r="RDG295" s="102"/>
      <c r="RDH295" s="102"/>
      <c r="RDI295" s="102"/>
      <c r="RDJ295" s="103"/>
      <c r="RDK295" s="104"/>
      <c r="RDL295" s="105"/>
      <c r="RDM295" s="104"/>
      <c r="RDN295" s="102"/>
      <c r="RDO295" s="102"/>
      <c r="RDP295" s="102"/>
      <c r="RDQ295" s="99"/>
      <c r="RDR295" s="106"/>
      <c r="RDS295" s="102"/>
      <c r="RDT295" s="102"/>
      <c r="RDU295" s="102"/>
      <c r="RDV295" s="106"/>
      <c r="RDW295" s="107"/>
      <c r="RDX295" s="106"/>
      <c r="RDY295" s="106"/>
      <c r="RDZ295" s="98"/>
      <c r="REA295" s="98"/>
      <c r="REB295" s="98"/>
      <c r="REC295" s="102"/>
      <c r="RED295" s="102"/>
      <c r="REE295" s="102"/>
      <c r="REF295" s="102"/>
      <c r="REG295" s="102"/>
      <c r="REH295" s="102"/>
      <c r="REI295" s="102"/>
      <c r="REJ295" s="102"/>
      <c r="REK295" s="102"/>
      <c r="REL295" s="102"/>
      <c r="REM295" s="102"/>
      <c r="REN295" s="102"/>
      <c r="REO295" s="102"/>
      <c r="REP295" s="102"/>
      <c r="REQ295" s="99"/>
      <c r="RER295" s="122"/>
      <c r="RES295" s="99"/>
      <c r="RET295" s="100"/>
      <c r="REU295" s="107"/>
      <c r="REV295" s="100"/>
      <c r="REW295" s="99"/>
      <c r="REX295" s="102"/>
      <c r="REY295" s="102"/>
      <c r="REZ295" s="102"/>
      <c r="RFA295" s="102"/>
      <c r="RFB295" s="102"/>
      <c r="RFC295" s="103"/>
      <c r="RFD295" s="104"/>
      <c r="RFE295" s="105"/>
      <c r="RFF295" s="104"/>
      <c r="RFG295" s="102"/>
      <c r="RFH295" s="102"/>
      <c r="RFI295" s="102"/>
      <c r="RFJ295" s="99"/>
      <c r="RFK295" s="106"/>
      <c r="RFL295" s="102"/>
      <c r="RFM295" s="102"/>
      <c r="RFN295" s="102"/>
      <c r="RFO295" s="106"/>
      <c r="RFP295" s="107"/>
      <c r="RFQ295" s="106"/>
      <c r="RFR295" s="106"/>
      <c r="RFS295" s="98"/>
      <c r="RFT295" s="98"/>
      <c r="RFU295" s="98"/>
      <c r="RFV295" s="102"/>
      <c r="RFW295" s="102"/>
      <c r="RFX295" s="102"/>
      <c r="RFY295" s="102"/>
      <c r="RFZ295" s="102"/>
      <c r="RGA295" s="102"/>
      <c r="RGB295" s="102"/>
      <c r="RGC295" s="102"/>
      <c r="RGD295" s="102"/>
      <c r="RGE295" s="102"/>
      <c r="RGF295" s="102"/>
      <c r="RGG295" s="102"/>
      <c r="RGH295" s="102"/>
      <c r="RGI295" s="102"/>
      <c r="RGJ295" s="99"/>
      <c r="RGK295" s="122"/>
      <c r="RGL295" s="99"/>
      <c r="RGM295" s="100"/>
      <c r="RGN295" s="107"/>
      <c r="RGO295" s="100"/>
      <c r="RGP295" s="99"/>
      <c r="RGQ295" s="102"/>
      <c r="RGR295" s="102"/>
      <c r="RGS295" s="102"/>
      <c r="RGT295" s="102"/>
      <c r="RGU295" s="102"/>
      <c r="RGV295" s="103"/>
      <c r="RGW295" s="104"/>
      <c r="RGX295" s="105"/>
      <c r="RGY295" s="104"/>
      <c r="RGZ295" s="102"/>
      <c r="RHA295" s="102"/>
      <c r="RHB295" s="102"/>
      <c r="RHC295" s="99"/>
      <c r="RHD295" s="106"/>
      <c r="RHE295" s="102"/>
      <c r="RHF295" s="102"/>
      <c r="RHG295" s="102"/>
      <c r="RHH295" s="106"/>
      <c r="RHI295" s="107"/>
      <c r="RHJ295" s="106"/>
      <c r="RHK295" s="106"/>
      <c r="RHL295" s="98"/>
      <c r="RHM295" s="98"/>
      <c r="RHN295" s="98"/>
      <c r="RHO295" s="102"/>
      <c r="RHP295" s="102"/>
      <c r="RHQ295" s="102"/>
      <c r="RHR295" s="102"/>
      <c r="RHS295" s="102"/>
      <c r="RHT295" s="102"/>
      <c r="RHU295" s="102"/>
      <c r="RHV295" s="102"/>
      <c r="RHW295" s="102"/>
      <c r="RHX295" s="102"/>
      <c r="RHY295" s="102"/>
      <c r="RHZ295" s="102"/>
      <c r="RIA295" s="102"/>
      <c r="RIB295" s="102"/>
      <c r="RIC295" s="99"/>
      <c r="RID295" s="122"/>
      <c r="RIE295" s="99"/>
      <c r="RIF295" s="100"/>
      <c r="RIG295" s="107"/>
      <c r="RIH295" s="100"/>
      <c r="RII295" s="99"/>
      <c r="RIJ295" s="102"/>
      <c r="RIK295" s="102"/>
      <c r="RIL295" s="102"/>
      <c r="RIM295" s="102"/>
      <c r="RIN295" s="102"/>
      <c r="RIO295" s="103"/>
      <c r="RIP295" s="104"/>
      <c r="RIQ295" s="105"/>
      <c r="RIR295" s="104"/>
      <c r="RIS295" s="102"/>
      <c r="RIT295" s="102"/>
      <c r="RIU295" s="102"/>
      <c r="RIV295" s="99"/>
      <c r="RIW295" s="106"/>
      <c r="RIX295" s="102"/>
      <c r="RIY295" s="102"/>
      <c r="RIZ295" s="102"/>
      <c r="RJA295" s="106"/>
      <c r="RJB295" s="107"/>
      <c r="RJC295" s="106"/>
      <c r="RJD295" s="106"/>
      <c r="RJE295" s="98"/>
      <c r="RJF295" s="98"/>
      <c r="RJG295" s="98"/>
      <c r="RJH295" s="102"/>
      <c r="RJI295" s="102"/>
      <c r="RJJ295" s="102"/>
      <c r="RJK295" s="102"/>
      <c r="RJL295" s="102"/>
      <c r="RJM295" s="102"/>
      <c r="RJN295" s="102"/>
      <c r="RJO295" s="102"/>
      <c r="RJP295" s="102"/>
      <c r="RJQ295" s="102"/>
      <c r="RJR295" s="102"/>
      <c r="RJS295" s="102"/>
      <c r="RJT295" s="102"/>
      <c r="RJU295" s="102"/>
      <c r="RJV295" s="99"/>
      <c r="RJW295" s="122"/>
      <c r="RJX295" s="99"/>
      <c r="RJY295" s="100"/>
      <c r="RJZ295" s="107"/>
      <c r="RKA295" s="100"/>
      <c r="RKB295" s="99"/>
      <c r="RKC295" s="102"/>
      <c r="RKD295" s="102"/>
      <c r="RKE295" s="102"/>
      <c r="RKF295" s="102"/>
      <c r="RKG295" s="102"/>
      <c r="RKH295" s="103"/>
      <c r="RKI295" s="104"/>
      <c r="RKJ295" s="105"/>
      <c r="RKK295" s="104"/>
      <c r="RKL295" s="102"/>
      <c r="RKM295" s="102"/>
      <c r="RKN295" s="102"/>
      <c r="RKO295" s="99"/>
      <c r="RKP295" s="106"/>
      <c r="RKQ295" s="102"/>
      <c r="RKR295" s="102"/>
      <c r="RKS295" s="102"/>
      <c r="RKT295" s="106"/>
      <c r="RKU295" s="107"/>
      <c r="RKV295" s="106"/>
      <c r="RKW295" s="106"/>
      <c r="RKX295" s="98"/>
      <c r="RKY295" s="98"/>
      <c r="RKZ295" s="98"/>
      <c r="RLA295" s="102"/>
      <c r="RLB295" s="102"/>
      <c r="RLC295" s="102"/>
      <c r="RLD295" s="102"/>
      <c r="RLE295" s="102"/>
      <c r="RLF295" s="102"/>
      <c r="RLG295" s="102"/>
      <c r="RLH295" s="102"/>
      <c r="RLI295" s="102"/>
      <c r="RLJ295" s="102"/>
      <c r="RLK295" s="102"/>
      <c r="RLL295" s="102"/>
      <c r="RLM295" s="102"/>
      <c r="RLN295" s="102"/>
      <c r="RLO295" s="99"/>
      <c r="RLP295" s="122"/>
      <c r="RLQ295" s="99"/>
      <c r="RLR295" s="100"/>
      <c r="RLS295" s="107"/>
      <c r="RLT295" s="100"/>
      <c r="RLU295" s="99"/>
      <c r="RLV295" s="102"/>
      <c r="RLW295" s="102"/>
      <c r="RLX295" s="102"/>
      <c r="RLY295" s="102"/>
      <c r="RLZ295" s="102"/>
      <c r="RMA295" s="103"/>
      <c r="RMB295" s="104"/>
      <c r="RMC295" s="105"/>
      <c r="RMD295" s="104"/>
      <c r="RME295" s="102"/>
      <c r="RMF295" s="102"/>
      <c r="RMG295" s="102"/>
      <c r="RMH295" s="99"/>
      <c r="RMI295" s="106"/>
      <c r="RMJ295" s="102"/>
      <c r="RMK295" s="102"/>
      <c r="RML295" s="102"/>
      <c r="RMM295" s="106"/>
      <c r="RMN295" s="107"/>
      <c r="RMO295" s="106"/>
      <c r="RMP295" s="106"/>
      <c r="RMQ295" s="98"/>
      <c r="RMR295" s="98"/>
      <c r="RMS295" s="98"/>
      <c r="RMT295" s="102"/>
      <c r="RMU295" s="102"/>
      <c r="RMV295" s="102"/>
      <c r="RMW295" s="102"/>
      <c r="RMX295" s="102"/>
      <c r="RMY295" s="102"/>
      <c r="RMZ295" s="102"/>
      <c r="RNA295" s="102"/>
      <c r="RNB295" s="102"/>
      <c r="RNC295" s="102"/>
      <c r="RND295" s="102"/>
      <c r="RNE295" s="102"/>
      <c r="RNF295" s="102"/>
      <c r="RNG295" s="102"/>
      <c r="RNH295" s="99"/>
      <c r="RNI295" s="122"/>
      <c r="RNJ295" s="99"/>
      <c r="RNK295" s="100"/>
      <c r="RNL295" s="107"/>
      <c r="RNM295" s="100"/>
      <c r="RNN295" s="99"/>
      <c r="RNO295" s="102"/>
      <c r="RNP295" s="102"/>
      <c r="RNQ295" s="102"/>
      <c r="RNR295" s="102"/>
      <c r="RNS295" s="102"/>
      <c r="RNT295" s="103"/>
      <c r="RNU295" s="104"/>
      <c r="RNV295" s="105"/>
      <c r="RNW295" s="104"/>
      <c r="RNX295" s="102"/>
      <c r="RNY295" s="102"/>
      <c r="RNZ295" s="102"/>
      <c r="ROA295" s="99"/>
      <c r="ROB295" s="106"/>
      <c r="ROC295" s="102"/>
      <c r="ROD295" s="102"/>
      <c r="ROE295" s="102"/>
      <c r="ROF295" s="106"/>
      <c r="ROG295" s="107"/>
      <c r="ROH295" s="106"/>
      <c r="ROI295" s="106"/>
      <c r="ROJ295" s="98"/>
      <c r="ROK295" s="98"/>
      <c r="ROL295" s="98"/>
      <c r="ROM295" s="102"/>
      <c r="RON295" s="102"/>
      <c r="ROO295" s="102"/>
      <c r="ROP295" s="102"/>
      <c r="ROQ295" s="102"/>
      <c r="ROR295" s="102"/>
      <c r="ROS295" s="102"/>
      <c r="ROT295" s="102"/>
      <c r="ROU295" s="102"/>
      <c r="ROV295" s="102"/>
      <c r="ROW295" s="102"/>
      <c r="ROX295" s="102"/>
      <c r="ROY295" s="102"/>
      <c r="ROZ295" s="102"/>
      <c r="RPA295" s="99"/>
      <c r="RPB295" s="122"/>
      <c r="RPC295" s="99"/>
      <c r="RPD295" s="100"/>
      <c r="RPE295" s="107"/>
      <c r="RPF295" s="100"/>
      <c r="RPG295" s="99"/>
      <c r="RPH295" s="102"/>
      <c r="RPI295" s="102"/>
      <c r="RPJ295" s="102"/>
      <c r="RPK295" s="102"/>
      <c r="RPL295" s="102"/>
      <c r="RPM295" s="103"/>
      <c r="RPN295" s="104"/>
      <c r="RPO295" s="105"/>
      <c r="RPP295" s="104"/>
      <c r="RPQ295" s="102"/>
      <c r="RPR295" s="102"/>
      <c r="RPS295" s="102"/>
      <c r="RPT295" s="99"/>
      <c r="RPU295" s="106"/>
      <c r="RPV295" s="102"/>
      <c r="RPW295" s="102"/>
      <c r="RPX295" s="102"/>
      <c r="RPY295" s="106"/>
      <c r="RPZ295" s="107"/>
      <c r="RQA295" s="106"/>
      <c r="RQB295" s="106"/>
      <c r="RQC295" s="98"/>
      <c r="RQD295" s="98"/>
      <c r="RQE295" s="98"/>
      <c r="RQF295" s="102"/>
      <c r="RQG295" s="102"/>
      <c r="RQH295" s="102"/>
      <c r="RQI295" s="102"/>
      <c r="RQJ295" s="102"/>
      <c r="RQK295" s="102"/>
      <c r="RQL295" s="102"/>
      <c r="RQM295" s="102"/>
      <c r="RQN295" s="102"/>
      <c r="RQO295" s="102"/>
      <c r="RQP295" s="102"/>
      <c r="RQQ295" s="102"/>
      <c r="RQR295" s="102"/>
      <c r="RQS295" s="102"/>
      <c r="RQT295" s="99"/>
      <c r="RQU295" s="122"/>
      <c r="RQV295" s="99"/>
      <c r="RQW295" s="100"/>
      <c r="RQX295" s="107"/>
      <c r="RQY295" s="100"/>
      <c r="RQZ295" s="99"/>
      <c r="RRA295" s="102"/>
      <c r="RRB295" s="102"/>
      <c r="RRC295" s="102"/>
      <c r="RRD295" s="102"/>
      <c r="RRE295" s="102"/>
      <c r="RRF295" s="103"/>
      <c r="RRG295" s="104"/>
      <c r="RRH295" s="105"/>
      <c r="RRI295" s="104"/>
      <c r="RRJ295" s="102"/>
      <c r="RRK295" s="102"/>
      <c r="RRL295" s="102"/>
      <c r="RRM295" s="99"/>
      <c r="RRN295" s="106"/>
      <c r="RRO295" s="102"/>
      <c r="RRP295" s="102"/>
      <c r="RRQ295" s="102"/>
      <c r="RRR295" s="106"/>
      <c r="RRS295" s="107"/>
      <c r="RRT295" s="106"/>
      <c r="RRU295" s="106"/>
      <c r="RRV295" s="98"/>
      <c r="RRW295" s="98"/>
      <c r="RRX295" s="98"/>
      <c r="RRY295" s="102"/>
      <c r="RRZ295" s="102"/>
      <c r="RSA295" s="102"/>
      <c r="RSB295" s="102"/>
      <c r="RSC295" s="102"/>
      <c r="RSD295" s="102"/>
      <c r="RSE295" s="102"/>
      <c r="RSF295" s="102"/>
      <c r="RSG295" s="102"/>
      <c r="RSH295" s="102"/>
      <c r="RSI295" s="102"/>
      <c r="RSJ295" s="102"/>
      <c r="RSK295" s="102"/>
      <c r="RSL295" s="102"/>
      <c r="RSM295" s="99"/>
      <c r="RSN295" s="122"/>
      <c r="RSO295" s="99"/>
      <c r="RSP295" s="100"/>
      <c r="RSQ295" s="107"/>
      <c r="RSR295" s="100"/>
      <c r="RSS295" s="99"/>
      <c r="RST295" s="102"/>
      <c r="RSU295" s="102"/>
      <c r="RSV295" s="102"/>
      <c r="RSW295" s="102"/>
      <c r="RSX295" s="102"/>
      <c r="RSY295" s="103"/>
      <c r="RSZ295" s="104"/>
      <c r="RTA295" s="105"/>
      <c r="RTB295" s="104"/>
      <c r="RTC295" s="102"/>
      <c r="RTD295" s="102"/>
      <c r="RTE295" s="102"/>
      <c r="RTF295" s="99"/>
      <c r="RTG295" s="106"/>
      <c r="RTH295" s="102"/>
      <c r="RTI295" s="102"/>
      <c r="RTJ295" s="102"/>
      <c r="RTK295" s="106"/>
      <c r="RTL295" s="107"/>
      <c r="RTM295" s="106"/>
      <c r="RTN295" s="106"/>
      <c r="RTO295" s="98"/>
      <c r="RTP295" s="98"/>
      <c r="RTQ295" s="98"/>
      <c r="RTR295" s="102"/>
      <c r="RTS295" s="102"/>
      <c r="RTT295" s="102"/>
      <c r="RTU295" s="102"/>
      <c r="RTV295" s="102"/>
      <c r="RTW295" s="102"/>
      <c r="RTX295" s="102"/>
      <c r="RTY295" s="102"/>
      <c r="RTZ295" s="102"/>
      <c r="RUA295" s="102"/>
      <c r="RUB295" s="102"/>
      <c r="RUC295" s="102"/>
      <c r="RUD295" s="102"/>
      <c r="RUE295" s="102"/>
      <c r="RUF295" s="99"/>
      <c r="RUG295" s="122"/>
      <c r="RUH295" s="99"/>
      <c r="RUI295" s="100"/>
      <c r="RUJ295" s="107"/>
      <c r="RUK295" s="100"/>
      <c r="RUL295" s="99"/>
      <c r="RUM295" s="102"/>
      <c r="RUN295" s="102"/>
      <c r="RUO295" s="102"/>
      <c r="RUP295" s="102"/>
      <c r="RUQ295" s="102"/>
      <c r="RUR295" s="103"/>
      <c r="RUS295" s="104"/>
      <c r="RUT295" s="105"/>
      <c r="RUU295" s="104"/>
      <c r="RUV295" s="102"/>
      <c r="RUW295" s="102"/>
      <c r="RUX295" s="102"/>
      <c r="RUY295" s="99"/>
      <c r="RUZ295" s="106"/>
      <c r="RVA295" s="102"/>
      <c r="RVB295" s="102"/>
      <c r="RVC295" s="102"/>
      <c r="RVD295" s="106"/>
      <c r="RVE295" s="107"/>
      <c r="RVF295" s="106"/>
      <c r="RVG295" s="106"/>
      <c r="RVH295" s="98"/>
      <c r="RVI295" s="98"/>
      <c r="RVJ295" s="98"/>
      <c r="RVK295" s="102"/>
      <c r="RVL295" s="102"/>
      <c r="RVM295" s="102"/>
      <c r="RVN295" s="102"/>
      <c r="RVO295" s="102"/>
      <c r="RVP295" s="102"/>
      <c r="RVQ295" s="102"/>
      <c r="RVR295" s="102"/>
      <c r="RVS295" s="102"/>
      <c r="RVT295" s="102"/>
      <c r="RVU295" s="102"/>
      <c r="RVV295" s="102"/>
      <c r="RVW295" s="102"/>
      <c r="RVX295" s="102"/>
      <c r="RVY295" s="99"/>
      <c r="RVZ295" s="122"/>
      <c r="RWA295" s="99"/>
      <c r="RWB295" s="100"/>
      <c r="RWC295" s="107"/>
      <c r="RWD295" s="100"/>
      <c r="RWE295" s="99"/>
      <c r="RWF295" s="102"/>
      <c r="RWG295" s="102"/>
      <c r="RWH295" s="102"/>
      <c r="RWI295" s="102"/>
      <c r="RWJ295" s="102"/>
      <c r="RWK295" s="103"/>
      <c r="RWL295" s="104"/>
      <c r="RWM295" s="105"/>
      <c r="RWN295" s="104"/>
      <c r="RWO295" s="102"/>
      <c r="RWP295" s="102"/>
      <c r="RWQ295" s="102"/>
      <c r="RWR295" s="99"/>
      <c r="RWS295" s="106"/>
      <c r="RWT295" s="102"/>
      <c r="RWU295" s="102"/>
      <c r="RWV295" s="102"/>
      <c r="RWW295" s="106"/>
      <c r="RWX295" s="107"/>
      <c r="RWY295" s="106"/>
      <c r="RWZ295" s="106"/>
      <c r="RXA295" s="98"/>
      <c r="RXB295" s="98"/>
      <c r="RXC295" s="98"/>
      <c r="RXD295" s="102"/>
      <c r="RXE295" s="102"/>
      <c r="RXF295" s="102"/>
      <c r="RXG295" s="102"/>
      <c r="RXH295" s="102"/>
      <c r="RXI295" s="102"/>
      <c r="RXJ295" s="102"/>
      <c r="RXK295" s="102"/>
      <c r="RXL295" s="102"/>
      <c r="RXM295" s="102"/>
      <c r="RXN295" s="102"/>
      <c r="RXO295" s="102"/>
      <c r="RXP295" s="102"/>
      <c r="RXQ295" s="102"/>
      <c r="RXR295" s="99"/>
      <c r="RXS295" s="122"/>
      <c r="RXT295" s="99"/>
      <c r="RXU295" s="100"/>
      <c r="RXV295" s="107"/>
      <c r="RXW295" s="100"/>
      <c r="RXX295" s="99"/>
      <c r="RXY295" s="102"/>
      <c r="RXZ295" s="102"/>
      <c r="RYA295" s="102"/>
      <c r="RYB295" s="102"/>
      <c r="RYC295" s="102"/>
      <c r="RYD295" s="103"/>
      <c r="RYE295" s="104"/>
      <c r="RYF295" s="105"/>
      <c r="RYG295" s="104"/>
      <c r="RYH295" s="102"/>
      <c r="RYI295" s="102"/>
      <c r="RYJ295" s="102"/>
      <c r="RYK295" s="99"/>
      <c r="RYL295" s="106"/>
      <c r="RYM295" s="102"/>
      <c r="RYN295" s="102"/>
      <c r="RYO295" s="102"/>
      <c r="RYP295" s="106"/>
      <c r="RYQ295" s="107"/>
      <c r="RYR295" s="106"/>
      <c r="RYS295" s="106"/>
      <c r="RYT295" s="98"/>
      <c r="RYU295" s="98"/>
      <c r="RYV295" s="98"/>
      <c r="RYW295" s="102"/>
      <c r="RYX295" s="102"/>
      <c r="RYY295" s="102"/>
      <c r="RYZ295" s="102"/>
      <c r="RZA295" s="102"/>
      <c r="RZB295" s="102"/>
      <c r="RZC295" s="102"/>
      <c r="RZD295" s="102"/>
      <c r="RZE295" s="102"/>
      <c r="RZF295" s="102"/>
      <c r="RZG295" s="102"/>
      <c r="RZH295" s="102"/>
      <c r="RZI295" s="102"/>
      <c r="RZJ295" s="102"/>
      <c r="RZK295" s="99"/>
      <c r="RZL295" s="122"/>
      <c r="RZM295" s="99"/>
      <c r="RZN295" s="100"/>
      <c r="RZO295" s="107"/>
      <c r="RZP295" s="100"/>
      <c r="RZQ295" s="99"/>
      <c r="RZR295" s="102"/>
      <c r="RZS295" s="102"/>
      <c r="RZT295" s="102"/>
      <c r="RZU295" s="102"/>
      <c r="RZV295" s="102"/>
      <c r="RZW295" s="103"/>
      <c r="RZX295" s="104"/>
      <c r="RZY295" s="105"/>
      <c r="RZZ295" s="104"/>
      <c r="SAA295" s="102"/>
      <c r="SAB295" s="102"/>
      <c r="SAC295" s="102"/>
      <c r="SAD295" s="99"/>
      <c r="SAE295" s="106"/>
      <c r="SAF295" s="102"/>
      <c r="SAG295" s="102"/>
      <c r="SAH295" s="102"/>
      <c r="SAI295" s="106"/>
      <c r="SAJ295" s="107"/>
      <c r="SAK295" s="106"/>
      <c r="SAL295" s="106"/>
      <c r="SAM295" s="98"/>
      <c r="SAN295" s="98"/>
      <c r="SAO295" s="98"/>
      <c r="SAP295" s="102"/>
      <c r="SAQ295" s="102"/>
      <c r="SAR295" s="102"/>
      <c r="SAS295" s="102"/>
      <c r="SAT295" s="102"/>
      <c r="SAU295" s="102"/>
      <c r="SAV295" s="102"/>
      <c r="SAW295" s="102"/>
      <c r="SAX295" s="102"/>
      <c r="SAY295" s="102"/>
      <c r="SAZ295" s="102"/>
      <c r="SBA295" s="102"/>
      <c r="SBB295" s="102"/>
      <c r="SBC295" s="102"/>
      <c r="SBD295" s="99"/>
      <c r="SBE295" s="122"/>
      <c r="SBF295" s="99"/>
      <c r="SBG295" s="100"/>
      <c r="SBH295" s="107"/>
      <c r="SBI295" s="100"/>
      <c r="SBJ295" s="99"/>
      <c r="SBK295" s="102"/>
      <c r="SBL295" s="102"/>
      <c r="SBM295" s="102"/>
      <c r="SBN295" s="102"/>
      <c r="SBO295" s="102"/>
      <c r="SBP295" s="103"/>
      <c r="SBQ295" s="104"/>
      <c r="SBR295" s="105"/>
      <c r="SBS295" s="104"/>
      <c r="SBT295" s="102"/>
      <c r="SBU295" s="102"/>
      <c r="SBV295" s="102"/>
      <c r="SBW295" s="99"/>
      <c r="SBX295" s="106"/>
      <c r="SBY295" s="102"/>
      <c r="SBZ295" s="102"/>
      <c r="SCA295" s="102"/>
      <c r="SCB295" s="106"/>
      <c r="SCC295" s="107"/>
      <c r="SCD295" s="106"/>
      <c r="SCE295" s="106"/>
      <c r="SCF295" s="98"/>
      <c r="SCG295" s="98"/>
      <c r="SCH295" s="98"/>
      <c r="SCI295" s="102"/>
      <c r="SCJ295" s="102"/>
      <c r="SCK295" s="102"/>
      <c r="SCL295" s="102"/>
      <c r="SCM295" s="102"/>
      <c r="SCN295" s="102"/>
      <c r="SCO295" s="102"/>
      <c r="SCP295" s="102"/>
      <c r="SCQ295" s="102"/>
      <c r="SCR295" s="102"/>
      <c r="SCS295" s="102"/>
      <c r="SCT295" s="102"/>
      <c r="SCU295" s="102"/>
      <c r="SCV295" s="102"/>
      <c r="SCW295" s="99"/>
      <c r="SCX295" s="122"/>
      <c r="SCY295" s="99"/>
      <c r="SCZ295" s="100"/>
      <c r="SDA295" s="107"/>
      <c r="SDB295" s="100"/>
      <c r="SDC295" s="99"/>
      <c r="SDD295" s="102"/>
      <c r="SDE295" s="102"/>
      <c r="SDF295" s="102"/>
      <c r="SDG295" s="102"/>
      <c r="SDH295" s="102"/>
      <c r="SDI295" s="103"/>
      <c r="SDJ295" s="104"/>
      <c r="SDK295" s="105"/>
      <c r="SDL295" s="104"/>
      <c r="SDM295" s="102"/>
      <c r="SDN295" s="102"/>
      <c r="SDO295" s="102"/>
      <c r="SDP295" s="99"/>
      <c r="SDQ295" s="106"/>
      <c r="SDR295" s="102"/>
      <c r="SDS295" s="102"/>
      <c r="SDT295" s="102"/>
      <c r="SDU295" s="106"/>
      <c r="SDV295" s="107"/>
      <c r="SDW295" s="106"/>
      <c r="SDX295" s="106"/>
      <c r="SDY295" s="98"/>
      <c r="SDZ295" s="98"/>
      <c r="SEA295" s="98"/>
      <c r="SEB295" s="102"/>
      <c r="SEC295" s="102"/>
      <c r="SED295" s="102"/>
      <c r="SEE295" s="102"/>
      <c r="SEF295" s="102"/>
      <c r="SEG295" s="102"/>
      <c r="SEH295" s="102"/>
      <c r="SEI295" s="102"/>
      <c r="SEJ295" s="102"/>
      <c r="SEK295" s="102"/>
      <c r="SEL295" s="102"/>
      <c r="SEM295" s="102"/>
      <c r="SEN295" s="102"/>
      <c r="SEO295" s="102"/>
      <c r="SEP295" s="99"/>
      <c r="SEQ295" s="122"/>
      <c r="SER295" s="99"/>
      <c r="SES295" s="100"/>
      <c r="SET295" s="107"/>
      <c r="SEU295" s="100"/>
      <c r="SEV295" s="99"/>
      <c r="SEW295" s="102"/>
      <c r="SEX295" s="102"/>
      <c r="SEY295" s="102"/>
      <c r="SEZ295" s="102"/>
      <c r="SFA295" s="102"/>
      <c r="SFB295" s="103"/>
      <c r="SFC295" s="104"/>
      <c r="SFD295" s="105"/>
      <c r="SFE295" s="104"/>
      <c r="SFF295" s="102"/>
      <c r="SFG295" s="102"/>
      <c r="SFH295" s="102"/>
      <c r="SFI295" s="99"/>
      <c r="SFJ295" s="106"/>
      <c r="SFK295" s="102"/>
      <c r="SFL295" s="102"/>
      <c r="SFM295" s="102"/>
      <c r="SFN295" s="106"/>
      <c r="SFO295" s="107"/>
      <c r="SFP295" s="106"/>
      <c r="SFQ295" s="106"/>
      <c r="SFR295" s="98"/>
      <c r="SFS295" s="98"/>
      <c r="SFT295" s="98"/>
      <c r="SFU295" s="102"/>
      <c r="SFV295" s="102"/>
      <c r="SFW295" s="102"/>
      <c r="SFX295" s="102"/>
      <c r="SFY295" s="102"/>
      <c r="SFZ295" s="102"/>
      <c r="SGA295" s="102"/>
      <c r="SGB295" s="102"/>
      <c r="SGC295" s="102"/>
      <c r="SGD295" s="102"/>
      <c r="SGE295" s="102"/>
      <c r="SGF295" s="102"/>
      <c r="SGG295" s="102"/>
      <c r="SGH295" s="102"/>
      <c r="SGI295" s="99"/>
      <c r="SGJ295" s="122"/>
      <c r="SGK295" s="99"/>
      <c r="SGL295" s="100"/>
      <c r="SGM295" s="107"/>
      <c r="SGN295" s="100"/>
      <c r="SGO295" s="99"/>
      <c r="SGP295" s="102"/>
      <c r="SGQ295" s="102"/>
      <c r="SGR295" s="102"/>
      <c r="SGS295" s="102"/>
      <c r="SGT295" s="102"/>
      <c r="SGU295" s="103"/>
      <c r="SGV295" s="104"/>
      <c r="SGW295" s="105"/>
      <c r="SGX295" s="104"/>
      <c r="SGY295" s="102"/>
      <c r="SGZ295" s="102"/>
      <c r="SHA295" s="102"/>
      <c r="SHB295" s="99"/>
      <c r="SHC295" s="106"/>
      <c r="SHD295" s="102"/>
      <c r="SHE295" s="102"/>
      <c r="SHF295" s="102"/>
      <c r="SHG295" s="106"/>
      <c r="SHH295" s="107"/>
      <c r="SHI295" s="106"/>
      <c r="SHJ295" s="106"/>
      <c r="SHK295" s="98"/>
      <c r="SHL295" s="98"/>
      <c r="SHM295" s="98"/>
      <c r="SHN295" s="102"/>
      <c r="SHO295" s="102"/>
      <c r="SHP295" s="102"/>
      <c r="SHQ295" s="102"/>
      <c r="SHR295" s="102"/>
      <c r="SHS295" s="102"/>
      <c r="SHT295" s="102"/>
      <c r="SHU295" s="102"/>
      <c r="SHV295" s="102"/>
      <c r="SHW295" s="102"/>
      <c r="SHX295" s="102"/>
      <c r="SHY295" s="102"/>
      <c r="SHZ295" s="102"/>
      <c r="SIA295" s="102"/>
      <c r="SIB295" s="99"/>
      <c r="SIC295" s="122"/>
      <c r="SID295" s="99"/>
      <c r="SIE295" s="100"/>
      <c r="SIF295" s="107"/>
      <c r="SIG295" s="100"/>
      <c r="SIH295" s="99"/>
      <c r="SII295" s="102"/>
      <c r="SIJ295" s="102"/>
      <c r="SIK295" s="102"/>
      <c r="SIL295" s="102"/>
      <c r="SIM295" s="102"/>
      <c r="SIN295" s="103"/>
      <c r="SIO295" s="104"/>
      <c r="SIP295" s="105"/>
      <c r="SIQ295" s="104"/>
      <c r="SIR295" s="102"/>
      <c r="SIS295" s="102"/>
      <c r="SIT295" s="102"/>
      <c r="SIU295" s="99"/>
      <c r="SIV295" s="106"/>
      <c r="SIW295" s="102"/>
      <c r="SIX295" s="102"/>
      <c r="SIY295" s="102"/>
      <c r="SIZ295" s="106"/>
      <c r="SJA295" s="107"/>
      <c r="SJB295" s="106"/>
      <c r="SJC295" s="106"/>
      <c r="SJD295" s="98"/>
      <c r="SJE295" s="98"/>
      <c r="SJF295" s="98"/>
      <c r="SJG295" s="102"/>
      <c r="SJH295" s="102"/>
      <c r="SJI295" s="102"/>
      <c r="SJJ295" s="102"/>
      <c r="SJK295" s="102"/>
      <c r="SJL295" s="102"/>
      <c r="SJM295" s="102"/>
      <c r="SJN295" s="102"/>
      <c r="SJO295" s="102"/>
      <c r="SJP295" s="102"/>
      <c r="SJQ295" s="102"/>
      <c r="SJR295" s="102"/>
      <c r="SJS295" s="102"/>
      <c r="SJT295" s="102"/>
      <c r="SJU295" s="99"/>
      <c r="SJV295" s="122"/>
      <c r="SJW295" s="99"/>
      <c r="SJX295" s="100"/>
      <c r="SJY295" s="107"/>
      <c r="SJZ295" s="100"/>
      <c r="SKA295" s="99"/>
      <c r="SKB295" s="102"/>
      <c r="SKC295" s="102"/>
      <c r="SKD295" s="102"/>
      <c r="SKE295" s="102"/>
      <c r="SKF295" s="102"/>
      <c r="SKG295" s="103"/>
      <c r="SKH295" s="104"/>
      <c r="SKI295" s="105"/>
      <c r="SKJ295" s="104"/>
      <c r="SKK295" s="102"/>
      <c r="SKL295" s="102"/>
      <c r="SKM295" s="102"/>
      <c r="SKN295" s="99"/>
      <c r="SKO295" s="106"/>
      <c r="SKP295" s="102"/>
      <c r="SKQ295" s="102"/>
      <c r="SKR295" s="102"/>
      <c r="SKS295" s="106"/>
      <c r="SKT295" s="107"/>
      <c r="SKU295" s="106"/>
      <c r="SKV295" s="106"/>
      <c r="SKW295" s="98"/>
      <c r="SKX295" s="98"/>
      <c r="SKY295" s="98"/>
      <c r="SKZ295" s="102"/>
      <c r="SLA295" s="102"/>
      <c r="SLB295" s="102"/>
      <c r="SLC295" s="102"/>
      <c r="SLD295" s="102"/>
      <c r="SLE295" s="102"/>
      <c r="SLF295" s="102"/>
      <c r="SLG295" s="102"/>
      <c r="SLH295" s="102"/>
      <c r="SLI295" s="102"/>
      <c r="SLJ295" s="102"/>
      <c r="SLK295" s="102"/>
      <c r="SLL295" s="102"/>
      <c r="SLM295" s="102"/>
      <c r="SLN295" s="99"/>
      <c r="SLO295" s="122"/>
      <c r="SLP295" s="99"/>
      <c r="SLQ295" s="100"/>
      <c r="SLR295" s="107"/>
      <c r="SLS295" s="100"/>
      <c r="SLT295" s="99"/>
      <c r="SLU295" s="102"/>
      <c r="SLV295" s="102"/>
      <c r="SLW295" s="102"/>
      <c r="SLX295" s="102"/>
      <c r="SLY295" s="102"/>
      <c r="SLZ295" s="103"/>
      <c r="SMA295" s="104"/>
      <c r="SMB295" s="105"/>
      <c r="SMC295" s="104"/>
      <c r="SMD295" s="102"/>
      <c r="SME295" s="102"/>
      <c r="SMF295" s="102"/>
      <c r="SMG295" s="99"/>
      <c r="SMH295" s="106"/>
      <c r="SMI295" s="102"/>
      <c r="SMJ295" s="102"/>
      <c r="SMK295" s="102"/>
      <c r="SML295" s="106"/>
      <c r="SMM295" s="107"/>
      <c r="SMN295" s="106"/>
      <c r="SMO295" s="106"/>
      <c r="SMP295" s="98"/>
      <c r="SMQ295" s="98"/>
      <c r="SMR295" s="98"/>
      <c r="SMS295" s="102"/>
      <c r="SMT295" s="102"/>
      <c r="SMU295" s="102"/>
      <c r="SMV295" s="102"/>
      <c r="SMW295" s="102"/>
      <c r="SMX295" s="102"/>
      <c r="SMY295" s="102"/>
      <c r="SMZ295" s="102"/>
      <c r="SNA295" s="102"/>
      <c r="SNB295" s="102"/>
      <c r="SNC295" s="102"/>
      <c r="SND295" s="102"/>
      <c r="SNE295" s="102"/>
      <c r="SNF295" s="102"/>
      <c r="SNG295" s="99"/>
      <c r="SNH295" s="122"/>
      <c r="SNI295" s="99"/>
      <c r="SNJ295" s="100"/>
      <c r="SNK295" s="107"/>
      <c r="SNL295" s="100"/>
      <c r="SNM295" s="99"/>
      <c r="SNN295" s="102"/>
      <c r="SNO295" s="102"/>
      <c r="SNP295" s="102"/>
      <c r="SNQ295" s="102"/>
      <c r="SNR295" s="102"/>
      <c r="SNS295" s="103"/>
      <c r="SNT295" s="104"/>
      <c r="SNU295" s="105"/>
      <c r="SNV295" s="104"/>
      <c r="SNW295" s="102"/>
      <c r="SNX295" s="102"/>
      <c r="SNY295" s="102"/>
      <c r="SNZ295" s="99"/>
      <c r="SOA295" s="106"/>
      <c r="SOB295" s="102"/>
      <c r="SOC295" s="102"/>
      <c r="SOD295" s="102"/>
      <c r="SOE295" s="106"/>
      <c r="SOF295" s="107"/>
      <c r="SOG295" s="106"/>
      <c r="SOH295" s="106"/>
      <c r="SOI295" s="98"/>
      <c r="SOJ295" s="98"/>
      <c r="SOK295" s="98"/>
      <c r="SOL295" s="102"/>
      <c r="SOM295" s="102"/>
      <c r="SON295" s="102"/>
      <c r="SOO295" s="102"/>
      <c r="SOP295" s="102"/>
      <c r="SOQ295" s="102"/>
      <c r="SOR295" s="102"/>
      <c r="SOS295" s="102"/>
      <c r="SOT295" s="102"/>
      <c r="SOU295" s="102"/>
      <c r="SOV295" s="102"/>
      <c r="SOW295" s="102"/>
      <c r="SOX295" s="102"/>
      <c r="SOY295" s="102"/>
      <c r="SOZ295" s="99"/>
      <c r="SPA295" s="122"/>
      <c r="SPB295" s="99"/>
      <c r="SPC295" s="100"/>
      <c r="SPD295" s="107"/>
      <c r="SPE295" s="100"/>
      <c r="SPF295" s="99"/>
      <c r="SPG295" s="102"/>
      <c r="SPH295" s="102"/>
      <c r="SPI295" s="102"/>
      <c r="SPJ295" s="102"/>
      <c r="SPK295" s="102"/>
      <c r="SPL295" s="103"/>
      <c r="SPM295" s="104"/>
      <c r="SPN295" s="105"/>
      <c r="SPO295" s="104"/>
      <c r="SPP295" s="102"/>
      <c r="SPQ295" s="102"/>
      <c r="SPR295" s="102"/>
      <c r="SPS295" s="99"/>
      <c r="SPT295" s="106"/>
      <c r="SPU295" s="102"/>
      <c r="SPV295" s="102"/>
      <c r="SPW295" s="102"/>
      <c r="SPX295" s="106"/>
      <c r="SPY295" s="107"/>
      <c r="SPZ295" s="106"/>
      <c r="SQA295" s="106"/>
      <c r="SQB295" s="98"/>
      <c r="SQC295" s="98"/>
      <c r="SQD295" s="98"/>
      <c r="SQE295" s="102"/>
      <c r="SQF295" s="102"/>
      <c r="SQG295" s="102"/>
      <c r="SQH295" s="102"/>
      <c r="SQI295" s="102"/>
      <c r="SQJ295" s="102"/>
      <c r="SQK295" s="102"/>
      <c r="SQL295" s="102"/>
      <c r="SQM295" s="102"/>
      <c r="SQN295" s="102"/>
      <c r="SQO295" s="102"/>
      <c r="SQP295" s="102"/>
      <c r="SQQ295" s="102"/>
      <c r="SQR295" s="102"/>
      <c r="SQS295" s="99"/>
      <c r="SQT295" s="122"/>
      <c r="SQU295" s="99"/>
      <c r="SQV295" s="100"/>
      <c r="SQW295" s="107"/>
      <c r="SQX295" s="100"/>
      <c r="SQY295" s="99"/>
      <c r="SQZ295" s="102"/>
      <c r="SRA295" s="102"/>
      <c r="SRB295" s="102"/>
      <c r="SRC295" s="102"/>
      <c r="SRD295" s="102"/>
      <c r="SRE295" s="103"/>
      <c r="SRF295" s="104"/>
      <c r="SRG295" s="105"/>
      <c r="SRH295" s="104"/>
      <c r="SRI295" s="102"/>
      <c r="SRJ295" s="102"/>
      <c r="SRK295" s="102"/>
      <c r="SRL295" s="99"/>
      <c r="SRM295" s="106"/>
      <c r="SRN295" s="102"/>
      <c r="SRO295" s="102"/>
      <c r="SRP295" s="102"/>
      <c r="SRQ295" s="106"/>
      <c r="SRR295" s="107"/>
      <c r="SRS295" s="106"/>
      <c r="SRT295" s="106"/>
      <c r="SRU295" s="98"/>
      <c r="SRV295" s="98"/>
      <c r="SRW295" s="98"/>
      <c r="SRX295" s="102"/>
      <c r="SRY295" s="102"/>
      <c r="SRZ295" s="102"/>
      <c r="SSA295" s="102"/>
      <c r="SSB295" s="102"/>
      <c r="SSC295" s="102"/>
      <c r="SSD295" s="102"/>
      <c r="SSE295" s="102"/>
      <c r="SSF295" s="102"/>
      <c r="SSG295" s="102"/>
      <c r="SSH295" s="102"/>
      <c r="SSI295" s="102"/>
      <c r="SSJ295" s="102"/>
      <c r="SSK295" s="102"/>
      <c r="SSL295" s="99"/>
      <c r="SSM295" s="122"/>
      <c r="SSN295" s="99"/>
      <c r="SSO295" s="100"/>
      <c r="SSP295" s="107"/>
      <c r="SSQ295" s="100"/>
      <c r="SSR295" s="99"/>
      <c r="SSS295" s="102"/>
      <c r="SST295" s="102"/>
      <c r="SSU295" s="102"/>
      <c r="SSV295" s="102"/>
      <c r="SSW295" s="102"/>
      <c r="SSX295" s="103"/>
      <c r="SSY295" s="104"/>
      <c r="SSZ295" s="105"/>
      <c r="STA295" s="104"/>
      <c r="STB295" s="102"/>
      <c r="STC295" s="102"/>
      <c r="STD295" s="102"/>
      <c r="STE295" s="99"/>
      <c r="STF295" s="106"/>
      <c r="STG295" s="102"/>
      <c r="STH295" s="102"/>
      <c r="STI295" s="102"/>
      <c r="STJ295" s="106"/>
      <c r="STK295" s="107"/>
      <c r="STL295" s="106"/>
      <c r="STM295" s="106"/>
      <c r="STN295" s="98"/>
      <c r="STO295" s="98"/>
      <c r="STP295" s="98"/>
      <c r="STQ295" s="102"/>
      <c r="STR295" s="102"/>
      <c r="STS295" s="102"/>
      <c r="STT295" s="102"/>
      <c r="STU295" s="102"/>
      <c r="STV295" s="102"/>
      <c r="STW295" s="102"/>
      <c r="STX295" s="102"/>
      <c r="STY295" s="102"/>
      <c r="STZ295" s="102"/>
      <c r="SUA295" s="102"/>
      <c r="SUB295" s="102"/>
      <c r="SUC295" s="102"/>
      <c r="SUD295" s="102"/>
      <c r="SUE295" s="99"/>
      <c r="SUF295" s="122"/>
      <c r="SUG295" s="99"/>
      <c r="SUH295" s="100"/>
      <c r="SUI295" s="107"/>
      <c r="SUJ295" s="100"/>
      <c r="SUK295" s="99"/>
      <c r="SUL295" s="102"/>
      <c r="SUM295" s="102"/>
      <c r="SUN295" s="102"/>
      <c r="SUO295" s="102"/>
      <c r="SUP295" s="102"/>
      <c r="SUQ295" s="103"/>
      <c r="SUR295" s="104"/>
      <c r="SUS295" s="105"/>
      <c r="SUT295" s="104"/>
      <c r="SUU295" s="102"/>
      <c r="SUV295" s="102"/>
      <c r="SUW295" s="102"/>
      <c r="SUX295" s="99"/>
      <c r="SUY295" s="106"/>
      <c r="SUZ295" s="102"/>
      <c r="SVA295" s="102"/>
      <c r="SVB295" s="102"/>
      <c r="SVC295" s="106"/>
      <c r="SVD295" s="107"/>
      <c r="SVE295" s="106"/>
      <c r="SVF295" s="106"/>
      <c r="SVG295" s="98"/>
      <c r="SVH295" s="98"/>
      <c r="SVI295" s="98"/>
      <c r="SVJ295" s="102"/>
      <c r="SVK295" s="102"/>
      <c r="SVL295" s="102"/>
      <c r="SVM295" s="102"/>
      <c r="SVN295" s="102"/>
      <c r="SVO295" s="102"/>
      <c r="SVP295" s="102"/>
      <c r="SVQ295" s="102"/>
      <c r="SVR295" s="102"/>
      <c r="SVS295" s="102"/>
      <c r="SVT295" s="102"/>
      <c r="SVU295" s="102"/>
      <c r="SVV295" s="102"/>
      <c r="SVW295" s="102"/>
      <c r="SVX295" s="99"/>
      <c r="SVY295" s="122"/>
      <c r="SVZ295" s="99"/>
      <c r="SWA295" s="100"/>
      <c r="SWB295" s="107"/>
      <c r="SWC295" s="100"/>
      <c r="SWD295" s="99"/>
      <c r="SWE295" s="102"/>
      <c r="SWF295" s="102"/>
      <c r="SWG295" s="102"/>
      <c r="SWH295" s="102"/>
      <c r="SWI295" s="102"/>
      <c r="SWJ295" s="103"/>
      <c r="SWK295" s="104"/>
      <c r="SWL295" s="105"/>
      <c r="SWM295" s="104"/>
      <c r="SWN295" s="102"/>
      <c r="SWO295" s="102"/>
      <c r="SWP295" s="102"/>
      <c r="SWQ295" s="99"/>
      <c r="SWR295" s="106"/>
      <c r="SWS295" s="102"/>
      <c r="SWT295" s="102"/>
      <c r="SWU295" s="102"/>
      <c r="SWV295" s="106"/>
      <c r="SWW295" s="107"/>
      <c r="SWX295" s="106"/>
      <c r="SWY295" s="106"/>
      <c r="SWZ295" s="98"/>
      <c r="SXA295" s="98"/>
      <c r="SXB295" s="98"/>
      <c r="SXC295" s="102"/>
      <c r="SXD295" s="102"/>
      <c r="SXE295" s="102"/>
      <c r="SXF295" s="102"/>
      <c r="SXG295" s="102"/>
      <c r="SXH295" s="102"/>
      <c r="SXI295" s="102"/>
      <c r="SXJ295" s="102"/>
      <c r="SXK295" s="102"/>
      <c r="SXL295" s="102"/>
      <c r="SXM295" s="102"/>
      <c r="SXN295" s="102"/>
      <c r="SXO295" s="102"/>
      <c r="SXP295" s="102"/>
      <c r="SXQ295" s="99"/>
      <c r="SXR295" s="122"/>
      <c r="SXS295" s="99"/>
      <c r="SXT295" s="100"/>
      <c r="SXU295" s="107"/>
      <c r="SXV295" s="100"/>
      <c r="SXW295" s="99"/>
      <c r="SXX295" s="102"/>
      <c r="SXY295" s="102"/>
      <c r="SXZ295" s="102"/>
      <c r="SYA295" s="102"/>
      <c r="SYB295" s="102"/>
      <c r="SYC295" s="103"/>
      <c r="SYD295" s="104"/>
      <c r="SYE295" s="105"/>
      <c r="SYF295" s="104"/>
      <c r="SYG295" s="102"/>
      <c r="SYH295" s="102"/>
      <c r="SYI295" s="102"/>
      <c r="SYJ295" s="99"/>
      <c r="SYK295" s="106"/>
      <c r="SYL295" s="102"/>
      <c r="SYM295" s="102"/>
      <c r="SYN295" s="102"/>
      <c r="SYO295" s="106"/>
      <c r="SYP295" s="107"/>
      <c r="SYQ295" s="106"/>
      <c r="SYR295" s="106"/>
      <c r="SYS295" s="98"/>
      <c r="SYT295" s="98"/>
      <c r="SYU295" s="98"/>
      <c r="SYV295" s="102"/>
      <c r="SYW295" s="102"/>
      <c r="SYX295" s="102"/>
      <c r="SYY295" s="102"/>
      <c r="SYZ295" s="102"/>
      <c r="SZA295" s="102"/>
      <c r="SZB295" s="102"/>
      <c r="SZC295" s="102"/>
      <c r="SZD295" s="102"/>
      <c r="SZE295" s="102"/>
      <c r="SZF295" s="102"/>
      <c r="SZG295" s="102"/>
      <c r="SZH295" s="102"/>
      <c r="SZI295" s="102"/>
      <c r="SZJ295" s="99"/>
      <c r="SZK295" s="122"/>
      <c r="SZL295" s="99"/>
      <c r="SZM295" s="100"/>
      <c r="SZN295" s="107"/>
      <c r="SZO295" s="100"/>
      <c r="SZP295" s="99"/>
      <c r="SZQ295" s="102"/>
      <c r="SZR295" s="102"/>
      <c r="SZS295" s="102"/>
      <c r="SZT295" s="102"/>
      <c r="SZU295" s="102"/>
      <c r="SZV295" s="103"/>
      <c r="SZW295" s="104"/>
      <c r="SZX295" s="105"/>
      <c r="SZY295" s="104"/>
      <c r="SZZ295" s="102"/>
      <c r="TAA295" s="102"/>
      <c r="TAB295" s="102"/>
      <c r="TAC295" s="99"/>
      <c r="TAD295" s="106"/>
      <c r="TAE295" s="102"/>
      <c r="TAF295" s="102"/>
      <c r="TAG295" s="102"/>
      <c r="TAH295" s="106"/>
      <c r="TAI295" s="107"/>
      <c r="TAJ295" s="106"/>
      <c r="TAK295" s="106"/>
      <c r="TAL295" s="98"/>
      <c r="TAM295" s="98"/>
      <c r="TAN295" s="98"/>
      <c r="TAO295" s="102"/>
      <c r="TAP295" s="102"/>
      <c r="TAQ295" s="102"/>
      <c r="TAR295" s="102"/>
      <c r="TAS295" s="102"/>
      <c r="TAT295" s="102"/>
      <c r="TAU295" s="102"/>
      <c r="TAV295" s="102"/>
      <c r="TAW295" s="102"/>
      <c r="TAX295" s="102"/>
      <c r="TAY295" s="102"/>
      <c r="TAZ295" s="102"/>
      <c r="TBA295" s="102"/>
      <c r="TBB295" s="102"/>
      <c r="TBC295" s="99"/>
      <c r="TBD295" s="122"/>
      <c r="TBE295" s="99"/>
      <c r="TBF295" s="100"/>
      <c r="TBG295" s="107"/>
      <c r="TBH295" s="100"/>
      <c r="TBI295" s="99"/>
      <c r="TBJ295" s="102"/>
      <c r="TBK295" s="102"/>
      <c r="TBL295" s="102"/>
      <c r="TBM295" s="102"/>
      <c r="TBN295" s="102"/>
      <c r="TBO295" s="103"/>
      <c r="TBP295" s="104"/>
      <c r="TBQ295" s="105"/>
      <c r="TBR295" s="104"/>
      <c r="TBS295" s="102"/>
      <c r="TBT295" s="102"/>
      <c r="TBU295" s="102"/>
      <c r="TBV295" s="99"/>
      <c r="TBW295" s="106"/>
      <c r="TBX295" s="102"/>
      <c r="TBY295" s="102"/>
      <c r="TBZ295" s="102"/>
      <c r="TCA295" s="106"/>
      <c r="TCB295" s="107"/>
      <c r="TCC295" s="106"/>
      <c r="TCD295" s="106"/>
      <c r="TCE295" s="98"/>
      <c r="TCF295" s="98"/>
      <c r="TCG295" s="98"/>
      <c r="TCH295" s="102"/>
      <c r="TCI295" s="102"/>
      <c r="TCJ295" s="102"/>
      <c r="TCK295" s="102"/>
      <c r="TCL295" s="102"/>
      <c r="TCM295" s="102"/>
      <c r="TCN295" s="102"/>
      <c r="TCO295" s="102"/>
      <c r="TCP295" s="102"/>
      <c r="TCQ295" s="102"/>
      <c r="TCR295" s="102"/>
      <c r="TCS295" s="102"/>
      <c r="TCT295" s="102"/>
      <c r="TCU295" s="102"/>
      <c r="TCV295" s="99"/>
      <c r="TCW295" s="122"/>
      <c r="TCX295" s="99"/>
      <c r="TCY295" s="100"/>
      <c r="TCZ295" s="107"/>
      <c r="TDA295" s="100"/>
      <c r="TDB295" s="99"/>
      <c r="TDC295" s="102"/>
      <c r="TDD295" s="102"/>
      <c r="TDE295" s="102"/>
      <c r="TDF295" s="102"/>
      <c r="TDG295" s="102"/>
      <c r="TDH295" s="103"/>
      <c r="TDI295" s="104"/>
      <c r="TDJ295" s="105"/>
      <c r="TDK295" s="104"/>
      <c r="TDL295" s="102"/>
      <c r="TDM295" s="102"/>
      <c r="TDN295" s="102"/>
      <c r="TDO295" s="99"/>
      <c r="TDP295" s="106"/>
      <c r="TDQ295" s="102"/>
      <c r="TDR295" s="102"/>
      <c r="TDS295" s="102"/>
      <c r="TDT295" s="106"/>
      <c r="TDU295" s="107"/>
      <c r="TDV295" s="106"/>
      <c r="TDW295" s="106"/>
      <c r="TDX295" s="98"/>
      <c r="TDY295" s="98"/>
      <c r="TDZ295" s="98"/>
      <c r="TEA295" s="102"/>
      <c r="TEB295" s="102"/>
      <c r="TEC295" s="102"/>
      <c r="TED295" s="102"/>
      <c r="TEE295" s="102"/>
      <c r="TEF295" s="102"/>
      <c r="TEG295" s="102"/>
      <c r="TEH295" s="102"/>
      <c r="TEI295" s="102"/>
      <c r="TEJ295" s="102"/>
      <c r="TEK295" s="102"/>
      <c r="TEL295" s="102"/>
      <c r="TEM295" s="102"/>
      <c r="TEN295" s="102"/>
      <c r="TEO295" s="99"/>
      <c r="TEP295" s="122"/>
      <c r="TEQ295" s="99"/>
      <c r="TER295" s="100"/>
      <c r="TES295" s="107"/>
      <c r="TET295" s="100"/>
      <c r="TEU295" s="99"/>
      <c r="TEV295" s="102"/>
      <c r="TEW295" s="102"/>
      <c r="TEX295" s="102"/>
      <c r="TEY295" s="102"/>
      <c r="TEZ295" s="102"/>
      <c r="TFA295" s="103"/>
      <c r="TFB295" s="104"/>
      <c r="TFC295" s="105"/>
      <c r="TFD295" s="104"/>
      <c r="TFE295" s="102"/>
      <c r="TFF295" s="102"/>
      <c r="TFG295" s="102"/>
      <c r="TFH295" s="99"/>
      <c r="TFI295" s="106"/>
      <c r="TFJ295" s="102"/>
      <c r="TFK295" s="102"/>
      <c r="TFL295" s="102"/>
      <c r="TFM295" s="106"/>
      <c r="TFN295" s="107"/>
      <c r="TFO295" s="106"/>
      <c r="TFP295" s="106"/>
      <c r="TFQ295" s="98"/>
      <c r="TFR295" s="98"/>
      <c r="TFS295" s="98"/>
      <c r="TFT295" s="102"/>
      <c r="TFU295" s="102"/>
      <c r="TFV295" s="102"/>
      <c r="TFW295" s="102"/>
      <c r="TFX295" s="102"/>
      <c r="TFY295" s="102"/>
      <c r="TFZ295" s="102"/>
      <c r="TGA295" s="102"/>
      <c r="TGB295" s="102"/>
      <c r="TGC295" s="102"/>
      <c r="TGD295" s="102"/>
      <c r="TGE295" s="102"/>
      <c r="TGF295" s="102"/>
      <c r="TGG295" s="102"/>
      <c r="TGH295" s="99"/>
      <c r="TGI295" s="122"/>
      <c r="TGJ295" s="99"/>
      <c r="TGK295" s="100"/>
      <c r="TGL295" s="107"/>
      <c r="TGM295" s="100"/>
      <c r="TGN295" s="99"/>
      <c r="TGO295" s="102"/>
      <c r="TGP295" s="102"/>
      <c r="TGQ295" s="102"/>
      <c r="TGR295" s="102"/>
      <c r="TGS295" s="102"/>
      <c r="TGT295" s="103"/>
      <c r="TGU295" s="104"/>
      <c r="TGV295" s="105"/>
      <c r="TGW295" s="104"/>
      <c r="TGX295" s="102"/>
      <c r="TGY295" s="102"/>
      <c r="TGZ295" s="102"/>
      <c r="THA295" s="99"/>
      <c r="THB295" s="106"/>
      <c r="THC295" s="102"/>
      <c r="THD295" s="102"/>
      <c r="THE295" s="102"/>
      <c r="THF295" s="106"/>
      <c r="THG295" s="107"/>
      <c r="THH295" s="106"/>
      <c r="THI295" s="106"/>
      <c r="THJ295" s="98"/>
      <c r="THK295" s="98"/>
      <c r="THL295" s="98"/>
      <c r="THM295" s="102"/>
      <c r="THN295" s="102"/>
      <c r="THO295" s="102"/>
      <c r="THP295" s="102"/>
      <c r="THQ295" s="102"/>
      <c r="THR295" s="102"/>
      <c r="THS295" s="102"/>
      <c r="THT295" s="102"/>
      <c r="THU295" s="102"/>
      <c r="THV295" s="102"/>
      <c r="THW295" s="102"/>
      <c r="THX295" s="102"/>
      <c r="THY295" s="102"/>
      <c r="THZ295" s="102"/>
      <c r="TIA295" s="99"/>
      <c r="TIB295" s="122"/>
      <c r="TIC295" s="99"/>
      <c r="TID295" s="100"/>
      <c r="TIE295" s="107"/>
      <c r="TIF295" s="100"/>
      <c r="TIG295" s="99"/>
      <c r="TIH295" s="102"/>
      <c r="TII295" s="102"/>
      <c r="TIJ295" s="102"/>
      <c r="TIK295" s="102"/>
      <c r="TIL295" s="102"/>
      <c r="TIM295" s="103"/>
      <c r="TIN295" s="104"/>
      <c r="TIO295" s="105"/>
      <c r="TIP295" s="104"/>
      <c r="TIQ295" s="102"/>
      <c r="TIR295" s="102"/>
      <c r="TIS295" s="102"/>
      <c r="TIT295" s="99"/>
      <c r="TIU295" s="106"/>
      <c r="TIV295" s="102"/>
      <c r="TIW295" s="102"/>
      <c r="TIX295" s="102"/>
      <c r="TIY295" s="106"/>
      <c r="TIZ295" s="107"/>
      <c r="TJA295" s="106"/>
      <c r="TJB295" s="106"/>
      <c r="TJC295" s="98"/>
      <c r="TJD295" s="98"/>
      <c r="TJE295" s="98"/>
      <c r="TJF295" s="102"/>
      <c r="TJG295" s="102"/>
      <c r="TJH295" s="102"/>
      <c r="TJI295" s="102"/>
      <c r="TJJ295" s="102"/>
      <c r="TJK295" s="102"/>
      <c r="TJL295" s="102"/>
      <c r="TJM295" s="102"/>
      <c r="TJN295" s="102"/>
      <c r="TJO295" s="102"/>
      <c r="TJP295" s="102"/>
      <c r="TJQ295" s="102"/>
      <c r="TJR295" s="102"/>
      <c r="TJS295" s="102"/>
      <c r="TJT295" s="99"/>
      <c r="TJU295" s="122"/>
      <c r="TJV295" s="99"/>
      <c r="TJW295" s="100"/>
      <c r="TJX295" s="107"/>
      <c r="TJY295" s="100"/>
      <c r="TJZ295" s="99"/>
      <c r="TKA295" s="102"/>
      <c r="TKB295" s="102"/>
      <c r="TKC295" s="102"/>
      <c r="TKD295" s="102"/>
      <c r="TKE295" s="102"/>
      <c r="TKF295" s="103"/>
      <c r="TKG295" s="104"/>
      <c r="TKH295" s="105"/>
      <c r="TKI295" s="104"/>
      <c r="TKJ295" s="102"/>
      <c r="TKK295" s="102"/>
      <c r="TKL295" s="102"/>
      <c r="TKM295" s="99"/>
      <c r="TKN295" s="106"/>
      <c r="TKO295" s="102"/>
      <c r="TKP295" s="102"/>
      <c r="TKQ295" s="102"/>
      <c r="TKR295" s="106"/>
      <c r="TKS295" s="107"/>
      <c r="TKT295" s="106"/>
      <c r="TKU295" s="106"/>
      <c r="TKV295" s="98"/>
      <c r="TKW295" s="98"/>
      <c r="TKX295" s="98"/>
      <c r="TKY295" s="102"/>
      <c r="TKZ295" s="102"/>
      <c r="TLA295" s="102"/>
      <c r="TLB295" s="102"/>
      <c r="TLC295" s="102"/>
      <c r="TLD295" s="102"/>
      <c r="TLE295" s="102"/>
      <c r="TLF295" s="102"/>
      <c r="TLG295" s="102"/>
      <c r="TLH295" s="102"/>
      <c r="TLI295" s="102"/>
      <c r="TLJ295" s="102"/>
      <c r="TLK295" s="102"/>
      <c r="TLL295" s="102"/>
      <c r="TLM295" s="99"/>
      <c r="TLN295" s="122"/>
      <c r="TLO295" s="99"/>
      <c r="TLP295" s="100"/>
      <c r="TLQ295" s="107"/>
      <c r="TLR295" s="100"/>
      <c r="TLS295" s="99"/>
      <c r="TLT295" s="102"/>
      <c r="TLU295" s="102"/>
      <c r="TLV295" s="102"/>
      <c r="TLW295" s="102"/>
      <c r="TLX295" s="102"/>
      <c r="TLY295" s="103"/>
      <c r="TLZ295" s="104"/>
      <c r="TMA295" s="105"/>
      <c r="TMB295" s="104"/>
      <c r="TMC295" s="102"/>
      <c r="TMD295" s="102"/>
      <c r="TME295" s="102"/>
      <c r="TMF295" s="99"/>
      <c r="TMG295" s="106"/>
      <c r="TMH295" s="102"/>
      <c r="TMI295" s="102"/>
      <c r="TMJ295" s="102"/>
      <c r="TMK295" s="106"/>
      <c r="TML295" s="107"/>
      <c r="TMM295" s="106"/>
      <c r="TMN295" s="106"/>
      <c r="TMO295" s="98"/>
      <c r="TMP295" s="98"/>
      <c r="TMQ295" s="98"/>
      <c r="TMR295" s="102"/>
      <c r="TMS295" s="102"/>
      <c r="TMT295" s="102"/>
      <c r="TMU295" s="102"/>
      <c r="TMV295" s="102"/>
      <c r="TMW295" s="102"/>
      <c r="TMX295" s="102"/>
      <c r="TMY295" s="102"/>
      <c r="TMZ295" s="102"/>
      <c r="TNA295" s="102"/>
      <c r="TNB295" s="102"/>
      <c r="TNC295" s="102"/>
      <c r="TND295" s="102"/>
      <c r="TNE295" s="102"/>
      <c r="TNF295" s="99"/>
      <c r="TNG295" s="122"/>
      <c r="TNH295" s="99"/>
      <c r="TNI295" s="100"/>
      <c r="TNJ295" s="107"/>
      <c r="TNK295" s="100"/>
      <c r="TNL295" s="99"/>
      <c r="TNM295" s="102"/>
      <c r="TNN295" s="102"/>
      <c r="TNO295" s="102"/>
      <c r="TNP295" s="102"/>
      <c r="TNQ295" s="102"/>
      <c r="TNR295" s="103"/>
      <c r="TNS295" s="104"/>
      <c r="TNT295" s="105"/>
      <c r="TNU295" s="104"/>
      <c r="TNV295" s="102"/>
      <c r="TNW295" s="102"/>
      <c r="TNX295" s="102"/>
      <c r="TNY295" s="99"/>
      <c r="TNZ295" s="106"/>
      <c r="TOA295" s="102"/>
      <c r="TOB295" s="102"/>
      <c r="TOC295" s="102"/>
      <c r="TOD295" s="106"/>
      <c r="TOE295" s="107"/>
      <c r="TOF295" s="106"/>
      <c r="TOG295" s="106"/>
      <c r="TOH295" s="98"/>
      <c r="TOI295" s="98"/>
      <c r="TOJ295" s="98"/>
      <c r="TOK295" s="102"/>
      <c r="TOL295" s="102"/>
      <c r="TOM295" s="102"/>
      <c r="TON295" s="102"/>
      <c r="TOO295" s="102"/>
      <c r="TOP295" s="102"/>
      <c r="TOQ295" s="102"/>
      <c r="TOR295" s="102"/>
      <c r="TOS295" s="102"/>
      <c r="TOT295" s="102"/>
      <c r="TOU295" s="102"/>
      <c r="TOV295" s="102"/>
      <c r="TOW295" s="102"/>
      <c r="TOX295" s="102"/>
      <c r="TOY295" s="99"/>
      <c r="TOZ295" s="122"/>
      <c r="TPA295" s="99"/>
      <c r="TPB295" s="100"/>
      <c r="TPC295" s="107"/>
      <c r="TPD295" s="100"/>
      <c r="TPE295" s="99"/>
      <c r="TPF295" s="102"/>
      <c r="TPG295" s="102"/>
      <c r="TPH295" s="102"/>
      <c r="TPI295" s="102"/>
      <c r="TPJ295" s="102"/>
      <c r="TPK295" s="103"/>
      <c r="TPL295" s="104"/>
      <c r="TPM295" s="105"/>
      <c r="TPN295" s="104"/>
      <c r="TPO295" s="102"/>
      <c r="TPP295" s="102"/>
      <c r="TPQ295" s="102"/>
      <c r="TPR295" s="99"/>
      <c r="TPS295" s="106"/>
      <c r="TPT295" s="102"/>
      <c r="TPU295" s="102"/>
      <c r="TPV295" s="102"/>
      <c r="TPW295" s="106"/>
      <c r="TPX295" s="107"/>
      <c r="TPY295" s="106"/>
      <c r="TPZ295" s="106"/>
      <c r="TQA295" s="98"/>
      <c r="TQB295" s="98"/>
      <c r="TQC295" s="98"/>
      <c r="TQD295" s="102"/>
      <c r="TQE295" s="102"/>
      <c r="TQF295" s="102"/>
      <c r="TQG295" s="102"/>
      <c r="TQH295" s="102"/>
      <c r="TQI295" s="102"/>
      <c r="TQJ295" s="102"/>
      <c r="TQK295" s="102"/>
      <c r="TQL295" s="102"/>
      <c r="TQM295" s="102"/>
      <c r="TQN295" s="102"/>
      <c r="TQO295" s="102"/>
      <c r="TQP295" s="102"/>
      <c r="TQQ295" s="102"/>
      <c r="TQR295" s="99"/>
      <c r="TQS295" s="122"/>
      <c r="TQT295" s="99"/>
      <c r="TQU295" s="100"/>
      <c r="TQV295" s="107"/>
      <c r="TQW295" s="100"/>
      <c r="TQX295" s="99"/>
      <c r="TQY295" s="102"/>
      <c r="TQZ295" s="102"/>
      <c r="TRA295" s="102"/>
      <c r="TRB295" s="102"/>
      <c r="TRC295" s="102"/>
      <c r="TRD295" s="103"/>
      <c r="TRE295" s="104"/>
      <c r="TRF295" s="105"/>
      <c r="TRG295" s="104"/>
      <c r="TRH295" s="102"/>
      <c r="TRI295" s="102"/>
      <c r="TRJ295" s="102"/>
      <c r="TRK295" s="99"/>
      <c r="TRL295" s="106"/>
      <c r="TRM295" s="102"/>
      <c r="TRN295" s="102"/>
      <c r="TRO295" s="102"/>
      <c r="TRP295" s="106"/>
      <c r="TRQ295" s="107"/>
      <c r="TRR295" s="106"/>
      <c r="TRS295" s="106"/>
      <c r="TRT295" s="98"/>
      <c r="TRU295" s="98"/>
      <c r="TRV295" s="98"/>
      <c r="TRW295" s="102"/>
      <c r="TRX295" s="102"/>
      <c r="TRY295" s="102"/>
      <c r="TRZ295" s="102"/>
      <c r="TSA295" s="102"/>
      <c r="TSB295" s="102"/>
      <c r="TSC295" s="102"/>
      <c r="TSD295" s="102"/>
      <c r="TSE295" s="102"/>
      <c r="TSF295" s="102"/>
      <c r="TSG295" s="102"/>
      <c r="TSH295" s="102"/>
      <c r="TSI295" s="102"/>
      <c r="TSJ295" s="102"/>
      <c r="TSK295" s="99"/>
      <c r="TSL295" s="122"/>
      <c r="TSM295" s="99"/>
      <c r="TSN295" s="100"/>
      <c r="TSO295" s="107"/>
      <c r="TSP295" s="100"/>
      <c r="TSQ295" s="99"/>
      <c r="TSR295" s="102"/>
      <c r="TSS295" s="102"/>
      <c r="TST295" s="102"/>
      <c r="TSU295" s="102"/>
      <c r="TSV295" s="102"/>
      <c r="TSW295" s="103"/>
      <c r="TSX295" s="104"/>
      <c r="TSY295" s="105"/>
      <c r="TSZ295" s="104"/>
      <c r="TTA295" s="102"/>
      <c r="TTB295" s="102"/>
      <c r="TTC295" s="102"/>
      <c r="TTD295" s="99"/>
      <c r="TTE295" s="106"/>
      <c r="TTF295" s="102"/>
      <c r="TTG295" s="102"/>
      <c r="TTH295" s="102"/>
      <c r="TTI295" s="106"/>
      <c r="TTJ295" s="107"/>
      <c r="TTK295" s="106"/>
      <c r="TTL295" s="106"/>
      <c r="TTM295" s="98"/>
      <c r="TTN295" s="98"/>
      <c r="TTO295" s="98"/>
      <c r="TTP295" s="102"/>
      <c r="TTQ295" s="102"/>
      <c r="TTR295" s="102"/>
      <c r="TTS295" s="102"/>
      <c r="TTT295" s="102"/>
      <c r="TTU295" s="102"/>
      <c r="TTV295" s="102"/>
      <c r="TTW295" s="102"/>
      <c r="TTX295" s="102"/>
      <c r="TTY295" s="102"/>
      <c r="TTZ295" s="102"/>
      <c r="TUA295" s="102"/>
      <c r="TUB295" s="102"/>
      <c r="TUC295" s="102"/>
      <c r="TUD295" s="99"/>
      <c r="TUE295" s="122"/>
      <c r="TUF295" s="99"/>
      <c r="TUG295" s="100"/>
      <c r="TUH295" s="107"/>
      <c r="TUI295" s="100"/>
      <c r="TUJ295" s="99"/>
      <c r="TUK295" s="102"/>
      <c r="TUL295" s="102"/>
      <c r="TUM295" s="102"/>
      <c r="TUN295" s="102"/>
      <c r="TUO295" s="102"/>
      <c r="TUP295" s="103"/>
      <c r="TUQ295" s="104"/>
      <c r="TUR295" s="105"/>
      <c r="TUS295" s="104"/>
      <c r="TUT295" s="102"/>
      <c r="TUU295" s="102"/>
      <c r="TUV295" s="102"/>
      <c r="TUW295" s="99"/>
      <c r="TUX295" s="106"/>
      <c r="TUY295" s="102"/>
      <c r="TUZ295" s="102"/>
      <c r="TVA295" s="102"/>
      <c r="TVB295" s="106"/>
      <c r="TVC295" s="107"/>
      <c r="TVD295" s="106"/>
      <c r="TVE295" s="106"/>
      <c r="TVF295" s="98"/>
      <c r="TVG295" s="98"/>
      <c r="TVH295" s="98"/>
      <c r="TVI295" s="102"/>
      <c r="TVJ295" s="102"/>
      <c r="TVK295" s="102"/>
      <c r="TVL295" s="102"/>
      <c r="TVM295" s="102"/>
      <c r="TVN295" s="102"/>
      <c r="TVO295" s="102"/>
      <c r="TVP295" s="102"/>
      <c r="TVQ295" s="102"/>
      <c r="TVR295" s="102"/>
      <c r="TVS295" s="102"/>
      <c r="TVT295" s="102"/>
      <c r="TVU295" s="102"/>
      <c r="TVV295" s="102"/>
      <c r="TVW295" s="99"/>
      <c r="TVX295" s="122"/>
      <c r="TVY295" s="99"/>
      <c r="TVZ295" s="100"/>
      <c r="TWA295" s="107"/>
      <c r="TWB295" s="100"/>
      <c r="TWC295" s="99"/>
      <c r="TWD295" s="102"/>
      <c r="TWE295" s="102"/>
      <c r="TWF295" s="102"/>
      <c r="TWG295" s="102"/>
      <c r="TWH295" s="102"/>
      <c r="TWI295" s="103"/>
      <c r="TWJ295" s="104"/>
      <c r="TWK295" s="105"/>
      <c r="TWL295" s="104"/>
      <c r="TWM295" s="102"/>
      <c r="TWN295" s="102"/>
      <c r="TWO295" s="102"/>
      <c r="TWP295" s="99"/>
      <c r="TWQ295" s="106"/>
      <c r="TWR295" s="102"/>
      <c r="TWS295" s="102"/>
      <c r="TWT295" s="102"/>
      <c r="TWU295" s="106"/>
      <c r="TWV295" s="107"/>
      <c r="TWW295" s="106"/>
      <c r="TWX295" s="106"/>
      <c r="TWY295" s="98"/>
      <c r="TWZ295" s="98"/>
      <c r="TXA295" s="98"/>
      <c r="TXB295" s="102"/>
      <c r="TXC295" s="102"/>
      <c r="TXD295" s="102"/>
      <c r="TXE295" s="102"/>
      <c r="TXF295" s="102"/>
      <c r="TXG295" s="102"/>
      <c r="TXH295" s="102"/>
      <c r="TXI295" s="102"/>
      <c r="TXJ295" s="102"/>
      <c r="TXK295" s="102"/>
      <c r="TXL295" s="102"/>
      <c r="TXM295" s="102"/>
      <c r="TXN295" s="102"/>
      <c r="TXO295" s="102"/>
      <c r="TXP295" s="99"/>
      <c r="TXQ295" s="122"/>
      <c r="TXR295" s="99"/>
      <c r="TXS295" s="100"/>
      <c r="TXT295" s="107"/>
      <c r="TXU295" s="100"/>
      <c r="TXV295" s="99"/>
      <c r="TXW295" s="102"/>
      <c r="TXX295" s="102"/>
      <c r="TXY295" s="102"/>
      <c r="TXZ295" s="102"/>
      <c r="TYA295" s="102"/>
      <c r="TYB295" s="103"/>
      <c r="TYC295" s="104"/>
      <c r="TYD295" s="105"/>
      <c r="TYE295" s="104"/>
      <c r="TYF295" s="102"/>
      <c r="TYG295" s="102"/>
      <c r="TYH295" s="102"/>
      <c r="TYI295" s="99"/>
      <c r="TYJ295" s="106"/>
      <c r="TYK295" s="102"/>
      <c r="TYL295" s="102"/>
      <c r="TYM295" s="102"/>
      <c r="TYN295" s="106"/>
      <c r="TYO295" s="107"/>
      <c r="TYP295" s="106"/>
      <c r="TYQ295" s="106"/>
      <c r="TYR295" s="98"/>
      <c r="TYS295" s="98"/>
      <c r="TYT295" s="98"/>
      <c r="TYU295" s="102"/>
      <c r="TYV295" s="102"/>
      <c r="TYW295" s="102"/>
      <c r="TYX295" s="102"/>
      <c r="TYY295" s="102"/>
      <c r="TYZ295" s="102"/>
      <c r="TZA295" s="102"/>
      <c r="TZB295" s="102"/>
      <c r="TZC295" s="102"/>
      <c r="TZD295" s="102"/>
      <c r="TZE295" s="102"/>
      <c r="TZF295" s="102"/>
      <c r="TZG295" s="102"/>
      <c r="TZH295" s="102"/>
      <c r="TZI295" s="99"/>
      <c r="TZJ295" s="122"/>
      <c r="TZK295" s="99"/>
      <c r="TZL295" s="100"/>
      <c r="TZM295" s="107"/>
      <c r="TZN295" s="100"/>
      <c r="TZO295" s="99"/>
      <c r="TZP295" s="102"/>
      <c r="TZQ295" s="102"/>
      <c r="TZR295" s="102"/>
      <c r="TZS295" s="102"/>
      <c r="TZT295" s="102"/>
      <c r="TZU295" s="103"/>
      <c r="TZV295" s="104"/>
      <c r="TZW295" s="105"/>
      <c r="TZX295" s="104"/>
      <c r="TZY295" s="102"/>
      <c r="TZZ295" s="102"/>
      <c r="UAA295" s="102"/>
      <c r="UAB295" s="99"/>
      <c r="UAC295" s="106"/>
      <c r="UAD295" s="102"/>
      <c r="UAE295" s="102"/>
      <c r="UAF295" s="102"/>
      <c r="UAG295" s="106"/>
      <c r="UAH295" s="107"/>
      <c r="UAI295" s="106"/>
      <c r="UAJ295" s="106"/>
      <c r="UAK295" s="98"/>
      <c r="UAL295" s="98"/>
      <c r="UAM295" s="98"/>
      <c r="UAN295" s="102"/>
      <c r="UAO295" s="102"/>
      <c r="UAP295" s="102"/>
      <c r="UAQ295" s="102"/>
      <c r="UAR295" s="102"/>
      <c r="UAS295" s="102"/>
      <c r="UAT295" s="102"/>
      <c r="UAU295" s="102"/>
      <c r="UAV295" s="102"/>
      <c r="UAW295" s="102"/>
      <c r="UAX295" s="102"/>
      <c r="UAY295" s="102"/>
      <c r="UAZ295" s="102"/>
      <c r="UBA295" s="102"/>
      <c r="UBB295" s="99"/>
      <c r="UBC295" s="122"/>
      <c r="UBD295" s="99"/>
      <c r="UBE295" s="100"/>
      <c r="UBF295" s="107"/>
      <c r="UBG295" s="100"/>
      <c r="UBH295" s="99"/>
      <c r="UBI295" s="102"/>
      <c r="UBJ295" s="102"/>
      <c r="UBK295" s="102"/>
      <c r="UBL295" s="102"/>
      <c r="UBM295" s="102"/>
      <c r="UBN295" s="103"/>
      <c r="UBO295" s="104"/>
      <c r="UBP295" s="105"/>
      <c r="UBQ295" s="104"/>
      <c r="UBR295" s="102"/>
      <c r="UBS295" s="102"/>
      <c r="UBT295" s="102"/>
      <c r="UBU295" s="99"/>
      <c r="UBV295" s="106"/>
      <c r="UBW295" s="102"/>
      <c r="UBX295" s="102"/>
      <c r="UBY295" s="102"/>
      <c r="UBZ295" s="106"/>
      <c r="UCA295" s="107"/>
      <c r="UCB295" s="106"/>
      <c r="UCC295" s="106"/>
      <c r="UCD295" s="98"/>
      <c r="UCE295" s="98"/>
      <c r="UCF295" s="98"/>
      <c r="UCG295" s="102"/>
      <c r="UCH295" s="102"/>
      <c r="UCI295" s="102"/>
      <c r="UCJ295" s="102"/>
      <c r="UCK295" s="102"/>
      <c r="UCL295" s="102"/>
      <c r="UCM295" s="102"/>
      <c r="UCN295" s="102"/>
      <c r="UCO295" s="102"/>
      <c r="UCP295" s="102"/>
      <c r="UCQ295" s="102"/>
      <c r="UCR295" s="102"/>
      <c r="UCS295" s="102"/>
      <c r="UCT295" s="102"/>
      <c r="UCU295" s="99"/>
      <c r="UCV295" s="122"/>
      <c r="UCW295" s="99"/>
      <c r="UCX295" s="100"/>
      <c r="UCY295" s="107"/>
      <c r="UCZ295" s="100"/>
      <c r="UDA295" s="99"/>
      <c r="UDB295" s="102"/>
      <c r="UDC295" s="102"/>
      <c r="UDD295" s="102"/>
      <c r="UDE295" s="102"/>
      <c r="UDF295" s="102"/>
      <c r="UDG295" s="103"/>
      <c r="UDH295" s="104"/>
      <c r="UDI295" s="105"/>
      <c r="UDJ295" s="104"/>
      <c r="UDK295" s="102"/>
      <c r="UDL295" s="102"/>
      <c r="UDM295" s="102"/>
      <c r="UDN295" s="99"/>
      <c r="UDO295" s="106"/>
      <c r="UDP295" s="102"/>
      <c r="UDQ295" s="102"/>
      <c r="UDR295" s="102"/>
      <c r="UDS295" s="106"/>
      <c r="UDT295" s="107"/>
      <c r="UDU295" s="106"/>
      <c r="UDV295" s="106"/>
      <c r="UDW295" s="98"/>
      <c r="UDX295" s="98"/>
      <c r="UDY295" s="98"/>
      <c r="UDZ295" s="102"/>
      <c r="UEA295" s="102"/>
      <c r="UEB295" s="102"/>
      <c r="UEC295" s="102"/>
      <c r="UED295" s="102"/>
      <c r="UEE295" s="102"/>
      <c r="UEF295" s="102"/>
      <c r="UEG295" s="102"/>
      <c r="UEH295" s="102"/>
      <c r="UEI295" s="102"/>
      <c r="UEJ295" s="102"/>
      <c r="UEK295" s="102"/>
      <c r="UEL295" s="102"/>
      <c r="UEM295" s="102"/>
      <c r="UEN295" s="99"/>
      <c r="UEO295" s="122"/>
      <c r="UEP295" s="99"/>
      <c r="UEQ295" s="100"/>
      <c r="UER295" s="107"/>
      <c r="UES295" s="100"/>
      <c r="UET295" s="99"/>
      <c r="UEU295" s="102"/>
      <c r="UEV295" s="102"/>
      <c r="UEW295" s="102"/>
      <c r="UEX295" s="102"/>
      <c r="UEY295" s="102"/>
      <c r="UEZ295" s="103"/>
      <c r="UFA295" s="104"/>
      <c r="UFB295" s="105"/>
      <c r="UFC295" s="104"/>
      <c r="UFD295" s="102"/>
      <c r="UFE295" s="102"/>
      <c r="UFF295" s="102"/>
      <c r="UFG295" s="99"/>
      <c r="UFH295" s="106"/>
      <c r="UFI295" s="102"/>
      <c r="UFJ295" s="102"/>
      <c r="UFK295" s="102"/>
      <c r="UFL295" s="106"/>
      <c r="UFM295" s="107"/>
      <c r="UFN295" s="106"/>
      <c r="UFO295" s="106"/>
      <c r="UFP295" s="98"/>
      <c r="UFQ295" s="98"/>
      <c r="UFR295" s="98"/>
      <c r="UFS295" s="102"/>
      <c r="UFT295" s="102"/>
      <c r="UFU295" s="102"/>
      <c r="UFV295" s="102"/>
      <c r="UFW295" s="102"/>
      <c r="UFX295" s="102"/>
      <c r="UFY295" s="102"/>
      <c r="UFZ295" s="102"/>
      <c r="UGA295" s="102"/>
      <c r="UGB295" s="102"/>
      <c r="UGC295" s="102"/>
      <c r="UGD295" s="102"/>
      <c r="UGE295" s="102"/>
      <c r="UGF295" s="102"/>
      <c r="UGG295" s="99"/>
      <c r="UGH295" s="122"/>
      <c r="UGI295" s="99"/>
      <c r="UGJ295" s="100"/>
      <c r="UGK295" s="107"/>
      <c r="UGL295" s="100"/>
      <c r="UGM295" s="99"/>
      <c r="UGN295" s="102"/>
      <c r="UGO295" s="102"/>
      <c r="UGP295" s="102"/>
      <c r="UGQ295" s="102"/>
      <c r="UGR295" s="102"/>
      <c r="UGS295" s="103"/>
      <c r="UGT295" s="104"/>
      <c r="UGU295" s="105"/>
      <c r="UGV295" s="104"/>
      <c r="UGW295" s="102"/>
      <c r="UGX295" s="102"/>
      <c r="UGY295" s="102"/>
      <c r="UGZ295" s="99"/>
      <c r="UHA295" s="106"/>
      <c r="UHB295" s="102"/>
      <c r="UHC295" s="102"/>
      <c r="UHD295" s="102"/>
      <c r="UHE295" s="106"/>
      <c r="UHF295" s="107"/>
      <c r="UHG295" s="106"/>
      <c r="UHH295" s="106"/>
      <c r="UHI295" s="98"/>
      <c r="UHJ295" s="98"/>
      <c r="UHK295" s="98"/>
      <c r="UHL295" s="102"/>
      <c r="UHM295" s="102"/>
      <c r="UHN295" s="102"/>
      <c r="UHO295" s="102"/>
      <c r="UHP295" s="102"/>
      <c r="UHQ295" s="102"/>
      <c r="UHR295" s="102"/>
      <c r="UHS295" s="102"/>
      <c r="UHT295" s="102"/>
      <c r="UHU295" s="102"/>
      <c r="UHV295" s="102"/>
      <c r="UHW295" s="102"/>
      <c r="UHX295" s="102"/>
      <c r="UHY295" s="102"/>
      <c r="UHZ295" s="99"/>
      <c r="UIA295" s="122"/>
      <c r="UIB295" s="99"/>
      <c r="UIC295" s="100"/>
      <c r="UID295" s="107"/>
      <c r="UIE295" s="100"/>
      <c r="UIF295" s="99"/>
      <c r="UIG295" s="102"/>
      <c r="UIH295" s="102"/>
      <c r="UII295" s="102"/>
      <c r="UIJ295" s="102"/>
      <c r="UIK295" s="102"/>
      <c r="UIL295" s="103"/>
      <c r="UIM295" s="104"/>
      <c r="UIN295" s="105"/>
      <c r="UIO295" s="104"/>
      <c r="UIP295" s="102"/>
      <c r="UIQ295" s="102"/>
      <c r="UIR295" s="102"/>
      <c r="UIS295" s="99"/>
      <c r="UIT295" s="106"/>
      <c r="UIU295" s="102"/>
      <c r="UIV295" s="102"/>
      <c r="UIW295" s="102"/>
      <c r="UIX295" s="106"/>
      <c r="UIY295" s="107"/>
      <c r="UIZ295" s="106"/>
      <c r="UJA295" s="106"/>
      <c r="UJB295" s="98"/>
      <c r="UJC295" s="98"/>
      <c r="UJD295" s="98"/>
      <c r="UJE295" s="102"/>
      <c r="UJF295" s="102"/>
      <c r="UJG295" s="102"/>
      <c r="UJH295" s="102"/>
      <c r="UJI295" s="102"/>
      <c r="UJJ295" s="102"/>
      <c r="UJK295" s="102"/>
      <c r="UJL295" s="102"/>
      <c r="UJM295" s="102"/>
      <c r="UJN295" s="102"/>
      <c r="UJO295" s="102"/>
      <c r="UJP295" s="102"/>
      <c r="UJQ295" s="102"/>
      <c r="UJR295" s="102"/>
      <c r="UJS295" s="99"/>
      <c r="UJT295" s="122"/>
      <c r="UJU295" s="99"/>
      <c r="UJV295" s="100"/>
      <c r="UJW295" s="107"/>
      <c r="UJX295" s="100"/>
      <c r="UJY295" s="99"/>
      <c r="UJZ295" s="102"/>
      <c r="UKA295" s="102"/>
      <c r="UKB295" s="102"/>
      <c r="UKC295" s="102"/>
      <c r="UKD295" s="102"/>
      <c r="UKE295" s="103"/>
      <c r="UKF295" s="104"/>
      <c r="UKG295" s="105"/>
      <c r="UKH295" s="104"/>
      <c r="UKI295" s="102"/>
      <c r="UKJ295" s="102"/>
      <c r="UKK295" s="102"/>
      <c r="UKL295" s="99"/>
      <c r="UKM295" s="106"/>
      <c r="UKN295" s="102"/>
      <c r="UKO295" s="102"/>
      <c r="UKP295" s="102"/>
      <c r="UKQ295" s="106"/>
      <c r="UKR295" s="107"/>
      <c r="UKS295" s="106"/>
      <c r="UKT295" s="106"/>
      <c r="UKU295" s="98"/>
      <c r="UKV295" s="98"/>
      <c r="UKW295" s="98"/>
      <c r="UKX295" s="102"/>
      <c r="UKY295" s="102"/>
      <c r="UKZ295" s="102"/>
      <c r="ULA295" s="102"/>
      <c r="ULB295" s="102"/>
      <c r="ULC295" s="102"/>
      <c r="ULD295" s="102"/>
      <c r="ULE295" s="102"/>
      <c r="ULF295" s="102"/>
      <c r="ULG295" s="102"/>
      <c r="ULH295" s="102"/>
      <c r="ULI295" s="102"/>
      <c r="ULJ295" s="102"/>
      <c r="ULK295" s="102"/>
      <c r="ULL295" s="99"/>
      <c r="ULM295" s="122"/>
      <c r="ULN295" s="99"/>
      <c r="ULO295" s="100"/>
      <c r="ULP295" s="107"/>
      <c r="ULQ295" s="100"/>
      <c r="ULR295" s="99"/>
      <c r="ULS295" s="102"/>
      <c r="ULT295" s="102"/>
      <c r="ULU295" s="102"/>
      <c r="ULV295" s="102"/>
      <c r="ULW295" s="102"/>
      <c r="ULX295" s="103"/>
      <c r="ULY295" s="104"/>
      <c r="ULZ295" s="105"/>
      <c r="UMA295" s="104"/>
      <c r="UMB295" s="102"/>
      <c r="UMC295" s="102"/>
      <c r="UMD295" s="102"/>
      <c r="UME295" s="99"/>
      <c r="UMF295" s="106"/>
      <c r="UMG295" s="102"/>
      <c r="UMH295" s="102"/>
      <c r="UMI295" s="102"/>
      <c r="UMJ295" s="106"/>
      <c r="UMK295" s="107"/>
      <c r="UML295" s="106"/>
      <c r="UMM295" s="106"/>
      <c r="UMN295" s="98"/>
      <c r="UMO295" s="98"/>
      <c r="UMP295" s="98"/>
      <c r="UMQ295" s="102"/>
      <c r="UMR295" s="102"/>
      <c r="UMS295" s="102"/>
      <c r="UMT295" s="102"/>
      <c r="UMU295" s="102"/>
      <c r="UMV295" s="102"/>
      <c r="UMW295" s="102"/>
      <c r="UMX295" s="102"/>
      <c r="UMY295" s="102"/>
      <c r="UMZ295" s="102"/>
      <c r="UNA295" s="102"/>
      <c r="UNB295" s="102"/>
      <c r="UNC295" s="102"/>
      <c r="UND295" s="102"/>
      <c r="UNE295" s="99"/>
      <c r="UNF295" s="122"/>
      <c r="UNG295" s="99"/>
      <c r="UNH295" s="100"/>
      <c r="UNI295" s="107"/>
      <c r="UNJ295" s="100"/>
      <c r="UNK295" s="99"/>
      <c r="UNL295" s="102"/>
      <c r="UNM295" s="102"/>
      <c r="UNN295" s="102"/>
      <c r="UNO295" s="102"/>
      <c r="UNP295" s="102"/>
      <c r="UNQ295" s="103"/>
      <c r="UNR295" s="104"/>
      <c r="UNS295" s="105"/>
      <c r="UNT295" s="104"/>
      <c r="UNU295" s="102"/>
      <c r="UNV295" s="102"/>
      <c r="UNW295" s="102"/>
      <c r="UNX295" s="99"/>
      <c r="UNY295" s="106"/>
      <c r="UNZ295" s="102"/>
      <c r="UOA295" s="102"/>
      <c r="UOB295" s="102"/>
      <c r="UOC295" s="106"/>
      <c r="UOD295" s="107"/>
      <c r="UOE295" s="106"/>
      <c r="UOF295" s="106"/>
      <c r="UOG295" s="98"/>
      <c r="UOH295" s="98"/>
      <c r="UOI295" s="98"/>
      <c r="UOJ295" s="102"/>
      <c r="UOK295" s="102"/>
      <c r="UOL295" s="102"/>
      <c r="UOM295" s="102"/>
      <c r="UON295" s="102"/>
      <c r="UOO295" s="102"/>
      <c r="UOP295" s="102"/>
      <c r="UOQ295" s="102"/>
      <c r="UOR295" s="102"/>
      <c r="UOS295" s="102"/>
      <c r="UOT295" s="102"/>
      <c r="UOU295" s="102"/>
      <c r="UOV295" s="102"/>
      <c r="UOW295" s="102"/>
      <c r="UOX295" s="99"/>
      <c r="UOY295" s="122"/>
      <c r="UOZ295" s="99"/>
      <c r="UPA295" s="100"/>
      <c r="UPB295" s="107"/>
      <c r="UPC295" s="100"/>
      <c r="UPD295" s="99"/>
      <c r="UPE295" s="102"/>
      <c r="UPF295" s="102"/>
      <c r="UPG295" s="102"/>
      <c r="UPH295" s="102"/>
      <c r="UPI295" s="102"/>
      <c r="UPJ295" s="103"/>
      <c r="UPK295" s="104"/>
      <c r="UPL295" s="105"/>
      <c r="UPM295" s="104"/>
      <c r="UPN295" s="102"/>
      <c r="UPO295" s="102"/>
      <c r="UPP295" s="102"/>
      <c r="UPQ295" s="99"/>
      <c r="UPR295" s="106"/>
      <c r="UPS295" s="102"/>
      <c r="UPT295" s="102"/>
      <c r="UPU295" s="102"/>
      <c r="UPV295" s="106"/>
      <c r="UPW295" s="107"/>
      <c r="UPX295" s="106"/>
      <c r="UPY295" s="106"/>
      <c r="UPZ295" s="98"/>
      <c r="UQA295" s="98"/>
      <c r="UQB295" s="98"/>
      <c r="UQC295" s="102"/>
      <c r="UQD295" s="102"/>
      <c r="UQE295" s="102"/>
      <c r="UQF295" s="102"/>
      <c r="UQG295" s="102"/>
      <c r="UQH295" s="102"/>
      <c r="UQI295" s="102"/>
      <c r="UQJ295" s="102"/>
      <c r="UQK295" s="102"/>
      <c r="UQL295" s="102"/>
      <c r="UQM295" s="102"/>
      <c r="UQN295" s="102"/>
      <c r="UQO295" s="102"/>
      <c r="UQP295" s="102"/>
      <c r="UQQ295" s="99"/>
      <c r="UQR295" s="122"/>
      <c r="UQS295" s="99"/>
      <c r="UQT295" s="100"/>
      <c r="UQU295" s="107"/>
      <c r="UQV295" s="100"/>
      <c r="UQW295" s="99"/>
      <c r="UQX295" s="102"/>
      <c r="UQY295" s="102"/>
      <c r="UQZ295" s="102"/>
      <c r="URA295" s="102"/>
      <c r="URB295" s="102"/>
      <c r="URC295" s="103"/>
      <c r="URD295" s="104"/>
      <c r="URE295" s="105"/>
      <c r="URF295" s="104"/>
      <c r="URG295" s="102"/>
      <c r="URH295" s="102"/>
      <c r="URI295" s="102"/>
      <c r="URJ295" s="99"/>
      <c r="URK295" s="106"/>
      <c r="URL295" s="102"/>
      <c r="URM295" s="102"/>
      <c r="URN295" s="102"/>
      <c r="URO295" s="106"/>
      <c r="URP295" s="107"/>
      <c r="URQ295" s="106"/>
      <c r="URR295" s="106"/>
      <c r="URS295" s="98"/>
      <c r="URT295" s="98"/>
      <c r="URU295" s="98"/>
      <c r="URV295" s="102"/>
      <c r="URW295" s="102"/>
      <c r="URX295" s="102"/>
      <c r="URY295" s="102"/>
      <c r="URZ295" s="102"/>
      <c r="USA295" s="102"/>
      <c r="USB295" s="102"/>
      <c r="USC295" s="102"/>
      <c r="USD295" s="102"/>
      <c r="USE295" s="102"/>
      <c r="USF295" s="102"/>
      <c r="USG295" s="102"/>
      <c r="USH295" s="102"/>
      <c r="USI295" s="102"/>
      <c r="USJ295" s="99"/>
      <c r="USK295" s="122"/>
      <c r="USL295" s="99"/>
      <c r="USM295" s="100"/>
      <c r="USN295" s="107"/>
      <c r="USO295" s="100"/>
      <c r="USP295" s="99"/>
      <c r="USQ295" s="102"/>
      <c r="USR295" s="102"/>
      <c r="USS295" s="102"/>
      <c r="UST295" s="102"/>
      <c r="USU295" s="102"/>
      <c r="USV295" s="103"/>
      <c r="USW295" s="104"/>
      <c r="USX295" s="105"/>
      <c r="USY295" s="104"/>
      <c r="USZ295" s="102"/>
      <c r="UTA295" s="102"/>
      <c r="UTB295" s="102"/>
      <c r="UTC295" s="99"/>
      <c r="UTD295" s="106"/>
      <c r="UTE295" s="102"/>
      <c r="UTF295" s="102"/>
      <c r="UTG295" s="102"/>
      <c r="UTH295" s="106"/>
      <c r="UTI295" s="107"/>
      <c r="UTJ295" s="106"/>
      <c r="UTK295" s="106"/>
      <c r="UTL295" s="98"/>
      <c r="UTM295" s="98"/>
      <c r="UTN295" s="98"/>
      <c r="UTO295" s="102"/>
      <c r="UTP295" s="102"/>
      <c r="UTQ295" s="102"/>
      <c r="UTR295" s="102"/>
      <c r="UTS295" s="102"/>
      <c r="UTT295" s="102"/>
      <c r="UTU295" s="102"/>
      <c r="UTV295" s="102"/>
      <c r="UTW295" s="102"/>
      <c r="UTX295" s="102"/>
      <c r="UTY295" s="102"/>
      <c r="UTZ295" s="102"/>
      <c r="UUA295" s="102"/>
      <c r="UUB295" s="102"/>
      <c r="UUC295" s="99"/>
      <c r="UUD295" s="122"/>
      <c r="UUE295" s="99"/>
      <c r="UUF295" s="100"/>
      <c r="UUG295" s="107"/>
      <c r="UUH295" s="100"/>
      <c r="UUI295" s="99"/>
      <c r="UUJ295" s="102"/>
      <c r="UUK295" s="102"/>
      <c r="UUL295" s="102"/>
      <c r="UUM295" s="102"/>
      <c r="UUN295" s="102"/>
      <c r="UUO295" s="103"/>
      <c r="UUP295" s="104"/>
      <c r="UUQ295" s="105"/>
      <c r="UUR295" s="104"/>
      <c r="UUS295" s="102"/>
      <c r="UUT295" s="102"/>
      <c r="UUU295" s="102"/>
      <c r="UUV295" s="99"/>
      <c r="UUW295" s="106"/>
      <c r="UUX295" s="102"/>
      <c r="UUY295" s="102"/>
      <c r="UUZ295" s="102"/>
      <c r="UVA295" s="106"/>
      <c r="UVB295" s="107"/>
      <c r="UVC295" s="106"/>
      <c r="UVD295" s="106"/>
      <c r="UVE295" s="98"/>
      <c r="UVF295" s="98"/>
      <c r="UVG295" s="98"/>
      <c r="UVH295" s="102"/>
      <c r="UVI295" s="102"/>
      <c r="UVJ295" s="102"/>
      <c r="UVK295" s="102"/>
      <c r="UVL295" s="102"/>
      <c r="UVM295" s="102"/>
      <c r="UVN295" s="102"/>
      <c r="UVO295" s="102"/>
      <c r="UVP295" s="102"/>
      <c r="UVQ295" s="102"/>
      <c r="UVR295" s="102"/>
      <c r="UVS295" s="102"/>
      <c r="UVT295" s="102"/>
      <c r="UVU295" s="102"/>
      <c r="UVV295" s="99"/>
      <c r="UVW295" s="122"/>
      <c r="UVX295" s="99"/>
      <c r="UVY295" s="100"/>
      <c r="UVZ295" s="107"/>
      <c r="UWA295" s="100"/>
      <c r="UWB295" s="99"/>
      <c r="UWC295" s="102"/>
      <c r="UWD295" s="102"/>
      <c r="UWE295" s="102"/>
      <c r="UWF295" s="102"/>
      <c r="UWG295" s="102"/>
      <c r="UWH295" s="103"/>
      <c r="UWI295" s="104"/>
      <c r="UWJ295" s="105"/>
      <c r="UWK295" s="104"/>
      <c r="UWL295" s="102"/>
      <c r="UWM295" s="102"/>
      <c r="UWN295" s="102"/>
      <c r="UWO295" s="99"/>
      <c r="UWP295" s="106"/>
      <c r="UWQ295" s="102"/>
      <c r="UWR295" s="102"/>
      <c r="UWS295" s="102"/>
      <c r="UWT295" s="106"/>
      <c r="UWU295" s="107"/>
      <c r="UWV295" s="106"/>
      <c r="UWW295" s="106"/>
      <c r="UWX295" s="98"/>
      <c r="UWY295" s="98"/>
      <c r="UWZ295" s="98"/>
      <c r="UXA295" s="102"/>
      <c r="UXB295" s="102"/>
      <c r="UXC295" s="102"/>
      <c r="UXD295" s="102"/>
      <c r="UXE295" s="102"/>
      <c r="UXF295" s="102"/>
      <c r="UXG295" s="102"/>
      <c r="UXH295" s="102"/>
      <c r="UXI295" s="102"/>
      <c r="UXJ295" s="102"/>
      <c r="UXK295" s="102"/>
      <c r="UXL295" s="102"/>
      <c r="UXM295" s="102"/>
      <c r="UXN295" s="102"/>
      <c r="UXO295" s="99"/>
      <c r="UXP295" s="122"/>
      <c r="UXQ295" s="99"/>
      <c r="UXR295" s="100"/>
      <c r="UXS295" s="107"/>
      <c r="UXT295" s="100"/>
      <c r="UXU295" s="99"/>
      <c r="UXV295" s="102"/>
      <c r="UXW295" s="102"/>
      <c r="UXX295" s="102"/>
      <c r="UXY295" s="102"/>
      <c r="UXZ295" s="102"/>
      <c r="UYA295" s="103"/>
      <c r="UYB295" s="104"/>
      <c r="UYC295" s="105"/>
      <c r="UYD295" s="104"/>
      <c r="UYE295" s="102"/>
      <c r="UYF295" s="102"/>
      <c r="UYG295" s="102"/>
      <c r="UYH295" s="99"/>
      <c r="UYI295" s="106"/>
      <c r="UYJ295" s="102"/>
      <c r="UYK295" s="102"/>
      <c r="UYL295" s="102"/>
      <c r="UYM295" s="106"/>
      <c r="UYN295" s="107"/>
      <c r="UYO295" s="106"/>
      <c r="UYP295" s="106"/>
      <c r="UYQ295" s="98"/>
      <c r="UYR295" s="98"/>
      <c r="UYS295" s="98"/>
      <c r="UYT295" s="102"/>
      <c r="UYU295" s="102"/>
      <c r="UYV295" s="102"/>
      <c r="UYW295" s="102"/>
      <c r="UYX295" s="102"/>
      <c r="UYY295" s="102"/>
      <c r="UYZ295" s="102"/>
      <c r="UZA295" s="102"/>
      <c r="UZB295" s="102"/>
      <c r="UZC295" s="102"/>
      <c r="UZD295" s="102"/>
      <c r="UZE295" s="102"/>
      <c r="UZF295" s="102"/>
      <c r="UZG295" s="102"/>
      <c r="UZH295" s="99"/>
      <c r="UZI295" s="122"/>
      <c r="UZJ295" s="99"/>
      <c r="UZK295" s="100"/>
      <c r="UZL295" s="107"/>
      <c r="UZM295" s="100"/>
      <c r="UZN295" s="99"/>
      <c r="UZO295" s="102"/>
      <c r="UZP295" s="102"/>
      <c r="UZQ295" s="102"/>
      <c r="UZR295" s="102"/>
      <c r="UZS295" s="102"/>
      <c r="UZT295" s="103"/>
      <c r="UZU295" s="104"/>
      <c r="UZV295" s="105"/>
      <c r="UZW295" s="104"/>
      <c r="UZX295" s="102"/>
      <c r="UZY295" s="102"/>
      <c r="UZZ295" s="102"/>
      <c r="VAA295" s="99"/>
      <c r="VAB295" s="106"/>
      <c r="VAC295" s="102"/>
      <c r="VAD295" s="102"/>
      <c r="VAE295" s="102"/>
      <c r="VAF295" s="106"/>
      <c r="VAG295" s="107"/>
      <c r="VAH295" s="106"/>
      <c r="VAI295" s="106"/>
      <c r="VAJ295" s="98"/>
      <c r="VAK295" s="98"/>
      <c r="VAL295" s="98"/>
      <c r="VAM295" s="102"/>
      <c r="VAN295" s="102"/>
      <c r="VAO295" s="102"/>
      <c r="VAP295" s="102"/>
      <c r="VAQ295" s="102"/>
      <c r="VAR295" s="102"/>
      <c r="VAS295" s="102"/>
      <c r="VAT295" s="102"/>
      <c r="VAU295" s="102"/>
      <c r="VAV295" s="102"/>
      <c r="VAW295" s="102"/>
      <c r="VAX295" s="102"/>
      <c r="VAY295" s="102"/>
      <c r="VAZ295" s="102"/>
      <c r="VBA295" s="99"/>
      <c r="VBB295" s="122"/>
      <c r="VBC295" s="99"/>
      <c r="VBD295" s="100"/>
      <c r="VBE295" s="107"/>
      <c r="VBF295" s="100"/>
      <c r="VBG295" s="99"/>
      <c r="VBH295" s="102"/>
      <c r="VBI295" s="102"/>
      <c r="VBJ295" s="102"/>
      <c r="VBK295" s="102"/>
      <c r="VBL295" s="102"/>
      <c r="VBM295" s="103"/>
      <c r="VBN295" s="104"/>
      <c r="VBO295" s="105"/>
      <c r="VBP295" s="104"/>
      <c r="VBQ295" s="102"/>
      <c r="VBR295" s="102"/>
      <c r="VBS295" s="102"/>
      <c r="VBT295" s="99"/>
      <c r="VBU295" s="106"/>
      <c r="VBV295" s="102"/>
      <c r="VBW295" s="102"/>
      <c r="VBX295" s="102"/>
      <c r="VBY295" s="106"/>
      <c r="VBZ295" s="107"/>
      <c r="VCA295" s="106"/>
      <c r="VCB295" s="106"/>
      <c r="VCC295" s="98"/>
      <c r="VCD295" s="98"/>
      <c r="VCE295" s="98"/>
      <c r="VCF295" s="102"/>
      <c r="VCG295" s="102"/>
      <c r="VCH295" s="102"/>
      <c r="VCI295" s="102"/>
      <c r="VCJ295" s="102"/>
      <c r="VCK295" s="102"/>
      <c r="VCL295" s="102"/>
      <c r="VCM295" s="102"/>
      <c r="VCN295" s="102"/>
      <c r="VCO295" s="102"/>
      <c r="VCP295" s="102"/>
      <c r="VCQ295" s="102"/>
      <c r="VCR295" s="102"/>
      <c r="VCS295" s="102"/>
      <c r="VCT295" s="99"/>
      <c r="VCU295" s="122"/>
      <c r="VCV295" s="99"/>
      <c r="VCW295" s="100"/>
      <c r="VCX295" s="107"/>
      <c r="VCY295" s="100"/>
      <c r="VCZ295" s="99"/>
      <c r="VDA295" s="102"/>
      <c r="VDB295" s="102"/>
      <c r="VDC295" s="102"/>
      <c r="VDD295" s="102"/>
      <c r="VDE295" s="102"/>
      <c r="VDF295" s="103"/>
      <c r="VDG295" s="104"/>
      <c r="VDH295" s="105"/>
      <c r="VDI295" s="104"/>
      <c r="VDJ295" s="102"/>
      <c r="VDK295" s="102"/>
      <c r="VDL295" s="102"/>
      <c r="VDM295" s="99"/>
      <c r="VDN295" s="106"/>
      <c r="VDO295" s="102"/>
      <c r="VDP295" s="102"/>
      <c r="VDQ295" s="102"/>
      <c r="VDR295" s="106"/>
      <c r="VDS295" s="107"/>
      <c r="VDT295" s="106"/>
      <c r="VDU295" s="106"/>
      <c r="VDV295" s="98"/>
      <c r="VDW295" s="98"/>
      <c r="VDX295" s="98"/>
      <c r="VDY295" s="102"/>
      <c r="VDZ295" s="102"/>
      <c r="VEA295" s="102"/>
      <c r="VEB295" s="102"/>
      <c r="VEC295" s="102"/>
      <c r="VED295" s="102"/>
      <c r="VEE295" s="102"/>
      <c r="VEF295" s="102"/>
      <c r="VEG295" s="102"/>
      <c r="VEH295" s="102"/>
      <c r="VEI295" s="102"/>
      <c r="VEJ295" s="102"/>
      <c r="VEK295" s="102"/>
      <c r="VEL295" s="102"/>
      <c r="VEM295" s="99"/>
      <c r="VEN295" s="122"/>
      <c r="VEO295" s="99"/>
      <c r="VEP295" s="100"/>
      <c r="VEQ295" s="107"/>
      <c r="VER295" s="100"/>
      <c r="VES295" s="99"/>
      <c r="VET295" s="102"/>
      <c r="VEU295" s="102"/>
      <c r="VEV295" s="102"/>
      <c r="VEW295" s="102"/>
      <c r="VEX295" s="102"/>
      <c r="VEY295" s="103"/>
      <c r="VEZ295" s="104"/>
      <c r="VFA295" s="105"/>
      <c r="VFB295" s="104"/>
      <c r="VFC295" s="102"/>
      <c r="VFD295" s="102"/>
      <c r="VFE295" s="102"/>
      <c r="VFF295" s="99"/>
      <c r="VFG295" s="106"/>
      <c r="VFH295" s="102"/>
      <c r="VFI295" s="102"/>
      <c r="VFJ295" s="102"/>
      <c r="VFK295" s="106"/>
      <c r="VFL295" s="107"/>
      <c r="VFM295" s="106"/>
      <c r="VFN295" s="106"/>
      <c r="VFO295" s="98"/>
      <c r="VFP295" s="98"/>
      <c r="VFQ295" s="98"/>
      <c r="VFR295" s="102"/>
      <c r="VFS295" s="102"/>
      <c r="VFT295" s="102"/>
      <c r="VFU295" s="102"/>
      <c r="VFV295" s="102"/>
      <c r="VFW295" s="102"/>
      <c r="VFX295" s="102"/>
      <c r="VFY295" s="102"/>
      <c r="VFZ295" s="102"/>
      <c r="VGA295" s="102"/>
      <c r="VGB295" s="102"/>
      <c r="VGC295" s="102"/>
      <c r="VGD295" s="102"/>
      <c r="VGE295" s="102"/>
      <c r="VGF295" s="99"/>
      <c r="VGG295" s="122"/>
      <c r="VGH295" s="99"/>
      <c r="VGI295" s="100"/>
      <c r="VGJ295" s="107"/>
      <c r="VGK295" s="100"/>
      <c r="VGL295" s="99"/>
      <c r="VGM295" s="102"/>
      <c r="VGN295" s="102"/>
      <c r="VGO295" s="102"/>
      <c r="VGP295" s="102"/>
      <c r="VGQ295" s="102"/>
      <c r="VGR295" s="103"/>
      <c r="VGS295" s="104"/>
      <c r="VGT295" s="105"/>
      <c r="VGU295" s="104"/>
      <c r="VGV295" s="102"/>
      <c r="VGW295" s="102"/>
      <c r="VGX295" s="102"/>
      <c r="VGY295" s="99"/>
      <c r="VGZ295" s="106"/>
      <c r="VHA295" s="102"/>
      <c r="VHB295" s="102"/>
      <c r="VHC295" s="102"/>
      <c r="VHD295" s="106"/>
      <c r="VHE295" s="107"/>
      <c r="VHF295" s="106"/>
      <c r="VHG295" s="106"/>
      <c r="VHH295" s="98"/>
      <c r="VHI295" s="98"/>
      <c r="VHJ295" s="98"/>
      <c r="VHK295" s="102"/>
      <c r="VHL295" s="102"/>
      <c r="VHM295" s="102"/>
      <c r="VHN295" s="102"/>
      <c r="VHO295" s="102"/>
      <c r="VHP295" s="102"/>
      <c r="VHQ295" s="102"/>
      <c r="VHR295" s="102"/>
      <c r="VHS295" s="102"/>
      <c r="VHT295" s="102"/>
      <c r="VHU295" s="102"/>
      <c r="VHV295" s="102"/>
      <c r="VHW295" s="102"/>
      <c r="VHX295" s="102"/>
      <c r="VHY295" s="99"/>
      <c r="VHZ295" s="122"/>
      <c r="VIA295" s="99"/>
      <c r="VIB295" s="100"/>
      <c r="VIC295" s="107"/>
      <c r="VID295" s="100"/>
      <c r="VIE295" s="99"/>
      <c r="VIF295" s="102"/>
      <c r="VIG295" s="102"/>
      <c r="VIH295" s="102"/>
      <c r="VII295" s="102"/>
      <c r="VIJ295" s="102"/>
      <c r="VIK295" s="103"/>
      <c r="VIL295" s="104"/>
      <c r="VIM295" s="105"/>
      <c r="VIN295" s="104"/>
      <c r="VIO295" s="102"/>
      <c r="VIP295" s="102"/>
      <c r="VIQ295" s="102"/>
      <c r="VIR295" s="99"/>
      <c r="VIS295" s="106"/>
      <c r="VIT295" s="102"/>
      <c r="VIU295" s="102"/>
      <c r="VIV295" s="102"/>
      <c r="VIW295" s="106"/>
      <c r="VIX295" s="107"/>
      <c r="VIY295" s="106"/>
      <c r="VIZ295" s="106"/>
      <c r="VJA295" s="98"/>
      <c r="VJB295" s="98"/>
      <c r="VJC295" s="98"/>
      <c r="VJD295" s="102"/>
      <c r="VJE295" s="102"/>
      <c r="VJF295" s="102"/>
      <c r="VJG295" s="102"/>
      <c r="VJH295" s="102"/>
      <c r="VJI295" s="102"/>
      <c r="VJJ295" s="102"/>
      <c r="VJK295" s="102"/>
      <c r="VJL295" s="102"/>
      <c r="VJM295" s="102"/>
      <c r="VJN295" s="102"/>
      <c r="VJO295" s="102"/>
      <c r="VJP295" s="102"/>
      <c r="VJQ295" s="102"/>
      <c r="VJR295" s="99"/>
      <c r="VJS295" s="122"/>
      <c r="VJT295" s="99"/>
      <c r="VJU295" s="100"/>
      <c r="VJV295" s="107"/>
      <c r="VJW295" s="100"/>
      <c r="VJX295" s="99"/>
      <c r="VJY295" s="102"/>
      <c r="VJZ295" s="102"/>
      <c r="VKA295" s="102"/>
      <c r="VKB295" s="102"/>
      <c r="VKC295" s="102"/>
      <c r="VKD295" s="103"/>
      <c r="VKE295" s="104"/>
      <c r="VKF295" s="105"/>
      <c r="VKG295" s="104"/>
      <c r="VKH295" s="102"/>
      <c r="VKI295" s="102"/>
      <c r="VKJ295" s="102"/>
      <c r="VKK295" s="99"/>
      <c r="VKL295" s="106"/>
      <c r="VKM295" s="102"/>
      <c r="VKN295" s="102"/>
      <c r="VKO295" s="102"/>
      <c r="VKP295" s="106"/>
      <c r="VKQ295" s="107"/>
      <c r="VKR295" s="106"/>
      <c r="VKS295" s="106"/>
      <c r="VKT295" s="98"/>
      <c r="VKU295" s="98"/>
      <c r="VKV295" s="98"/>
      <c r="VKW295" s="102"/>
      <c r="VKX295" s="102"/>
      <c r="VKY295" s="102"/>
      <c r="VKZ295" s="102"/>
      <c r="VLA295" s="102"/>
      <c r="VLB295" s="102"/>
      <c r="VLC295" s="102"/>
      <c r="VLD295" s="102"/>
      <c r="VLE295" s="102"/>
      <c r="VLF295" s="102"/>
      <c r="VLG295" s="102"/>
      <c r="VLH295" s="102"/>
      <c r="VLI295" s="102"/>
      <c r="VLJ295" s="102"/>
      <c r="VLK295" s="99"/>
      <c r="VLL295" s="122"/>
      <c r="VLM295" s="99"/>
      <c r="VLN295" s="100"/>
      <c r="VLO295" s="107"/>
      <c r="VLP295" s="100"/>
      <c r="VLQ295" s="99"/>
      <c r="VLR295" s="102"/>
      <c r="VLS295" s="102"/>
      <c r="VLT295" s="102"/>
      <c r="VLU295" s="102"/>
      <c r="VLV295" s="102"/>
      <c r="VLW295" s="103"/>
      <c r="VLX295" s="104"/>
      <c r="VLY295" s="105"/>
      <c r="VLZ295" s="104"/>
      <c r="VMA295" s="102"/>
      <c r="VMB295" s="102"/>
      <c r="VMC295" s="102"/>
      <c r="VMD295" s="99"/>
      <c r="VME295" s="106"/>
      <c r="VMF295" s="102"/>
      <c r="VMG295" s="102"/>
      <c r="VMH295" s="102"/>
      <c r="VMI295" s="106"/>
      <c r="VMJ295" s="107"/>
      <c r="VMK295" s="106"/>
      <c r="VML295" s="106"/>
      <c r="VMM295" s="98"/>
      <c r="VMN295" s="98"/>
      <c r="VMO295" s="98"/>
      <c r="VMP295" s="102"/>
      <c r="VMQ295" s="102"/>
      <c r="VMR295" s="102"/>
      <c r="VMS295" s="102"/>
      <c r="VMT295" s="102"/>
      <c r="VMU295" s="102"/>
      <c r="VMV295" s="102"/>
      <c r="VMW295" s="102"/>
      <c r="VMX295" s="102"/>
      <c r="VMY295" s="102"/>
      <c r="VMZ295" s="102"/>
      <c r="VNA295" s="102"/>
      <c r="VNB295" s="102"/>
      <c r="VNC295" s="102"/>
      <c r="VND295" s="99"/>
      <c r="VNE295" s="122"/>
      <c r="VNF295" s="99"/>
      <c r="VNG295" s="100"/>
      <c r="VNH295" s="107"/>
      <c r="VNI295" s="100"/>
      <c r="VNJ295" s="99"/>
      <c r="VNK295" s="102"/>
      <c r="VNL295" s="102"/>
      <c r="VNM295" s="102"/>
      <c r="VNN295" s="102"/>
      <c r="VNO295" s="102"/>
      <c r="VNP295" s="103"/>
      <c r="VNQ295" s="104"/>
      <c r="VNR295" s="105"/>
      <c r="VNS295" s="104"/>
      <c r="VNT295" s="102"/>
      <c r="VNU295" s="102"/>
      <c r="VNV295" s="102"/>
      <c r="VNW295" s="99"/>
      <c r="VNX295" s="106"/>
      <c r="VNY295" s="102"/>
      <c r="VNZ295" s="102"/>
      <c r="VOA295" s="102"/>
      <c r="VOB295" s="106"/>
      <c r="VOC295" s="107"/>
      <c r="VOD295" s="106"/>
      <c r="VOE295" s="106"/>
      <c r="VOF295" s="98"/>
      <c r="VOG295" s="98"/>
      <c r="VOH295" s="98"/>
      <c r="VOI295" s="102"/>
      <c r="VOJ295" s="102"/>
      <c r="VOK295" s="102"/>
      <c r="VOL295" s="102"/>
      <c r="VOM295" s="102"/>
      <c r="VON295" s="102"/>
      <c r="VOO295" s="102"/>
      <c r="VOP295" s="102"/>
      <c r="VOQ295" s="102"/>
      <c r="VOR295" s="102"/>
      <c r="VOS295" s="102"/>
      <c r="VOT295" s="102"/>
      <c r="VOU295" s="102"/>
      <c r="VOV295" s="102"/>
      <c r="VOW295" s="99"/>
      <c r="VOX295" s="122"/>
      <c r="VOY295" s="99"/>
      <c r="VOZ295" s="100"/>
      <c r="VPA295" s="107"/>
      <c r="VPB295" s="100"/>
      <c r="VPC295" s="99"/>
      <c r="VPD295" s="102"/>
      <c r="VPE295" s="102"/>
      <c r="VPF295" s="102"/>
      <c r="VPG295" s="102"/>
      <c r="VPH295" s="102"/>
      <c r="VPI295" s="103"/>
      <c r="VPJ295" s="104"/>
      <c r="VPK295" s="105"/>
      <c r="VPL295" s="104"/>
      <c r="VPM295" s="102"/>
      <c r="VPN295" s="102"/>
      <c r="VPO295" s="102"/>
      <c r="VPP295" s="99"/>
      <c r="VPQ295" s="106"/>
      <c r="VPR295" s="102"/>
      <c r="VPS295" s="102"/>
      <c r="VPT295" s="102"/>
      <c r="VPU295" s="106"/>
      <c r="VPV295" s="107"/>
      <c r="VPW295" s="106"/>
      <c r="VPX295" s="106"/>
      <c r="VPY295" s="98"/>
      <c r="VPZ295" s="98"/>
      <c r="VQA295" s="98"/>
      <c r="VQB295" s="102"/>
      <c r="VQC295" s="102"/>
      <c r="VQD295" s="102"/>
      <c r="VQE295" s="102"/>
      <c r="VQF295" s="102"/>
      <c r="VQG295" s="102"/>
      <c r="VQH295" s="102"/>
      <c r="VQI295" s="102"/>
      <c r="VQJ295" s="102"/>
      <c r="VQK295" s="102"/>
      <c r="VQL295" s="102"/>
      <c r="VQM295" s="102"/>
      <c r="VQN295" s="102"/>
      <c r="VQO295" s="102"/>
      <c r="VQP295" s="99"/>
      <c r="VQQ295" s="122"/>
      <c r="VQR295" s="99"/>
      <c r="VQS295" s="100"/>
      <c r="VQT295" s="107"/>
      <c r="VQU295" s="100"/>
      <c r="VQV295" s="99"/>
      <c r="VQW295" s="102"/>
      <c r="VQX295" s="102"/>
      <c r="VQY295" s="102"/>
      <c r="VQZ295" s="102"/>
      <c r="VRA295" s="102"/>
      <c r="VRB295" s="103"/>
      <c r="VRC295" s="104"/>
      <c r="VRD295" s="105"/>
      <c r="VRE295" s="104"/>
      <c r="VRF295" s="102"/>
      <c r="VRG295" s="102"/>
      <c r="VRH295" s="102"/>
      <c r="VRI295" s="99"/>
      <c r="VRJ295" s="106"/>
      <c r="VRK295" s="102"/>
      <c r="VRL295" s="102"/>
      <c r="VRM295" s="102"/>
      <c r="VRN295" s="106"/>
      <c r="VRO295" s="107"/>
      <c r="VRP295" s="106"/>
      <c r="VRQ295" s="106"/>
      <c r="VRR295" s="98"/>
      <c r="VRS295" s="98"/>
      <c r="VRT295" s="98"/>
      <c r="VRU295" s="102"/>
      <c r="VRV295" s="102"/>
      <c r="VRW295" s="102"/>
      <c r="VRX295" s="102"/>
      <c r="VRY295" s="102"/>
      <c r="VRZ295" s="102"/>
      <c r="VSA295" s="102"/>
      <c r="VSB295" s="102"/>
      <c r="VSC295" s="102"/>
      <c r="VSD295" s="102"/>
      <c r="VSE295" s="102"/>
      <c r="VSF295" s="102"/>
      <c r="VSG295" s="102"/>
      <c r="VSH295" s="102"/>
      <c r="VSI295" s="99"/>
      <c r="VSJ295" s="122"/>
      <c r="VSK295" s="99"/>
      <c r="VSL295" s="100"/>
      <c r="VSM295" s="107"/>
      <c r="VSN295" s="100"/>
      <c r="VSO295" s="99"/>
      <c r="VSP295" s="102"/>
      <c r="VSQ295" s="102"/>
      <c r="VSR295" s="102"/>
      <c r="VSS295" s="102"/>
      <c r="VST295" s="102"/>
      <c r="VSU295" s="103"/>
      <c r="VSV295" s="104"/>
      <c r="VSW295" s="105"/>
      <c r="VSX295" s="104"/>
      <c r="VSY295" s="102"/>
      <c r="VSZ295" s="102"/>
      <c r="VTA295" s="102"/>
      <c r="VTB295" s="99"/>
      <c r="VTC295" s="106"/>
      <c r="VTD295" s="102"/>
      <c r="VTE295" s="102"/>
      <c r="VTF295" s="102"/>
      <c r="VTG295" s="106"/>
      <c r="VTH295" s="107"/>
      <c r="VTI295" s="106"/>
      <c r="VTJ295" s="106"/>
      <c r="VTK295" s="98"/>
      <c r="VTL295" s="98"/>
      <c r="VTM295" s="98"/>
      <c r="VTN295" s="102"/>
      <c r="VTO295" s="102"/>
      <c r="VTP295" s="102"/>
      <c r="VTQ295" s="102"/>
      <c r="VTR295" s="102"/>
      <c r="VTS295" s="102"/>
      <c r="VTT295" s="102"/>
      <c r="VTU295" s="102"/>
      <c r="VTV295" s="102"/>
      <c r="VTW295" s="102"/>
      <c r="VTX295" s="102"/>
      <c r="VTY295" s="102"/>
      <c r="VTZ295" s="102"/>
      <c r="VUA295" s="102"/>
      <c r="VUB295" s="99"/>
      <c r="VUC295" s="122"/>
      <c r="VUD295" s="99"/>
      <c r="VUE295" s="100"/>
      <c r="VUF295" s="107"/>
      <c r="VUG295" s="100"/>
      <c r="VUH295" s="99"/>
      <c r="VUI295" s="102"/>
      <c r="VUJ295" s="102"/>
      <c r="VUK295" s="102"/>
      <c r="VUL295" s="102"/>
      <c r="VUM295" s="102"/>
      <c r="VUN295" s="103"/>
      <c r="VUO295" s="104"/>
      <c r="VUP295" s="105"/>
      <c r="VUQ295" s="104"/>
      <c r="VUR295" s="102"/>
      <c r="VUS295" s="102"/>
      <c r="VUT295" s="102"/>
      <c r="VUU295" s="99"/>
      <c r="VUV295" s="106"/>
      <c r="VUW295" s="102"/>
      <c r="VUX295" s="102"/>
      <c r="VUY295" s="102"/>
      <c r="VUZ295" s="106"/>
      <c r="VVA295" s="107"/>
      <c r="VVB295" s="106"/>
      <c r="VVC295" s="106"/>
      <c r="VVD295" s="98"/>
      <c r="VVE295" s="98"/>
      <c r="VVF295" s="98"/>
      <c r="VVG295" s="102"/>
      <c r="VVH295" s="102"/>
      <c r="VVI295" s="102"/>
      <c r="VVJ295" s="102"/>
      <c r="VVK295" s="102"/>
      <c r="VVL295" s="102"/>
      <c r="VVM295" s="102"/>
      <c r="VVN295" s="102"/>
      <c r="VVO295" s="102"/>
      <c r="VVP295" s="102"/>
      <c r="VVQ295" s="102"/>
      <c r="VVR295" s="102"/>
      <c r="VVS295" s="102"/>
      <c r="VVT295" s="102"/>
      <c r="VVU295" s="99"/>
      <c r="VVV295" s="122"/>
      <c r="VVW295" s="99"/>
      <c r="VVX295" s="100"/>
      <c r="VVY295" s="107"/>
      <c r="VVZ295" s="100"/>
      <c r="VWA295" s="99"/>
      <c r="VWB295" s="102"/>
      <c r="VWC295" s="102"/>
      <c r="VWD295" s="102"/>
      <c r="VWE295" s="102"/>
      <c r="VWF295" s="102"/>
      <c r="VWG295" s="103"/>
      <c r="VWH295" s="104"/>
      <c r="VWI295" s="105"/>
      <c r="VWJ295" s="104"/>
      <c r="VWK295" s="102"/>
      <c r="VWL295" s="102"/>
      <c r="VWM295" s="102"/>
      <c r="VWN295" s="99"/>
      <c r="VWO295" s="106"/>
      <c r="VWP295" s="102"/>
      <c r="VWQ295" s="102"/>
      <c r="VWR295" s="102"/>
      <c r="VWS295" s="106"/>
      <c r="VWT295" s="107"/>
      <c r="VWU295" s="106"/>
      <c r="VWV295" s="106"/>
      <c r="VWW295" s="98"/>
      <c r="VWX295" s="98"/>
      <c r="VWY295" s="98"/>
      <c r="VWZ295" s="102"/>
      <c r="VXA295" s="102"/>
      <c r="VXB295" s="102"/>
      <c r="VXC295" s="102"/>
      <c r="VXD295" s="102"/>
      <c r="VXE295" s="102"/>
      <c r="VXF295" s="102"/>
      <c r="VXG295" s="102"/>
      <c r="VXH295" s="102"/>
      <c r="VXI295" s="102"/>
      <c r="VXJ295" s="102"/>
      <c r="VXK295" s="102"/>
      <c r="VXL295" s="102"/>
      <c r="VXM295" s="102"/>
      <c r="VXN295" s="99"/>
      <c r="VXO295" s="122"/>
      <c r="VXP295" s="99"/>
      <c r="VXQ295" s="100"/>
      <c r="VXR295" s="107"/>
      <c r="VXS295" s="100"/>
      <c r="VXT295" s="99"/>
      <c r="VXU295" s="102"/>
      <c r="VXV295" s="102"/>
      <c r="VXW295" s="102"/>
      <c r="VXX295" s="102"/>
      <c r="VXY295" s="102"/>
      <c r="VXZ295" s="103"/>
      <c r="VYA295" s="104"/>
      <c r="VYB295" s="105"/>
      <c r="VYC295" s="104"/>
      <c r="VYD295" s="102"/>
      <c r="VYE295" s="102"/>
      <c r="VYF295" s="102"/>
      <c r="VYG295" s="99"/>
      <c r="VYH295" s="106"/>
      <c r="VYI295" s="102"/>
      <c r="VYJ295" s="102"/>
      <c r="VYK295" s="102"/>
      <c r="VYL295" s="106"/>
      <c r="VYM295" s="107"/>
      <c r="VYN295" s="106"/>
      <c r="VYO295" s="106"/>
      <c r="VYP295" s="98"/>
      <c r="VYQ295" s="98"/>
      <c r="VYR295" s="98"/>
      <c r="VYS295" s="102"/>
      <c r="VYT295" s="102"/>
      <c r="VYU295" s="102"/>
      <c r="VYV295" s="102"/>
      <c r="VYW295" s="102"/>
      <c r="VYX295" s="102"/>
      <c r="VYY295" s="102"/>
      <c r="VYZ295" s="102"/>
      <c r="VZA295" s="102"/>
      <c r="VZB295" s="102"/>
      <c r="VZC295" s="102"/>
      <c r="VZD295" s="102"/>
      <c r="VZE295" s="102"/>
      <c r="VZF295" s="102"/>
      <c r="VZG295" s="99"/>
      <c r="VZH295" s="122"/>
      <c r="VZI295" s="99"/>
      <c r="VZJ295" s="100"/>
      <c r="VZK295" s="107"/>
      <c r="VZL295" s="100"/>
      <c r="VZM295" s="99"/>
      <c r="VZN295" s="102"/>
      <c r="VZO295" s="102"/>
      <c r="VZP295" s="102"/>
      <c r="VZQ295" s="102"/>
      <c r="VZR295" s="102"/>
      <c r="VZS295" s="103"/>
      <c r="VZT295" s="104"/>
      <c r="VZU295" s="105"/>
      <c r="VZV295" s="104"/>
      <c r="VZW295" s="102"/>
      <c r="VZX295" s="102"/>
      <c r="VZY295" s="102"/>
      <c r="VZZ295" s="99"/>
      <c r="WAA295" s="106"/>
      <c r="WAB295" s="102"/>
      <c r="WAC295" s="102"/>
      <c r="WAD295" s="102"/>
      <c r="WAE295" s="106"/>
      <c r="WAF295" s="107"/>
      <c r="WAG295" s="106"/>
      <c r="WAH295" s="106"/>
      <c r="WAI295" s="98"/>
      <c r="WAJ295" s="98"/>
      <c r="WAK295" s="98"/>
      <c r="WAL295" s="102"/>
      <c r="WAM295" s="102"/>
      <c r="WAN295" s="102"/>
      <c r="WAO295" s="102"/>
      <c r="WAP295" s="102"/>
      <c r="WAQ295" s="102"/>
      <c r="WAR295" s="102"/>
      <c r="WAS295" s="102"/>
      <c r="WAT295" s="102"/>
      <c r="WAU295" s="102"/>
      <c r="WAV295" s="102"/>
      <c r="WAW295" s="102"/>
      <c r="WAX295" s="102"/>
      <c r="WAY295" s="102"/>
      <c r="WAZ295" s="99"/>
      <c r="WBA295" s="122"/>
      <c r="WBB295" s="99"/>
      <c r="WBC295" s="100"/>
      <c r="WBD295" s="107"/>
      <c r="WBE295" s="100"/>
      <c r="WBF295" s="99"/>
      <c r="WBG295" s="102"/>
      <c r="WBH295" s="102"/>
      <c r="WBI295" s="102"/>
      <c r="WBJ295" s="102"/>
      <c r="WBK295" s="102"/>
      <c r="WBL295" s="103"/>
      <c r="WBM295" s="104"/>
      <c r="WBN295" s="105"/>
      <c r="WBO295" s="104"/>
      <c r="WBP295" s="102"/>
      <c r="WBQ295" s="102"/>
      <c r="WBR295" s="102"/>
      <c r="WBS295" s="99"/>
      <c r="WBT295" s="106"/>
      <c r="WBU295" s="102"/>
      <c r="WBV295" s="102"/>
      <c r="WBW295" s="102"/>
      <c r="WBX295" s="106"/>
      <c r="WBY295" s="107"/>
      <c r="WBZ295" s="106"/>
      <c r="WCA295" s="106"/>
      <c r="WCB295" s="98"/>
      <c r="WCC295" s="98"/>
      <c r="WCD295" s="98"/>
      <c r="WCE295" s="102"/>
      <c r="WCF295" s="102"/>
      <c r="WCG295" s="102"/>
      <c r="WCH295" s="102"/>
      <c r="WCI295" s="102"/>
      <c r="WCJ295" s="102"/>
      <c r="WCK295" s="102"/>
      <c r="WCL295" s="102"/>
      <c r="WCM295" s="102"/>
      <c r="WCN295" s="102"/>
      <c r="WCO295" s="102"/>
      <c r="WCP295" s="102"/>
      <c r="WCQ295" s="102"/>
      <c r="WCR295" s="102"/>
      <c r="WCS295" s="99"/>
      <c r="WCT295" s="122"/>
      <c r="WCU295" s="99"/>
      <c r="WCV295" s="100"/>
      <c r="WCW295" s="107"/>
      <c r="WCX295" s="100"/>
      <c r="WCY295" s="99"/>
      <c r="WCZ295" s="102"/>
      <c r="WDA295" s="102"/>
      <c r="WDB295" s="102"/>
      <c r="WDC295" s="102"/>
      <c r="WDD295" s="102"/>
      <c r="WDE295" s="103"/>
      <c r="WDF295" s="104"/>
      <c r="WDG295" s="105"/>
      <c r="WDH295" s="104"/>
      <c r="WDI295" s="102"/>
      <c r="WDJ295" s="102"/>
      <c r="WDK295" s="102"/>
      <c r="WDL295" s="99"/>
      <c r="WDM295" s="106"/>
      <c r="WDN295" s="102"/>
      <c r="WDO295" s="102"/>
      <c r="WDP295" s="102"/>
      <c r="WDQ295" s="106"/>
      <c r="WDR295" s="107"/>
      <c r="WDS295" s="106"/>
      <c r="WDT295" s="106"/>
      <c r="WDU295" s="98"/>
      <c r="WDV295" s="98"/>
      <c r="WDW295" s="98"/>
      <c r="WDX295" s="102"/>
      <c r="WDY295" s="102"/>
      <c r="WDZ295" s="102"/>
      <c r="WEA295" s="102"/>
      <c r="WEB295" s="102"/>
      <c r="WEC295" s="102"/>
      <c r="WED295" s="102"/>
      <c r="WEE295" s="102"/>
      <c r="WEF295" s="102"/>
      <c r="WEG295" s="102"/>
      <c r="WEH295" s="102"/>
      <c r="WEI295" s="102"/>
      <c r="WEJ295" s="102"/>
      <c r="WEK295" s="102"/>
      <c r="WEL295" s="99"/>
      <c r="WEM295" s="122"/>
      <c r="WEN295" s="99"/>
      <c r="WEO295" s="100"/>
      <c r="WEP295" s="107"/>
      <c r="WEQ295" s="100"/>
      <c r="WER295" s="99"/>
      <c r="WES295" s="102"/>
      <c r="WET295" s="102"/>
      <c r="WEU295" s="102"/>
      <c r="WEV295" s="102"/>
      <c r="WEW295" s="102"/>
      <c r="WEX295" s="103"/>
      <c r="WEY295" s="104"/>
      <c r="WEZ295" s="105"/>
      <c r="WFA295" s="104"/>
      <c r="WFB295" s="102"/>
      <c r="WFC295" s="102"/>
      <c r="WFD295" s="102"/>
      <c r="WFE295" s="99"/>
      <c r="WFF295" s="106"/>
      <c r="WFG295" s="102"/>
      <c r="WFH295" s="102"/>
      <c r="WFI295" s="102"/>
      <c r="WFJ295" s="106"/>
      <c r="WFK295" s="107"/>
      <c r="WFL295" s="106"/>
      <c r="WFM295" s="106"/>
      <c r="WFN295" s="98"/>
      <c r="WFO295" s="98"/>
      <c r="WFP295" s="98"/>
      <c r="WFQ295" s="102"/>
      <c r="WFR295" s="102"/>
      <c r="WFS295" s="102"/>
      <c r="WFT295" s="102"/>
      <c r="WFU295" s="102"/>
      <c r="WFV295" s="102"/>
      <c r="WFW295" s="102"/>
      <c r="WFX295" s="102"/>
      <c r="WFY295" s="102"/>
      <c r="WFZ295" s="102"/>
      <c r="WGA295" s="102"/>
      <c r="WGB295" s="102"/>
      <c r="WGC295" s="102"/>
      <c r="WGD295" s="102"/>
      <c r="WGE295" s="99"/>
      <c r="WGF295" s="122"/>
      <c r="WGG295" s="99"/>
      <c r="WGH295" s="100"/>
      <c r="WGI295" s="107"/>
      <c r="WGJ295" s="100"/>
      <c r="WGK295" s="99"/>
      <c r="WGL295" s="102"/>
      <c r="WGM295" s="102"/>
      <c r="WGN295" s="102"/>
      <c r="WGO295" s="102"/>
      <c r="WGP295" s="102"/>
      <c r="WGQ295" s="103"/>
      <c r="WGR295" s="104"/>
      <c r="WGS295" s="105"/>
      <c r="WGT295" s="104"/>
      <c r="WGU295" s="102"/>
      <c r="WGV295" s="102"/>
      <c r="WGW295" s="102"/>
      <c r="WGX295" s="99"/>
      <c r="WGY295" s="106"/>
      <c r="WGZ295" s="102"/>
      <c r="WHA295" s="102"/>
      <c r="WHB295" s="102"/>
      <c r="WHC295" s="106"/>
      <c r="WHD295" s="107"/>
      <c r="WHE295" s="106"/>
      <c r="WHF295" s="106"/>
      <c r="WHG295" s="98"/>
      <c r="WHH295" s="98"/>
      <c r="WHI295" s="98"/>
      <c r="WHJ295" s="102"/>
      <c r="WHK295" s="102"/>
      <c r="WHL295" s="102"/>
      <c r="WHM295" s="102"/>
      <c r="WHN295" s="102"/>
      <c r="WHO295" s="102"/>
      <c r="WHP295" s="102"/>
      <c r="WHQ295" s="102"/>
      <c r="WHR295" s="102"/>
      <c r="WHS295" s="102"/>
      <c r="WHT295" s="102"/>
      <c r="WHU295" s="102"/>
      <c r="WHV295" s="102"/>
      <c r="WHW295" s="102"/>
      <c r="WHX295" s="99"/>
      <c r="WHY295" s="122"/>
      <c r="WHZ295" s="99"/>
      <c r="WIA295" s="100"/>
      <c r="WIB295" s="107"/>
      <c r="WIC295" s="100"/>
      <c r="WID295" s="99"/>
      <c r="WIE295" s="102"/>
      <c r="WIF295" s="102"/>
      <c r="WIG295" s="102"/>
      <c r="WIH295" s="102"/>
      <c r="WII295" s="102"/>
      <c r="WIJ295" s="103"/>
      <c r="WIK295" s="104"/>
      <c r="WIL295" s="105"/>
      <c r="WIM295" s="104"/>
      <c r="WIN295" s="102"/>
      <c r="WIO295" s="102"/>
      <c r="WIP295" s="102"/>
      <c r="WIQ295" s="99"/>
      <c r="WIR295" s="106"/>
      <c r="WIS295" s="102"/>
      <c r="WIT295" s="102"/>
      <c r="WIU295" s="102"/>
      <c r="WIV295" s="106"/>
      <c r="WIW295" s="107"/>
      <c r="WIX295" s="106"/>
      <c r="WIY295" s="106"/>
      <c r="WIZ295" s="98"/>
      <c r="WJA295" s="98"/>
      <c r="WJB295" s="98"/>
      <c r="WJC295" s="102"/>
      <c r="WJD295" s="102"/>
      <c r="WJE295" s="102"/>
      <c r="WJF295" s="102"/>
      <c r="WJG295" s="102"/>
      <c r="WJH295" s="102"/>
      <c r="WJI295" s="102"/>
      <c r="WJJ295" s="102"/>
      <c r="WJK295" s="102"/>
      <c r="WJL295" s="102"/>
      <c r="WJM295" s="102"/>
      <c r="WJN295" s="102"/>
      <c r="WJO295" s="102"/>
      <c r="WJP295" s="102"/>
      <c r="WJQ295" s="99"/>
      <c r="WJR295" s="122"/>
      <c r="WJS295" s="99"/>
      <c r="WJT295" s="100"/>
      <c r="WJU295" s="107"/>
      <c r="WJV295" s="100"/>
      <c r="WJW295" s="99"/>
      <c r="WJX295" s="102"/>
      <c r="WJY295" s="102"/>
      <c r="WJZ295" s="102"/>
      <c r="WKA295" s="102"/>
      <c r="WKB295" s="102"/>
      <c r="WKC295" s="103"/>
      <c r="WKD295" s="104"/>
      <c r="WKE295" s="105"/>
      <c r="WKF295" s="104"/>
      <c r="WKG295" s="102"/>
      <c r="WKH295" s="102"/>
      <c r="WKI295" s="102"/>
      <c r="WKJ295" s="99"/>
      <c r="WKK295" s="106"/>
      <c r="WKL295" s="102"/>
      <c r="WKM295" s="102"/>
      <c r="WKN295" s="102"/>
      <c r="WKO295" s="106"/>
      <c r="WKP295" s="107"/>
      <c r="WKQ295" s="106"/>
      <c r="WKR295" s="106"/>
      <c r="WKS295" s="98"/>
      <c r="WKT295" s="98"/>
      <c r="WKU295" s="98"/>
      <c r="WKV295" s="102"/>
      <c r="WKW295" s="102"/>
      <c r="WKX295" s="102"/>
      <c r="WKY295" s="102"/>
      <c r="WKZ295" s="102"/>
      <c r="WLA295" s="102"/>
      <c r="WLB295" s="102"/>
      <c r="WLC295" s="102"/>
      <c r="WLD295" s="102"/>
      <c r="WLE295" s="102"/>
      <c r="WLF295" s="102"/>
      <c r="WLG295" s="102"/>
      <c r="WLH295" s="102"/>
      <c r="WLI295" s="102"/>
      <c r="WLJ295" s="99"/>
      <c r="WLK295" s="122"/>
      <c r="WLL295" s="99"/>
      <c r="WLM295" s="100"/>
      <c r="WLN295" s="107"/>
      <c r="WLO295" s="100"/>
      <c r="WLP295" s="99"/>
      <c r="WLQ295" s="102"/>
      <c r="WLR295" s="102"/>
      <c r="WLS295" s="102"/>
      <c r="WLT295" s="102"/>
      <c r="WLU295" s="102"/>
      <c r="WLV295" s="103"/>
      <c r="WLW295" s="104"/>
      <c r="WLX295" s="105"/>
      <c r="WLY295" s="104"/>
      <c r="WLZ295" s="102"/>
      <c r="WMA295" s="102"/>
      <c r="WMB295" s="102"/>
      <c r="WMC295" s="99"/>
      <c r="WMD295" s="106"/>
      <c r="WME295" s="102"/>
      <c r="WMF295" s="102"/>
      <c r="WMG295" s="102"/>
      <c r="WMH295" s="106"/>
      <c r="WMI295" s="107"/>
      <c r="WMJ295" s="106"/>
      <c r="WMK295" s="106"/>
      <c r="WML295" s="98"/>
      <c r="WMM295" s="98"/>
      <c r="WMN295" s="98"/>
      <c r="WMO295" s="102"/>
      <c r="WMP295" s="102"/>
      <c r="WMQ295" s="102"/>
      <c r="WMR295" s="102"/>
      <c r="WMS295" s="102"/>
      <c r="WMT295" s="102"/>
      <c r="WMU295" s="102"/>
      <c r="WMV295" s="102"/>
      <c r="WMW295" s="102"/>
      <c r="WMX295" s="102"/>
      <c r="WMY295" s="102"/>
      <c r="WMZ295" s="102"/>
      <c r="WNA295" s="102"/>
      <c r="WNB295" s="102"/>
      <c r="WNC295" s="99"/>
      <c r="WND295" s="122"/>
      <c r="WNE295" s="99"/>
      <c r="WNF295" s="100"/>
      <c r="WNG295" s="107"/>
      <c r="WNH295" s="100"/>
      <c r="WNI295" s="99"/>
      <c r="WNJ295" s="102"/>
      <c r="WNK295" s="102"/>
      <c r="WNL295" s="102"/>
      <c r="WNM295" s="102"/>
      <c r="WNN295" s="102"/>
      <c r="WNO295" s="103"/>
      <c r="WNP295" s="104"/>
      <c r="WNQ295" s="105"/>
      <c r="WNR295" s="104"/>
      <c r="WNS295" s="102"/>
      <c r="WNT295" s="102"/>
      <c r="WNU295" s="102"/>
      <c r="WNV295" s="99"/>
      <c r="WNW295" s="106"/>
      <c r="WNX295" s="102"/>
      <c r="WNY295" s="102"/>
      <c r="WNZ295" s="102"/>
      <c r="WOA295" s="106"/>
      <c r="WOB295" s="107"/>
      <c r="WOC295" s="106"/>
      <c r="WOD295" s="106"/>
      <c r="WOE295" s="98"/>
      <c r="WOF295" s="98"/>
      <c r="WOG295" s="98"/>
      <c r="WOH295" s="102"/>
      <c r="WOI295" s="102"/>
      <c r="WOJ295" s="102"/>
      <c r="WOK295" s="102"/>
      <c r="WOL295" s="102"/>
      <c r="WOM295" s="102"/>
      <c r="WON295" s="102"/>
      <c r="WOO295" s="102"/>
      <c r="WOP295" s="102"/>
      <c r="WOQ295" s="102"/>
      <c r="WOR295" s="102"/>
      <c r="WOS295" s="102"/>
      <c r="WOT295" s="102"/>
      <c r="WOU295" s="102"/>
      <c r="WOV295" s="99"/>
      <c r="WOW295" s="122"/>
      <c r="WOX295" s="99"/>
      <c r="WOY295" s="100"/>
      <c r="WOZ295" s="107"/>
      <c r="WPA295" s="100"/>
      <c r="WPB295" s="99"/>
      <c r="WPC295" s="102"/>
      <c r="WPD295" s="102"/>
      <c r="WPE295" s="102"/>
      <c r="WPF295" s="102"/>
      <c r="WPG295" s="102"/>
      <c r="WPH295" s="103"/>
      <c r="WPI295" s="104"/>
      <c r="WPJ295" s="105"/>
      <c r="WPK295" s="104"/>
      <c r="WPL295" s="102"/>
      <c r="WPM295" s="102"/>
      <c r="WPN295" s="102"/>
      <c r="WPO295" s="99"/>
      <c r="WPP295" s="106"/>
      <c r="WPQ295" s="102"/>
      <c r="WPR295" s="102"/>
      <c r="WPS295" s="102"/>
      <c r="WPT295" s="106"/>
      <c r="WPU295" s="107"/>
      <c r="WPV295" s="106"/>
      <c r="WPW295" s="106"/>
      <c r="WPX295" s="98"/>
      <c r="WPY295" s="98"/>
      <c r="WPZ295" s="98"/>
      <c r="WQA295" s="102"/>
      <c r="WQB295" s="102"/>
      <c r="WQC295" s="102"/>
      <c r="WQD295" s="102"/>
      <c r="WQE295" s="102"/>
      <c r="WQF295" s="102"/>
      <c r="WQG295" s="102"/>
      <c r="WQH295" s="102"/>
      <c r="WQI295" s="102"/>
      <c r="WQJ295" s="102"/>
      <c r="WQK295" s="102"/>
      <c r="WQL295" s="102"/>
      <c r="WQM295" s="102"/>
      <c r="WQN295" s="102"/>
      <c r="WQO295" s="99"/>
      <c r="WQP295" s="122"/>
      <c r="WQQ295" s="99"/>
      <c r="WQR295" s="100"/>
      <c r="WQS295" s="107"/>
      <c r="WQT295" s="100"/>
      <c r="WQU295" s="99"/>
      <c r="WQV295" s="102"/>
      <c r="WQW295" s="102"/>
      <c r="WQX295" s="102"/>
      <c r="WQY295" s="102"/>
      <c r="WQZ295" s="102"/>
      <c r="WRA295" s="103"/>
      <c r="WRB295" s="104"/>
      <c r="WRC295" s="105"/>
      <c r="WRD295" s="104"/>
      <c r="WRE295" s="102"/>
      <c r="WRF295" s="102"/>
      <c r="WRG295" s="102"/>
      <c r="WRH295" s="99"/>
      <c r="WRI295" s="106"/>
      <c r="WRJ295" s="102"/>
      <c r="WRK295" s="102"/>
      <c r="WRL295" s="102"/>
      <c r="WRM295" s="106"/>
      <c r="WRN295" s="107"/>
      <c r="WRO295" s="106"/>
      <c r="WRP295" s="106"/>
      <c r="WRQ295" s="98"/>
      <c r="WRR295" s="98"/>
      <c r="WRS295" s="98"/>
      <c r="WRT295" s="102"/>
      <c r="WRU295" s="102"/>
      <c r="WRV295" s="102"/>
      <c r="WRW295" s="102"/>
      <c r="WRX295" s="102"/>
      <c r="WRY295" s="102"/>
      <c r="WRZ295" s="102"/>
      <c r="WSA295" s="102"/>
      <c r="WSB295" s="102"/>
      <c r="WSC295" s="102"/>
      <c r="WSD295" s="102"/>
      <c r="WSE295" s="102"/>
      <c r="WSF295" s="102"/>
      <c r="WSG295" s="102"/>
      <c r="WSH295" s="99"/>
      <c r="WSI295" s="122"/>
      <c r="WSJ295" s="99"/>
      <c r="WSK295" s="100"/>
      <c r="WSL295" s="107"/>
      <c r="WSM295" s="100"/>
      <c r="WSN295" s="99"/>
      <c r="WSO295" s="102"/>
      <c r="WSP295" s="102"/>
      <c r="WSQ295" s="102"/>
      <c r="WSR295" s="102"/>
      <c r="WSS295" s="102"/>
      <c r="WST295" s="103"/>
      <c r="WSU295" s="104"/>
      <c r="WSV295" s="105"/>
      <c r="WSW295" s="104"/>
      <c r="WSX295" s="102"/>
      <c r="WSY295" s="102"/>
      <c r="WSZ295" s="102"/>
      <c r="WTA295" s="99"/>
      <c r="WTB295" s="106"/>
      <c r="WTC295" s="102"/>
      <c r="WTD295" s="102"/>
      <c r="WTE295" s="102"/>
      <c r="WTF295" s="106"/>
      <c r="WTG295" s="107"/>
      <c r="WTH295" s="106"/>
      <c r="WTI295" s="106"/>
      <c r="WTJ295" s="98"/>
      <c r="WTK295" s="98"/>
      <c r="WTL295" s="98"/>
      <c r="WTM295" s="102"/>
      <c r="WTN295" s="102"/>
      <c r="WTO295" s="102"/>
      <c r="WTP295" s="102"/>
      <c r="WTQ295" s="102"/>
      <c r="WTR295" s="102"/>
      <c r="WTS295" s="102"/>
      <c r="WTT295" s="102"/>
      <c r="WTU295" s="102"/>
      <c r="WTV295" s="102"/>
      <c r="WTW295" s="102"/>
      <c r="WTX295" s="102"/>
      <c r="WTY295" s="102"/>
      <c r="WTZ295" s="102"/>
      <c r="WUA295" s="99"/>
      <c r="WUB295" s="122"/>
      <c r="WUC295" s="99"/>
      <c r="WUD295" s="100"/>
      <c r="WUE295" s="107"/>
      <c r="WUF295" s="100"/>
      <c r="WUG295" s="99"/>
      <c r="WUH295" s="102"/>
      <c r="WUI295" s="102"/>
      <c r="WUJ295" s="102"/>
      <c r="WUK295" s="102"/>
      <c r="WUL295" s="102"/>
      <c r="WUM295" s="103"/>
      <c r="WUN295" s="104"/>
      <c r="WUO295" s="105"/>
      <c r="WUP295" s="104"/>
      <c r="WUQ295" s="102"/>
      <c r="WUR295" s="102"/>
      <c r="WUS295" s="102"/>
      <c r="WUT295" s="99"/>
      <c r="WUU295" s="106"/>
      <c r="WUV295" s="102"/>
      <c r="WUW295" s="102"/>
      <c r="WUX295" s="102"/>
      <c r="WUY295" s="106"/>
      <c r="WUZ295" s="107"/>
      <c r="WVA295" s="106"/>
      <c r="WVB295" s="106"/>
      <c r="WVC295" s="98"/>
      <c r="WVD295" s="98"/>
      <c r="WVE295" s="98"/>
      <c r="WVF295" s="102"/>
      <c r="WVG295" s="102"/>
      <c r="WVH295" s="102"/>
      <c r="WVI295" s="102"/>
      <c r="WVJ295" s="102"/>
      <c r="WVK295" s="102"/>
      <c r="WVL295" s="102"/>
      <c r="WVM295" s="102"/>
      <c r="WVN295" s="102"/>
      <c r="WVO295" s="102"/>
      <c r="WVP295" s="102"/>
      <c r="WVQ295" s="102"/>
      <c r="WVR295" s="102"/>
      <c r="WVS295" s="102"/>
      <c r="WVT295" s="99"/>
      <c r="WVU295" s="122"/>
      <c r="WVV295" s="99"/>
      <c r="WVW295" s="100"/>
      <c r="WVX295" s="107"/>
      <c r="WVY295" s="100"/>
      <c r="WVZ295" s="99"/>
      <c r="WWA295" s="102"/>
      <c r="WWB295" s="102"/>
      <c r="WWC295" s="102"/>
      <c r="WWD295" s="102"/>
      <c r="WWE295" s="102"/>
      <c r="WWF295" s="103"/>
      <c r="WWG295" s="104"/>
      <c r="WWH295" s="105"/>
      <c r="WWI295" s="104"/>
      <c r="WWJ295" s="102"/>
      <c r="WWK295" s="102"/>
      <c r="WWL295" s="102"/>
      <c r="WWM295" s="99"/>
      <c r="WWN295" s="106"/>
      <c r="WWO295" s="102"/>
      <c r="WWP295" s="102"/>
      <c r="WWQ295" s="102"/>
      <c r="WWR295" s="106"/>
      <c r="WWS295" s="107"/>
      <c r="WWT295" s="106"/>
      <c r="WWU295" s="106"/>
      <c r="WWV295" s="98"/>
      <c r="WWW295" s="98"/>
      <c r="WWX295" s="98"/>
      <c r="WWY295" s="102"/>
      <c r="WWZ295" s="102"/>
      <c r="WXA295" s="102"/>
      <c r="WXB295" s="102"/>
      <c r="WXC295" s="102"/>
      <c r="WXD295" s="102"/>
      <c r="WXE295" s="102"/>
      <c r="WXF295" s="102"/>
      <c r="WXG295" s="102"/>
      <c r="WXH295" s="102"/>
      <c r="WXI295" s="102"/>
      <c r="WXJ295" s="102"/>
      <c r="WXK295" s="102"/>
      <c r="WXL295" s="102"/>
      <c r="WXM295" s="99"/>
      <c r="WXN295" s="122"/>
      <c r="WXO295" s="99"/>
      <c r="WXP295" s="100"/>
      <c r="WXQ295" s="107"/>
      <c r="WXR295" s="100"/>
      <c r="WXS295" s="99"/>
      <c r="WXT295" s="102"/>
      <c r="WXU295" s="102"/>
      <c r="WXV295" s="102"/>
      <c r="WXW295" s="102"/>
      <c r="WXX295" s="102"/>
      <c r="WXY295" s="103"/>
      <c r="WXZ295" s="104"/>
      <c r="WYA295" s="105"/>
      <c r="WYB295" s="104"/>
      <c r="WYC295" s="102"/>
      <c r="WYD295" s="102"/>
      <c r="WYE295" s="102"/>
      <c r="WYF295" s="99"/>
      <c r="WYG295" s="106"/>
      <c r="WYH295" s="102"/>
      <c r="WYI295" s="102"/>
      <c r="WYJ295" s="102"/>
      <c r="WYK295" s="106"/>
      <c r="WYL295" s="107"/>
      <c r="WYM295" s="106"/>
      <c r="WYN295" s="106"/>
      <c r="WYO295" s="98"/>
      <c r="WYP295" s="98"/>
      <c r="WYQ295" s="98"/>
      <c r="WYR295" s="102"/>
      <c r="WYS295" s="102"/>
      <c r="WYT295" s="102"/>
      <c r="WYU295" s="102"/>
      <c r="WYV295" s="102"/>
      <c r="WYW295" s="102"/>
      <c r="WYX295" s="102"/>
      <c r="WYY295" s="102"/>
      <c r="WYZ295" s="102"/>
      <c r="WZA295" s="102"/>
      <c r="WZB295" s="102"/>
      <c r="WZC295" s="102"/>
      <c r="WZD295" s="102"/>
      <c r="WZE295" s="102"/>
      <c r="WZF295" s="99"/>
      <c r="WZG295" s="122"/>
      <c r="WZH295" s="99"/>
      <c r="WZI295" s="100"/>
      <c r="WZJ295" s="107"/>
      <c r="WZK295" s="100"/>
      <c r="WZL295" s="99"/>
      <c r="WZM295" s="102"/>
      <c r="WZN295" s="102"/>
      <c r="WZO295" s="102"/>
      <c r="WZP295" s="102"/>
      <c r="WZQ295" s="102"/>
      <c r="WZR295" s="103"/>
      <c r="WZS295" s="104"/>
      <c r="WZT295" s="105"/>
      <c r="WZU295" s="104"/>
      <c r="WZV295" s="102"/>
      <c r="WZW295" s="102"/>
      <c r="WZX295" s="102"/>
      <c r="WZY295" s="99"/>
      <c r="WZZ295" s="106"/>
      <c r="XAA295" s="102"/>
      <c r="XAB295" s="102"/>
      <c r="XAC295" s="102"/>
      <c r="XAD295" s="106"/>
      <c r="XAE295" s="107"/>
      <c r="XAF295" s="106"/>
      <c r="XAG295" s="106"/>
      <c r="XAH295" s="98"/>
      <c r="XAI295" s="98"/>
      <c r="XAJ295" s="98"/>
      <c r="XAK295" s="102"/>
      <c r="XAL295" s="102"/>
      <c r="XAM295" s="102"/>
      <c r="XAN295" s="102"/>
      <c r="XAO295" s="102"/>
      <c r="XAP295" s="102"/>
      <c r="XAQ295" s="102"/>
      <c r="XAR295" s="102"/>
      <c r="XAS295" s="102"/>
      <c r="XAT295" s="102"/>
      <c r="XAU295" s="102"/>
      <c r="XAV295" s="102"/>
      <c r="XAW295" s="102"/>
      <c r="XAX295" s="102"/>
      <c r="XAY295" s="99"/>
      <c r="XAZ295" s="122"/>
      <c r="XBA295" s="99"/>
      <c r="XBB295" s="100"/>
      <c r="XBC295" s="107"/>
      <c r="XBD295" s="100"/>
      <c r="XBE295" s="99"/>
      <c r="XBF295" s="102"/>
      <c r="XBG295" s="102"/>
      <c r="XBH295" s="102"/>
      <c r="XBI295" s="102"/>
      <c r="XBJ295" s="102"/>
      <c r="XBK295" s="103"/>
      <c r="XBL295" s="104"/>
      <c r="XBM295" s="105"/>
      <c r="XBN295" s="104"/>
      <c r="XBO295" s="102"/>
      <c r="XBP295" s="102"/>
      <c r="XBQ295" s="102"/>
      <c r="XBR295" s="99"/>
      <c r="XBS295" s="106"/>
      <c r="XBT295" s="102"/>
      <c r="XBU295" s="102"/>
      <c r="XBV295" s="102"/>
      <c r="XBW295" s="106"/>
      <c r="XBX295" s="107"/>
      <c r="XBY295" s="106"/>
      <c r="XBZ295" s="106"/>
      <c r="XCA295" s="98"/>
      <c r="XCB295" s="98"/>
      <c r="XCC295" s="98"/>
      <c r="XCD295" s="102"/>
      <c r="XCE295" s="102"/>
      <c r="XCF295" s="102"/>
      <c r="XCG295" s="102"/>
      <c r="XCH295" s="102"/>
      <c r="XCI295" s="102"/>
      <c r="XCJ295" s="102"/>
      <c r="XCK295" s="102"/>
      <c r="XCL295" s="102"/>
      <c r="XCM295" s="102"/>
      <c r="XCN295" s="102"/>
      <c r="XCO295" s="102"/>
      <c r="XCP295" s="102"/>
      <c r="XCQ295" s="102"/>
      <c r="XCR295" s="99"/>
      <c r="XCS295" s="122"/>
      <c r="XCT295" s="99"/>
      <c r="XCU295" s="100"/>
      <c r="XCV295" s="107"/>
      <c r="XCW295" s="100"/>
      <c r="XCX295" s="99"/>
      <c r="XCY295" s="102"/>
      <c r="XCZ295" s="102"/>
      <c r="XDA295" s="102"/>
      <c r="XDB295" s="102"/>
      <c r="XDC295" s="102"/>
      <c r="XDD295" s="103"/>
      <c r="XDE295" s="104"/>
      <c r="XDF295" s="105"/>
      <c r="XDG295" s="104"/>
      <c r="XDH295" s="102"/>
      <c r="XDI295" s="102"/>
      <c r="XDJ295" s="102"/>
      <c r="XDK295" s="99"/>
      <c r="XDL295" s="106"/>
      <c r="XDM295" s="102"/>
      <c r="XDN295" s="102"/>
      <c r="XDO295" s="102"/>
      <c r="XDP295" s="106"/>
      <c r="XDQ295" s="107"/>
      <c r="XDR295" s="106"/>
      <c r="XDS295" s="106"/>
      <c r="XDT295" s="98"/>
      <c r="XDU295" s="98"/>
      <c r="XDV295" s="98"/>
      <c r="XDW295" s="102"/>
      <c r="XDX295" s="102"/>
      <c r="XDY295" s="102"/>
      <c r="XDZ295" s="102"/>
      <c r="XEA295" s="102"/>
      <c r="XEB295" s="102"/>
      <c r="XEC295" s="102"/>
      <c r="XED295" s="102"/>
      <c r="XEE295" s="102"/>
      <c r="XEF295" s="102"/>
      <c r="XEG295" s="102"/>
      <c r="XEH295" s="102"/>
      <c r="XEI295" s="102"/>
      <c r="XEJ295" s="102"/>
      <c r="XEK295" s="99"/>
      <c r="XEL295" s="122"/>
      <c r="XEM295" s="99"/>
      <c r="XEN295" s="100"/>
      <c r="XEO295" s="107"/>
      <c r="XEP295" s="100"/>
      <c r="XEQ295" s="99"/>
      <c r="XER295" s="102"/>
      <c r="XES295" s="102"/>
      <c r="XET295" s="102"/>
      <c r="XEU295" s="102"/>
      <c r="XEV295" s="102"/>
      <c r="XEW295" s="103"/>
      <c r="XEX295" s="104"/>
      <c r="XEY295" s="105"/>
      <c r="XEZ295" s="104"/>
      <c r="XFA295" s="102"/>
      <c r="XFB295" s="102"/>
      <c r="XFC295" s="102"/>
      <c r="XFD295" s="99"/>
    </row>
    <row r="296" spans="1:16384" ht="112.5" customHeight="1" x14ac:dyDescent="0.2">
      <c r="A296" s="12" t="s">
        <v>1049</v>
      </c>
      <c r="B296" s="12" t="s">
        <v>1050</v>
      </c>
      <c r="C296" s="12" t="s">
        <v>797</v>
      </c>
      <c r="D296" s="13">
        <v>41411</v>
      </c>
      <c r="E296" s="12">
        <v>500000</v>
      </c>
      <c r="F296" s="14" t="s">
        <v>99</v>
      </c>
      <c r="G296" s="14" t="s">
        <v>1051</v>
      </c>
      <c r="H296" s="22" t="s">
        <v>1110</v>
      </c>
      <c r="I296" s="15">
        <v>680000</v>
      </c>
      <c r="J296" s="16">
        <v>0.2</v>
      </c>
      <c r="K296" s="15">
        <v>544000</v>
      </c>
      <c r="L296" s="15">
        <v>646000</v>
      </c>
      <c r="M296" s="14" t="s">
        <v>141</v>
      </c>
      <c r="N296" s="14" t="s">
        <v>314</v>
      </c>
      <c r="O296" s="14" t="s">
        <v>831</v>
      </c>
      <c r="P296" s="14" t="s">
        <v>1111</v>
      </c>
      <c r="Q296" s="14" t="s">
        <v>1112</v>
      </c>
      <c r="R296" s="14"/>
      <c r="S296" s="17">
        <v>40373</v>
      </c>
      <c r="T296" s="14"/>
      <c r="U296" s="14"/>
      <c r="V296" s="14"/>
      <c r="W296" s="14"/>
      <c r="X296" s="14"/>
      <c r="Y296" s="14"/>
      <c r="Z296" s="14"/>
      <c r="AA296" s="14"/>
      <c r="AB296" s="14"/>
      <c r="AC296" s="14"/>
      <c r="AD296" s="27">
        <v>41178</v>
      </c>
      <c r="AE296" s="14" t="str">
        <f>LOOKUP(AP296,{0,32,92,184,366},{"раз в месяц","раз в квартал","раз в полгода","раз в год"})</f>
        <v>раз в полгода</v>
      </c>
      <c r="AF296" s="17" t="s">
        <v>311</v>
      </c>
      <c r="AG296" s="33">
        <v>680000</v>
      </c>
      <c r="AH296" s="16">
        <v>0.2</v>
      </c>
      <c r="AI296" s="33">
        <v>544000</v>
      </c>
      <c r="AJ296" s="33" t="s">
        <v>122</v>
      </c>
      <c r="AK296" s="14"/>
      <c r="AL296" s="14"/>
      <c r="AM296" s="14"/>
      <c r="AN296" s="14"/>
      <c r="AO296" s="14"/>
      <c r="AP296" s="130">
        <v>183</v>
      </c>
      <c r="AQ296" s="131">
        <f t="shared" si="59"/>
        <v>41361</v>
      </c>
      <c r="AR296" s="132">
        <f t="shared" ca="1" si="66"/>
        <v>41361</v>
      </c>
      <c r="AS296" s="131">
        <f t="shared" ca="1" si="67"/>
        <v>41264</v>
      </c>
      <c r="AT296" s="61"/>
      <c r="AU296" s="61"/>
      <c r="AV296" s="61">
        <v>1</v>
      </c>
      <c r="AX296" s="69"/>
      <c r="AY296" s="69"/>
    </row>
    <row r="297" spans="1:16384" ht="45" customHeight="1" x14ac:dyDescent="0.2">
      <c r="A297" s="14" t="s">
        <v>549</v>
      </c>
      <c r="B297" s="14" t="s">
        <v>550</v>
      </c>
      <c r="C297" s="20" t="s">
        <v>551</v>
      </c>
      <c r="D297" s="17">
        <v>41908</v>
      </c>
      <c r="E297" s="15">
        <v>500000</v>
      </c>
      <c r="F297" s="14" t="s">
        <v>99</v>
      </c>
      <c r="G297" s="14" t="s">
        <v>552</v>
      </c>
      <c r="H297" s="22" t="s">
        <v>553</v>
      </c>
      <c r="I297" s="15">
        <v>720000</v>
      </c>
      <c r="J297" s="16">
        <v>0.3</v>
      </c>
      <c r="K297" s="15">
        <f>I297-I297*J297</f>
        <v>504000</v>
      </c>
      <c r="L297" s="15">
        <f t="shared" ref="L297:L307" si="78">I297*0.95</f>
        <v>684000</v>
      </c>
      <c r="M297" s="26" t="s">
        <v>313</v>
      </c>
      <c r="N297" s="14" t="s">
        <v>314</v>
      </c>
      <c r="O297" s="14" t="s">
        <v>831</v>
      </c>
      <c r="P297" s="14" t="s">
        <v>1171</v>
      </c>
      <c r="Q297" s="14" t="s">
        <v>1172</v>
      </c>
      <c r="R297" s="14"/>
      <c r="S297" s="14"/>
      <c r="T297" s="14"/>
      <c r="U297" s="14"/>
      <c r="V297" s="14"/>
      <c r="W297" s="14"/>
      <c r="X297" s="14"/>
      <c r="Y297" s="14"/>
      <c r="Z297" s="14"/>
      <c r="AA297" s="14"/>
      <c r="AB297" s="14"/>
      <c r="AC297" s="14"/>
      <c r="AD297" s="27">
        <v>41179</v>
      </c>
      <c r="AE297" s="14" t="str">
        <f>LOOKUP(AP297,{0,32,92,184,366},{"раз в месяц","раз в квартал","раз в полгода","раз в год"})</f>
        <v>раз в полгода</v>
      </c>
      <c r="AF297" s="27" t="s">
        <v>311</v>
      </c>
      <c r="AG297" s="34">
        <f t="shared" ref="AG297:AG307" si="79">I297</f>
        <v>720000</v>
      </c>
      <c r="AH297" s="16">
        <v>0.3</v>
      </c>
      <c r="AI297" s="34">
        <f>AG297-AG297*AH297</f>
        <v>504000</v>
      </c>
      <c r="AJ297" s="27" t="s">
        <v>941</v>
      </c>
      <c r="AK297" s="14"/>
      <c r="AL297" s="14"/>
      <c r="AM297" s="20"/>
      <c r="AN297" s="17"/>
      <c r="AO297" s="15"/>
      <c r="AP297" s="130">
        <v>183</v>
      </c>
      <c r="AQ297" s="131">
        <f t="shared" si="59"/>
        <v>41362</v>
      </c>
      <c r="AR297" s="132">
        <f t="shared" ca="1" si="66"/>
        <v>41362</v>
      </c>
      <c r="AS297" s="131">
        <f t="shared" ca="1" si="67"/>
        <v>41264</v>
      </c>
      <c r="AT297" s="61"/>
      <c r="AU297" s="61"/>
      <c r="AV297" s="61"/>
      <c r="AX297" s="69"/>
      <c r="AY297" s="69"/>
    </row>
    <row r="298" spans="1:16384" ht="45" customHeight="1" x14ac:dyDescent="0.2">
      <c r="A298" s="14" t="s">
        <v>1158</v>
      </c>
      <c r="B298" s="12" t="s">
        <v>1159</v>
      </c>
      <c r="C298" s="15" t="s">
        <v>685</v>
      </c>
      <c r="D298" s="21">
        <v>41444</v>
      </c>
      <c r="E298" s="15">
        <v>500000</v>
      </c>
      <c r="F298" s="14" t="s">
        <v>99</v>
      </c>
      <c r="G298" s="14" t="s">
        <v>1158</v>
      </c>
      <c r="H298" s="22" t="s">
        <v>1160</v>
      </c>
      <c r="I298" s="15">
        <v>440000</v>
      </c>
      <c r="J298" s="16">
        <v>0.45</v>
      </c>
      <c r="K298" s="15">
        <v>257000</v>
      </c>
      <c r="L298" s="15">
        <f t="shared" si="78"/>
        <v>418000</v>
      </c>
      <c r="M298" s="26" t="s">
        <v>313</v>
      </c>
      <c r="N298" s="26" t="s">
        <v>314</v>
      </c>
      <c r="O298" s="26" t="s">
        <v>831</v>
      </c>
      <c r="P298" s="14" t="s">
        <v>1161</v>
      </c>
      <c r="Q298" s="14" t="s">
        <v>923</v>
      </c>
      <c r="R298" s="14"/>
      <c r="S298" s="14"/>
      <c r="T298" s="14"/>
      <c r="U298" s="14"/>
      <c r="V298" s="14"/>
      <c r="W298" s="14"/>
      <c r="X298" s="14"/>
      <c r="Y298" s="14"/>
      <c r="Z298" s="14"/>
      <c r="AA298" s="14"/>
      <c r="AB298" s="14"/>
      <c r="AC298" s="14"/>
      <c r="AD298" s="27">
        <v>44030</v>
      </c>
      <c r="AE298" s="14" t="str">
        <f>LOOKUP(AP298,{0,32,92,184,366},{"раз в месяц","раз в квартал","раз в полгода","раз в год"})</f>
        <v>раз в квартал</v>
      </c>
      <c r="AF298" s="27" t="s">
        <v>127</v>
      </c>
      <c r="AG298" s="34">
        <f t="shared" si="79"/>
        <v>440000</v>
      </c>
      <c r="AH298" s="16">
        <f>J298</f>
        <v>0.45</v>
      </c>
      <c r="AI298" s="34">
        <f>K298</f>
        <v>257000</v>
      </c>
      <c r="AJ298" s="27" t="s">
        <v>122</v>
      </c>
      <c r="AK298" s="14"/>
      <c r="AL298" s="14"/>
      <c r="AM298" s="14"/>
      <c r="AN298" s="14"/>
      <c r="AO298" s="14"/>
      <c r="AP298" s="130">
        <v>91</v>
      </c>
      <c r="AQ298" s="131">
        <f t="shared" si="59"/>
        <v>44121</v>
      </c>
      <c r="AR298" s="132">
        <f t="shared" ca="1" si="66"/>
        <v>44121</v>
      </c>
      <c r="AS298" s="131">
        <f t="shared" ca="1" si="67"/>
        <v>41264</v>
      </c>
      <c r="AT298" s="61"/>
      <c r="AU298" s="61"/>
      <c r="AV298" s="61"/>
      <c r="AX298" s="69"/>
      <c r="AY298" s="69"/>
    </row>
    <row r="299" spans="1:16384" ht="45" customHeight="1" x14ac:dyDescent="0.2">
      <c r="A299" s="14" t="s">
        <v>924</v>
      </c>
      <c r="B299" s="12" t="s">
        <v>925</v>
      </c>
      <c r="C299" s="15" t="s">
        <v>685</v>
      </c>
      <c r="D299" s="13">
        <v>41541</v>
      </c>
      <c r="E299" s="15">
        <v>500000</v>
      </c>
      <c r="F299" s="14" t="s">
        <v>99</v>
      </c>
      <c r="G299" s="14" t="s">
        <v>924</v>
      </c>
      <c r="H299" s="22" t="s">
        <v>926</v>
      </c>
      <c r="I299" s="15">
        <v>200000</v>
      </c>
      <c r="J299" s="16">
        <v>0.35</v>
      </c>
      <c r="K299" s="15">
        <f>I299-I299*J299</f>
        <v>130000</v>
      </c>
      <c r="L299" s="15">
        <f t="shared" si="78"/>
        <v>190000</v>
      </c>
      <c r="M299" s="26" t="s">
        <v>313</v>
      </c>
      <c r="N299" s="26" t="s">
        <v>314</v>
      </c>
      <c r="O299" s="26" t="s">
        <v>831</v>
      </c>
      <c r="P299" s="14" t="s">
        <v>927</v>
      </c>
      <c r="Q299" s="14" t="s">
        <v>928</v>
      </c>
      <c r="R299" s="14"/>
      <c r="S299" s="14"/>
      <c r="T299" s="14"/>
      <c r="U299" s="14"/>
      <c r="V299" s="14"/>
      <c r="W299" s="14"/>
      <c r="X299" s="14"/>
      <c r="Y299" s="14"/>
      <c r="Z299" s="14"/>
      <c r="AA299" s="14"/>
      <c r="AB299" s="14"/>
      <c r="AC299" s="14"/>
      <c r="AD299" s="27">
        <v>44185</v>
      </c>
      <c r="AE299" s="14" t="str">
        <f>LOOKUP(AP299,{0,32,92,184,366},{"раз в месяц","раз в квартал","раз в полгода","раз в год"})</f>
        <v>раз в полгода</v>
      </c>
      <c r="AF299" s="27" t="s">
        <v>127</v>
      </c>
      <c r="AG299" s="34">
        <f t="shared" si="79"/>
        <v>200000</v>
      </c>
      <c r="AH299" s="16">
        <f>J299</f>
        <v>0.35</v>
      </c>
      <c r="AI299" s="34">
        <f>K299</f>
        <v>130000</v>
      </c>
      <c r="AJ299" s="27" t="s">
        <v>122</v>
      </c>
      <c r="AK299" s="14"/>
      <c r="AL299" s="14"/>
      <c r="AM299" s="14"/>
      <c r="AN299" s="14"/>
      <c r="AO299" s="14"/>
      <c r="AP299" s="130">
        <v>183</v>
      </c>
      <c r="AQ299" s="131">
        <f t="shared" si="59"/>
        <v>44368</v>
      </c>
      <c r="AR299" s="132">
        <f t="shared" ca="1" si="66"/>
        <v>44368</v>
      </c>
      <c r="AS299" s="131">
        <f t="shared" ca="1" si="67"/>
        <v>41264</v>
      </c>
      <c r="AT299" s="61"/>
      <c r="AU299" s="61"/>
      <c r="AV299" s="61">
        <v>1</v>
      </c>
      <c r="AX299" s="69"/>
      <c r="AY299" s="69"/>
    </row>
    <row r="300" spans="1:16384" ht="45" customHeight="1" x14ac:dyDescent="0.2">
      <c r="A300" s="14" t="s">
        <v>896</v>
      </c>
      <c r="B300" s="14" t="s">
        <v>897</v>
      </c>
      <c r="C300" s="20" t="s">
        <v>1166</v>
      </c>
      <c r="D300" s="17">
        <v>41624</v>
      </c>
      <c r="E300" s="15">
        <v>450000</v>
      </c>
      <c r="F300" s="14" t="s">
        <v>99</v>
      </c>
      <c r="G300" s="14" t="s">
        <v>249</v>
      </c>
      <c r="H300" s="22" t="s">
        <v>250</v>
      </c>
      <c r="I300" s="15">
        <v>650000</v>
      </c>
      <c r="J300" s="16">
        <v>0.4</v>
      </c>
      <c r="K300" s="15">
        <f>I300-I300*J300</f>
        <v>390000</v>
      </c>
      <c r="L300" s="15">
        <f t="shared" si="78"/>
        <v>617500</v>
      </c>
      <c r="M300" s="26" t="s">
        <v>313</v>
      </c>
      <c r="N300" s="26" t="s">
        <v>314</v>
      </c>
      <c r="O300" s="26" t="s">
        <v>831</v>
      </c>
      <c r="P300" s="14" t="s">
        <v>251</v>
      </c>
      <c r="Q300" s="14" t="s">
        <v>252</v>
      </c>
      <c r="R300" s="14"/>
      <c r="S300" s="14"/>
      <c r="T300" s="14"/>
      <c r="U300" s="14"/>
      <c r="V300" s="14"/>
      <c r="W300" s="14"/>
      <c r="X300" s="14"/>
      <c r="Y300" s="14"/>
      <c r="Z300" s="14"/>
      <c r="AA300" s="14"/>
      <c r="AB300" s="14"/>
      <c r="AC300" s="14"/>
      <c r="AD300" s="111">
        <v>41229</v>
      </c>
      <c r="AE300" s="14" t="str">
        <f>LOOKUP(AP300,{0,32,92,184,366},{"раз в месяц","раз в квартал","раз в полгода","раз в год"})</f>
        <v>раз в квартал</v>
      </c>
      <c r="AF300" s="27" t="s">
        <v>127</v>
      </c>
      <c r="AG300" s="34">
        <f t="shared" si="79"/>
        <v>650000</v>
      </c>
      <c r="AH300" s="16">
        <v>0.4</v>
      </c>
      <c r="AI300" s="34">
        <f>AG300-AG300*AH300</f>
        <v>390000</v>
      </c>
      <c r="AJ300" s="27" t="s">
        <v>122</v>
      </c>
      <c r="AK300" s="14"/>
      <c r="AL300" s="14"/>
      <c r="AM300" s="14"/>
      <c r="AN300" s="14"/>
      <c r="AO300" s="14"/>
      <c r="AP300" s="130">
        <v>91</v>
      </c>
      <c r="AQ300" s="131">
        <f t="shared" si="59"/>
        <v>41320</v>
      </c>
      <c r="AR300" s="132">
        <f t="shared" ca="1" si="66"/>
        <v>41320</v>
      </c>
      <c r="AS300" s="131">
        <f t="shared" ca="1" si="67"/>
        <v>41264</v>
      </c>
      <c r="AT300" s="61"/>
      <c r="AU300" s="61"/>
      <c r="AV300" s="61"/>
      <c r="AX300" s="69"/>
      <c r="AY300" s="69"/>
    </row>
    <row r="301" spans="1:16384" ht="45" customHeight="1" x14ac:dyDescent="0.2">
      <c r="A301" s="14" t="s">
        <v>217</v>
      </c>
      <c r="B301" s="14" t="s">
        <v>218</v>
      </c>
      <c r="C301" s="20" t="s">
        <v>931</v>
      </c>
      <c r="D301" s="17">
        <v>41199</v>
      </c>
      <c r="E301" s="15">
        <v>445000</v>
      </c>
      <c r="F301" s="14" t="s">
        <v>99</v>
      </c>
      <c r="G301" s="14" t="s">
        <v>219</v>
      </c>
      <c r="H301" s="22" t="s">
        <v>220</v>
      </c>
      <c r="I301" s="15">
        <v>900000</v>
      </c>
      <c r="J301" s="16" t="s">
        <v>221</v>
      </c>
      <c r="K301" s="15">
        <v>442000</v>
      </c>
      <c r="L301" s="15">
        <f t="shared" si="78"/>
        <v>855000</v>
      </c>
      <c r="M301" s="26" t="s">
        <v>34</v>
      </c>
      <c r="N301" s="14" t="s">
        <v>314</v>
      </c>
      <c r="O301" s="14" t="s">
        <v>831</v>
      </c>
      <c r="P301" s="14" t="s">
        <v>35</v>
      </c>
      <c r="Q301" s="14" t="s">
        <v>654</v>
      </c>
      <c r="R301" s="14"/>
      <c r="S301" s="14"/>
      <c r="T301" s="14"/>
      <c r="U301" s="14"/>
      <c r="V301" s="14"/>
      <c r="W301" s="14"/>
      <c r="X301" s="14"/>
      <c r="Y301" s="14"/>
      <c r="Z301" s="14"/>
      <c r="AA301" s="14"/>
      <c r="AB301" s="14"/>
      <c r="AC301" s="14"/>
      <c r="AD301" s="27">
        <v>41156</v>
      </c>
      <c r="AE301" s="14" t="str">
        <f>LOOKUP(AP301,{0,32,92,184,366},{"раз в месяц","раз в квартал","раз в полгода","раз в год"})</f>
        <v>раз в квартал</v>
      </c>
      <c r="AF301" s="27" t="s">
        <v>127</v>
      </c>
      <c r="AG301" s="34">
        <f t="shared" si="79"/>
        <v>900000</v>
      </c>
      <c r="AH301" s="16" t="s">
        <v>221</v>
      </c>
      <c r="AI301" s="34">
        <v>442000</v>
      </c>
      <c r="AJ301" s="14" t="s">
        <v>941</v>
      </c>
      <c r="AK301" s="14"/>
      <c r="AL301" s="14"/>
      <c r="AM301" s="20"/>
      <c r="AN301" s="17"/>
      <c r="AO301" s="15"/>
      <c r="AP301" s="130">
        <v>91</v>
      </c>
      <c r="AQ301" s="131">
        <f t="shared" si="59"/>
        <v>41247</v>
      </c>
      <c r="AR301" s="132">
        <f t="shared" ca="1" si="66"/>
        <v>41264</v>
      </c>
      <c r="AS301" s="131">
        <f t="shared" ca="1" si="67"/>
        <v>41264</v>
      </c>
      <c r="AT301" s="61"/>
      <c r="AU301" s="61"/>
      <c r="AV301" s="61"/>
      <c r="AX301" s="69"/>
      <c r="AY301" s="69"/>
    </row>
    <row r="302" spans="1:16384" ht="123.75" customHeight="1" x14ac:dyDescent="0.2">
      <c r="A302" s="14" t="s">
        <v>386</v>
      </c>
      <c r="B302" s="14" t="s">
        <v>155</v>
      </c>
      <c r="C302" s="20" t="s">
        <v>551</v>
      </c>
      <c r="D302" s="17">
        <v>41862</v>
      </c>
      <c r="E302" s="15">
        <v>415600</v>
      </c>
      <c r="F302" s="14" t="s">
        <v>99</v>
      </c>
      <c r="G302" s="14" t="s">
        <v>386</v>
      </c>
      <c r="H302" s="22" t="s">
        <v>156</v>
      </c>
      <c r="I302" s="15">
        <v>480000</v>
      </c>
      <c r="J302" s="16">
        <v>0.3</v>
      </c>
      <c r="K302" s="15">
        <f t="shared" ref="K302:K306" si="80">I302-I302*J302</f>
        <v>336000</v>
      </c>
      <c r="L302" s="15">
        <f t="shared" si="78"/>
        <v>456000</v>
      </c>
      <c r="M302" s="26" t="s">
        <v>313</v>
      </c>
      <c r="N302" s="14" t="s">
        <v>314</v>
      </c>
      <c r="O302" s="14" t="s">
        <v>831</v>
      </c>
      <c r="P302" s="14" t="s">
        <v>157</v>
      </c>
      <c r="Q302" s="14" t="s">
        <v>158</v>
      </c>
      <c r="R302" s="14"/>
      <c r="S302" s="14"/>
      <c r="T302" s="14"/>
      <c r="U302" s="14"/>
      <c r="V302" s="14"/>
      <c r="W302" s="14"/>
      <c r="X302" s="14"/>
      <c r="Y302" s="14"/>
      <c r="Z302" s="14"/>
      <c r="AA302" s="14"/>
      <c r="AB302" s="14"/>
      <c r="AC302" s="14"/>
      <c r="AD302" s="27">
        <v>41226</v>
      </c>
      <c r="AE302" s="14" t="str">
        <f>LOOKUP(AP302,{0,32,92,184,366},{"раз в месяц","раз в квартал","раз в полгода","раз в год"})</f>
        <v>раз в квартал</v>
      </c>
      <c r="AF302" s="27" t="s">
        <v>127</v>
      </c>
      <c r="AG302" s="34">
        <f t="shared" si="79"/>
        <v>480000</v>
      </c>
      <c r="AH302" s="16">
        <v>0.3</v>
      </c>
      <c r="AI302" s="34">
        <f>AG302-AG302*AH302</f>
        <v>336000</v>
      </c>
      <c r="AJ302" s="14" t="s">
        <v>122</v>
      </c>
      <c r="AK302" s="14"/>
      <c r="AL302" s="14"/>
      <c r="AM302" s="20"/>
      <c r="AN302" s="17"/>
      <c r="AO302" s="15"/>
      <c r="AP302" s="130">
        <v>91</v>
      </c>
      <c r="AQ302" s="131">
        <f t="shared" ref="AQ302:AQ357" si="81">AD302+AP302</f>
        <v>41317</v>
      </c>
      <c r="AR302" s="132">
        <f t="shared" ca="1" si="66"/>
        <v>41317</v>
      </c>
      <c r="AS302" s="131">
        <f t="shared" ca="1" si="67"/>
        <v>41264</v>
      </c>
      <c r="AT302" s="61"/>
      <c r="AU302" s="61"/>
      <c r="AV302" s="61"/>
      <c r="AX302" s="69"/>
      <c r="AY302" s="69"/>
    </row>
    <row r="303" spans="1:16384" ht="45" customHeight="1" x14ac:dyDescent="0.2">
      <c r="A303" s="22" t="s">
        <v>292</v>
      </c>
      <c r="B303" s="14" t="s">
        <v>293</v>
      </c>
      <c r="C303" s="20" t="s">
        <v>138</v>
      </c>
      <c r="D303" s="17">
        <v>41349</v>
      </c>
      <c r="E303" s="15">
        <v>400000</v>
      </c>
      <c r="F303" s="14" t="s">
        <v>99</v>
      </c>
      <c r="G303" s="22" t="s">
        <v>294</v>
      </c>
      <c r="H303" s="22" t="s">
        <v>295</v>
      </c>
      <c r="I303" s="15">
        <v>1100000</v>
      </c>
      <c r="J303" s="16">
        <v>0.6</v>
      </c>
      <c r="K303" s="15">
        <f t="shared" si="80"/>
        <v>440000</v>
      </c>
      <c r="L303" s="15">
        <f t="shared" si="78"/>
        <v>1045000</v>
      </c>
      <c r="M303" s="26" t="s">
        <v>313</v>
      </c>
      <c r="N303" s="26" t="s">
        <v>314</v>
      </c>
      <c r="O303" s="26" t="s">
        <v>831</v>
      </c>
      <c r="P303" s="14" t="s">
        <v>296</v>
      </c>
      <c r="Q303" s="14" t="s">
        <v>297</v>
      </c>
      <c r="R303" s="14"/>
      <c r="S303" s="14"/>
      <c r="T303" s="14"/>
      <c r="U303" s="14"/>
      <c r="V303" s="14"/>
      <c r="W303" s="14"/>
      <c r="X303" s="14"/>
      <c r="Y303" s="14"/>
      <c r="Z303" s="14"/>
      <c r="AA303" s="14"/>
      <c r="AB303" s="14"/>
      <c r="AC303" s="14"/>
      <c r="AD303" s="27">
        <v>41180</v>
      </c>
      <c r="AE303" s="14" t="str">
        <f>LOOKUP(AP303,{0,32,92,184,366},{"раз в месяц","раз в квартал","раз в полгода","раз в год"})</f>
        <v>раз в полгода</v>
      </c>
      <c r="AF303" s="27" t="s">
        <v>311</v>
      </c>
      <c r="AG303" s="34">
        <f t="shared" si="79"/>
        <v>1100000</v>
      </c>
      <c r="AH303" s="16">
        <v>0.6</v>
      </c>
      <c r="AI303" s="34">
        <f>AG303-AG303*AH303</f>
        <v>440000</v>
      </c>
      <c r="AJ303" s="27" t="s">
        <v>122</v>
      </c>
      <c r="AK303" s="14"/>
      <c r="AL303" s="14"/>
      <c r="AM303" s="14"/>
      <c r="AN303" s="14"/>
      <c r="AO303" s="14"/>
      <c r="AP303" s="130">
        <v>183</v>
      </c>
      <c r="AQ303" s="131">
        <f t="shared" si="81"/>
        <v>41363</v>
      </c>
      <c r="AR303" s="132">
        <f t="shared" ca="1" si="66"/>
        <v>41363</v>
      </c>
      <c r="AS303" s="131">
        <f t="shared" ca="1" si="67"/>
        <v>41264</v>
      </c>
      <c r="AT303" s="61"/>
      <c r="AU303" s="61"/>
      <c r="AV303" s="61">
        <v>1</v>
      </c>
      <c r="AX303" s="69"/>
      <c r="AY303" s="69"/>
    </row>
    <row r="304" spans="1:16384" ht="56.25" x14ac:dyDescent="0.2">
      <c r="A304" s="12" t="s">
        <v>602</v>
      </c>
      <c r="B304" s="12" t="s">
        <v>603</v>
      </c>
      <c r="C304" s="12" t="s">
        <v>797</v>
      </c>
      <c r="D304" s="13">
        <v>41349</v>
      </c>
      <c r="E304" s="12">
        <v>320000</v>
      </c>
      <c r="F304" s="22" t="s">
        <v>99</v>
      </c>
      <c r="G304" s="12" t="s">
        <v>604</v>
      </c>
      <c r="H304" s="12" t="s">
        <v>374</v>
      </c>
      <c r="I304" s="23">
        <v>622000</v>
      </c>
      <c r="J304" s="24">
        <v>0.4</v>
      </c>
      <c r="K304" s="23">
        <f t="shared" si="80"/>
        <v>373200</v>
      </c>
      <c r="L304" s="23">
        <f t="shared" si="78"/>
        <v>590900</v>
      </c>
      <c r="M304" s="25" t="s">
        <v>555</v>
      </c>
      <c r="N304" s="22" t="s">
        <v>316</v>
      </c>
      <c r="O304" s="22" t="s">
        <v>317</v>
      </c>
      <c r="P304" s="26" t="s">
        <v>375</v>
      </c>
      <c r="Q304" s="26" t="s">
        <v>376</v>
      </c>
      <c r="R304" s="26" t="s">
        <v>126</v>
      </c>
      <c r="S304" s="22"/>
      <c r="T304" s="22"/>
      <c r="U304" s="22"/>
      <c r="V304" s="22"/>
      <c r="W304" s="22"/>
      <c r="X304" s="22"/>
      <c r="Y304" s="22"/>
      <c r="Z304" s="22"/>
      <c r="AA304" s="22"/>
      <c r="AB304" s="22"/>
      <c r="AC304" s="22"/>
      <c r="AD304" s="111">
        <v>41150</v>
      </c>
      <c r="AE304" s="14" t="str">
        <f>LOOKUP(AP304,{0,32,92,184,366},{"раз в месяц","раз в квартал","раз в полгода","раз в год"})</f>
        <v>раз в год</v>
      </c>
      <c r="AF304" s="28" t="s">
        <v>311</v>
      </c>
      <c r="AG304" s="29">
        <f t="shared" si="79"/>
        <v>622000</v>
      </c>
      <c r="AH304" s="30">
        <f>J304</f>
        <v>0.4</v>
      </c>
      <c r="AI304" s="29">
        <f>K304</f>
        <v>373200</v>
      </c>
      <c r="AJ304" s="19" t="s">
        <v>122</v>
      </c>
      <c r="AK304" s="22"/>
      <c r="AL304" s="22"/>
      <c r="AM304" s="22"/>
      <c r="AN304" s="22"/>
      <c r="AO304" s="22"/>
      <c r="AP304" s="130">
        <v>365</v>
      </c>
      <c r="AQ304" s="131">
        <f t="shared" si="81"/>
        <v>41515</v>
      </c>
      <c r="AR304" s="132">
        <f t="shared" ca="1" si="66"/>
        <v>41515</v>
      </c>
      <c r="AS304" s="131">
        <f t="shared" ca="1" si="67"/>
        <v>41264</v>
      </c>
      <c r="AT304" s="61"/>
      <c r="AU304" s="61"/>
      <c r="AV304" s="61"/>
      <c r="AX304" s="120">
        <v>41209</v>
      </c>
      <c r="AY304" s="120">
        <f ca="1">IF(AS304&gt;(AX304+183),AS304,(AX304+183))</f>
        <v>41392</v>
      </c>
    </row>
    <row r="305" spans="1:51" ht="56.25" customHeight="1" x14ac:dyDescent="0.2">
      <c r="A305" s="22" t="s">
        <v>957</v>
      </c>
      <c r="B305" s="22" t="s">
        <v>958</v>
      </c>
      <c r="C305" s="22" t="s">
        <v>129</v>
      </c>
      <c r="D305" s="27">
        <v>41560</v>
      </c>
      <c r="E305" s="23">
        <v>300000</v>
      </c>
      <c r="F305" s="22" t="s">
        <v>99</v>
      </c>
      <c r="G305" s="22" t="s">
        <v>959</v>
      </c>
      <c r="H305" s="22" t="s">
        <v>960</v>
      </c>
      <c r="I305" s="23">
        <v>670000</v>
      </c>
      <c r="J305" s="24">
        <v>0.4</v>
      </c>
      <c r="K305" s="23">
        <f t="shared" si="80"/>
        <v>402000</v>
      </c>
      <c r="L305" s="23">
        <f t="shared" si="78"/>
        <v>636500</v>
      </c>
      <c r="M305" s="26" t="s">
        <v>313</v>
      </c>
      <c r="N305" s="26" t="s">
        <v>314</v>
      </c>
      <c r="O305" s="26" t="s">
        <v>831</v>
      </c>
      <c r="P305" s="22" t="s">
        <v>743</v>
      </c>
      <c r="Q305" s="22" t="s">
        <v>634</v>
      </c>
      <c r="R305" s="22"/>
      <c r="S305" s="22"/>
      <c r="T305" s="22"/>
      <c r="U305" s="22"/>
      <c r="V305" s="22"/>
      <c r="W305" s="22"/>
      <c r="X305" s="22"/>
      <c r="Y305" s="22"/>
      <c r="Z305" s="22"/>
      <c r="AA305" s="22"/>
      <c r="AB305" s="22"/>
      <c r="AC305" s="22"/>
      <c r="AD305" s="27">
        <v>41199</v>
      </c>
      <c r="AE305" s="22" t="str">
        <f>LOOKUP(AP305,{0,32,92,184,366},{"раз в месяц","раз в квартал","раз в полгода","раз в год"})</f>
        <v>раз в полгода</v>
      </c>
      <c r="AF305" s="27" t="s">
        <v>311</v>
      </c>
      <c r="AG305" s="34">
        <f t="shared" si="79"/>
        <v>670000</v>
      </c>
      <c r="AH305" s="24">
        <f>J305</f>
        <v>0.4</v>
      </c>
      <c r="AI305" s="34">
        <f>AG305-AG305*AH305</f>
        <v>402000</v>
      </c>
      <c r="AJ305" s="27" t="s">
        <v>122</v>
      </c>
      <c r="AK305" s="22"/>
      <c r="AL305" s="22"/>
      <c r="AM305" s="22"/>
      <c r="AN305" s="22"/>
      <c r="AO305" s="22"/>
      <c r="AP305" s="130">
        <v>183</v>
      </c>
      <c r="AQ305" s="131">
        <f t="shared" si="81"/>
        <v>41382</v>
      </c>
      <c r="AR305" s="132">
        <f t="shared" ca="1" si="66"/>
        <v>41382</v>
      </c>
      <c r="AS305" s="131">
        <f t="shared" ca="1" si="67"/>
        <v>41264</v>
      </c>
      <c r="AT305" s="134"/>
      <c r="AU305" s="134"/>
      <c r="AV305" s="134">
        <v>1</v>
      </c>
      <c r="AW305" s="70"/>
      <c r="AX305" s="70"/>
      <c r="AY305" s="70"/>
    </row>
    <row r="306" spans="1:51" ht="45" x14ac:dyDescent="0.2">
      <c r="A306" s="14" t="s">
        <v>686</v>
      </c>
      <c r="B306" s="12" t="s">
        <v>110</v>
      </c>
      <c r="C306" s="15" t="s">
        <v>685</v>
      </c>
      <c r="D306" s="21">
        <v>41339</v>
      </c>
      <c r="E306" s="15">
        <v>270000</v>
      </c>
      <c r="F306" s="14" t="s">
        <v>99</v>
      </c>
      <c r="G306" s="14" t="s">
        <v>1118</v>
      </c>
      <c r="H306" s="22" t="s">
        <v>1119</v>
      </c>
      <c r="I306" s="15">
        <v>55000</v>
      </c>
      <c r="J306" s="16">
        <v>0.5</v>
      </c>
      <c r="K306" s="15">
        <f t="shared" si="80"/>
        <v>27500</v>
      </c>
      <c r="L306" s="15">
        <f t="shared" si="78"/>
        <v>52250</v>
      </c>
      <c r="M306" s="26" t="s">
        <v>313</v>
      </c>
      <c r="N306" s="26" t="s">
        <v>314</v>
      </c>
      <c r="O306" s="26" t="s">
        <v>831</v>
      </c>
      <c r="P306" s="14" t="s">
        <v>1120</v>
      </c>
      <c r="Q306" s="14" t="s">
        <v>1121</v>
      </c>
      <c r="R306" s="14"/>
      <c r="S306" s="14"/>
      <c r="T306" s="14"/>
      <c r="U306" s="14"/>
      <c r="V306" s="14"/>
      <c r="W306" s="14"/>
      <c r="X306" s="14"/>
      <c r="Y306" s="14"/>
      <c r="Z306" s="14"/>
      <c r="AA306" s="14"/>
      <c r="AB306" s="14"/>
      <c r="AC306" s="14"/>
      <c r="AD306" s="27">
        <v>44024</v>
      </c>
      <c r="AE306" s="14" t="str">
        <f>LOOKUP(AP306,{0,32,92,184,366},{"раз в месяц","раз в квартал","раз в полгода","раз в год"})</f>
        <v>раз в полгода</v>
      </c>
      <c r="AF306" s="27" t="s">
        <v>127</v>
      </c>
      <c r="AG306" s="34">
        <f t="shared" si="79"/>
        <v>55000</v>
      </c>
      <c r="AH306" s="16">
        <f>J306</f>
        <v>0.5</v>
      </c>
      <c r="AI306" s="34">
        <f>K306</f>
        <v>27500</v>
      </c>
      <c r="AJ306" s="27" t="s">
        <v>122</v>
      </c>
      <c r="AK306" s="14"/>
      <c r="AL306" s="14"/>
      <c r="AM306" s="14"/>
      <c r="AN306" s="14"/>
      <c r="AO306" s="14"/>
      <c r="AP306" s="130">
        <v>183</v>
      </c>
      <c r="AQ306" s="131">
        <f t="shared" si="81"/>
        <v>44207</v>
      </c>
      <c r="AR306" s="132">
        <f t="shared" ca="1" si="66"/>
        <v>44207</v>
      </c>
      <c r="AS306" s="131">
        <f t="shared" ca="1" si="67"/>
        <v>41264</v>
      </c>
      <c r="AT306" s="61">
        <v>1</v>
      </c>
      <c r="AU306" s="61"/>
      <c r="AV306" s="61">
        <v>1</v>
      </c>
      <c r="AX306" s="69"/>
      <c r="AY306" s="69"/>
    </row>
    <row r="307" spans="1:51" ht="112.5" x14ac:dyDescent="0.2">
      <c r="A307" s="14" t="s">
        <v>1550</v>
      </c>
      <c r="B307" s="14" t="s">
        <v>1551</v>
      </c>
      <c r="C307" s="14" t="s">
        <v>1166</v>
      </c>
      <c r="D307" s="17">
        <v>41638</v>
      </c>
      <c r="E307" s="15">
        <v>500000</v>
      </c>
      <c r="F307" s="14" t="s">
        <v>99</v>
      </c>
      <c r="G307" s="14" t="s">
        <v>1552</v>
      </c>
      <c r="H307" s="22" t="s">
        <v>1576</v>
      </c>
      <c r="I307" s="15">
        <v>0</v>
      </c>
      <c r="J307" s="16">
        <v>0</v>
      </c>
      <c r="K307" s="15">
        <v>0</v>
      </c>
      <c r="L307" s="15">
        <f t="shared" si="78"/>
        <v>0</v>
      </c>
      <c r="M307" s="26" t="s">
        <v>313</v>
      </c>
      <c r="N307" s="22" t="s">
        <v>316</v>
      </c>
      <c r="O307" s="22" t="s">
        <v>317</v>
      </c>
      <c r="P307" s="14" t="s">
        <v>1581</v>
      </c>
      <c r="Q307" s="14" t="s">
        <v>1582</v>
      </c>
      <c r="R307" s="14"/>
      <c r="S307" s="14"/>
      <c r="T307" s="14"/>
      <c r="U307" s="14"/>
      <c r="V307" s="14"/>
      <c r="W307" s="14"/>
      <c r="X307" s="14"/>
      <c r="Y307" s="14"/>
      <c r="Z307" s="14"/>
      <c r="AA307" s="14"/>
      <c r="AB307" s="14"/>
      <c r="AC307" s="14"/>
      <c r="AD307" s="27">
        <v>40961</v>
      </c>
      <c r="AE307" s="14" t="str">
        <f>LOOKUP(AP307,{0,32,92,184,366},{"раз в месяц","раз в квартал","раз в полгода","раз в год"})</f>
        <v>раз в год</v>
      </c>
      <c r="AF307" s="27" t="s">
        <v>311</v>
      </c>
      <c r="AG307" s="34">
        <f t="shared" si="79"/>
        <v>0</v>
      </c>
      <c r="AH307" s="16">
        <v>0</v>
      </c>
      <c r="AI307" s="34">
        <v>0</v>
      </c>
      <c r="AJ307" s="27" t="s">
        <v>122</v>
      </c>
      <c r="AK307" s="14"/>
      <c r="AL307" s="14"/>
      <c r="AM307" s="14"/>
      <c r="AN307" s="14"/>
      <c r="AO307" s="14"/>
      <c r="AP307" s="130">
        <v>365</v>
      </c>
      <c r="AQ307" s="131">
        <f t="shared" si="81"/>
        <v>41326</v>
      </c>
      <c r="AR307" s="132">
        <f t="shared" ca="1" si="66"/>
        <v>41326</v>
      </c>
      <c r="AS307" s="131">
        <f t="shared" ca="1" si="67"/>
        <v>41264</v>
      </c>
      <c r="AT307" s="61"/>
      <c r="AU307" s="61"/>
      <c r="AV307" s="61"/>
      <c r="AX307" s="120">
        <v>40961</v>
      </c>
      <c r="AY307" s="120">
        <f ca="1">IF(AS307&gt;(AX307+183),AS307,(AX307+183))</f>
        <v>41264</v>
      </c>
    </row>
    <row r="308" spans="1:51" ht="45" x14ac:dyDescent="0.2">
      <c r="A308" s="14" t="s">
        <v>1553</v>
      </c>
      <c r="B308" s="14" t="s">
        <v>1554</v>
      </c>
      <c r="C308" s="14" t="s">
        <v>1166</v>
      </c>
      <c r="D308" s="17">
        <v>42968</v>
      </c>
      <c r="E308" s="15">
        <v>1089400</v>
      </c>
      <c r="F308" s="14" t="s">
        <v>99</v>
      </c>
      <c r="G308" s="14" t="s">
        <v>1555</v>
      </c>
      <c r="H308" s="22" t="s">
        <v>1556</v>
      </c>
      <c r="I308" s="15">
        <v>665000</v>
      </c>
      <c r="J308" s="16">
        <v>0.3</v>
      </c>
      <c r="K308" s="15">
        <f>I308-I308*J308</f>
        <v>465500</v>
      </c>
      <c r="L308" s="15">
        <f t="shared" ref="L308:L348" si="82">I308*0.95</f>
        <v>631750</v>
      </c>
      <c r="M308" s="26" t="s">
        <v>313</v>
      </c>
      <c r="N308" s="26" t="s">
        <v>314</v>
      </c>
      <c r="O308" s="26" t="s">
        <v>831</v>
      </c>
      <c r="P308" s="14" t="s">
        <v>1557</v>
      </c>
      <c r="Q308" s="14" t="s">
        <v>1558</v>
      </c>
      <c r="R308" s="14"/>
      <c r="S308" s="14"/>
      <c r="T308" s="14"/>
      <c r="U308" s="14"/>
      <c r="V308" s="14"/>
      <c r="W308" s="14"/>
      <c r="X308" s="14"/>
      <c r="Y308" s="14"/>
      <c r="Z308" s="14"/>
      <c r="AA308" s="14"/>
      <c r="AB308" s="14"/>
      <c r="AC308" s="14"/>
      <c r="AD308" s="111">
        <v>41228</v>
      </c>
      <c r="AE308" s="14" t="str">
        <f>LOOKUP(AP308,{0,32,92,184,366},{"раз в месяц","раз в квартал","раз в полгода","раз в год"})</f>
        <v>раз в полгода</v>
      </c>
      <c r="AF308" s="27" t="s">
        <v>311</v>
      </c>
      <c r="AG308" s="34">
        <f t="shared" ref="AG308:AG352" si="83">I308</f>
        <v>665000</v>
      </c>
      <c r="AH308" s="16">
        <f t="shared" ref="AH308:AI327" si="84">J308</f>
        <v>0.3</v>
      </c>
      <c r="AI308" s="34">
        <f t="shared" si="84"/>
        <v>465500</v>
      </c>
      <c r="AJ308" s="27" t="s">
        <v>122</v>
      </c>
      <c r="AK308" s="14"/>
      <c r="AL308" s="14"/>
      <c r="AM308" s="14"/>
      <c r="AN308" s="14"/>
      <c r="AO308" s="14"/>
      <c r="AP308" s="130">
        <v>183</v>
      </c>
      <c r="AQ308" s="131">
        <f t="shared" si="81"/>
        <v>41411</v>
      </c>
      <c r="AR308" s="132">
        <f t="shared" ca="1" si="66"/>
        <v>41411</v>
      </c>
      <c r="AS308" s="131">
        <f t="shared" ca="1" si="67"/>
        <v>41264</v>
      </c>
      <c r="AT308" s="61"/>
      <c r="AU308" s="61"/>
      <c r="AV308" s="61"/>
      <c r="AX308" s="69"/>
      <c r="AY308" s="69"/>
    </row>
    <row r="309" spans="1:51" ht="45" x14ac:dyDescent="0.2">
      <c r="A309" s="14" t="s">
        <v>1553</v>
      </c>
      <c r="B309" s="14" t="s">
        <v>1554</v>
      </c>
      <c r="C309" s="14" t="s">
        <v>1166</v>
      </c>
      <c r="D309" s="17">
        <v>42968</v>
      </c>
      <c r="E309" s="15">
        <v>1089400</v>
      </c>
      <c r="F309" s="14" t="s">
        <v>99</v>
      </c>
      <c r="G309" s="14" t="s">
        <v>1583</v>
      </c>
      <c r="H309" s="22" t="s">
        <v>1584</v>
      </c>
      <c r="I309" s="15">
        <v>1089400</v>
      </c>
      <c r="J309" s="16">
        <v>0.3</v>
      </c>
      <c r="K309" s="15">
        <f>I309-I309*J309</f>
        <v>762580</v>
      </c>
      <c r="L309" s="15">
        <f t="shared" si="82"/>
        <v>1034930</v>
      </c>
      <c r="M309" s="26" t="s">
        <v>313</v>
      </c>
      <c r="N309" s="26" t="s">
        <v>314</v>
      </c>
      <c r="O309" s="26" t="s">
        <v>831</v>
      </c>
      <c r="P309" s="14" t="s">
        <v>1585</v>
      </c>
      <c r="Q309" s="14" t="s">
        <v>1586</v>
      </c>
      <c r="R309" s="14"/>
      <c r="S309" s="14"/>
      <c r="T309" s="14"/>
      <c r="U309" s="14"/>
      <c r="V309" s="14"/>
      <c r="W309" s="14"/>
      <c r="X309" s="14"/>
      <c r="Y309" s="14"/>
      <c r="Z309" s="14"/>
      <c r="AA309" s="14"/>
      <c r="AB309" s="14"/>
      <c r="AC309" s="14"/>
      <c r="AD309" s="111">
        <v>41228</v>
      </c>
      <c r="AE309" s="14" t="str">
        <f>LOOKUP(AP309,{0,32,92,184,366},{"раз в месяц","раз в квартал","раз в полгода","раз в год"})</f>
        <v>раз в полгода</v>
      </c>
      <c r="AF309" s="27" t="s">
        <v>311</v>
      </c>
      <c r="AG309" s="34">
        <f t="shared" si="83"/>
        <v>1089400</v>
      </c>
      <c r="AH309" s="16">
        <f t="shared" si="84"/>
        <v>0.3</v>
      </c>
      <c r="AI309" s="34">
        <f>AG309-AG309*AH309</f>
        <v>762580</v>
      </c>
      <c r="AJ309" s="27" t="s">
        <v>122</v>
      </c>
      <c r="AK309" s="14"/>
      <c r="AL309" s="14"/>
      <c r="AM309" s="14"/>
      <c r="AN309" s="14"/>
      <c r="AO309" s="14"/>
      <c r="AP309" s="130">
        <v>183</v>
      </c>
      <c r="AQ309" s="131">
        <f t="shared" si="81"/>
        <v>41411</v>
      </c>
      <c r="AR309" s="132">
        <f t="shared" ca="1" si="66"/>
        <v>41411</v>
      </c>
      <c r="AS309" s="131">
        <f t="shared" ca="1" si="67"/>
        <v>41264</v>
      </c>
      <c r="AT309" s="61"/>
      <c r="AU309" s="61"/>
      <c r="AV309" s="61"/>
      <c r="AX309" s="69"/>
      <c r="AY309" s="69"/>
    </row>
    <row r="310" spans="1:51" ht="45" x14ac:dyDescent="0.2">
      <c r="A310" s="14" t="s">
        <v>1559</v>
      </c>
      <c r="B310" s="14" t="s">
        <v>1560</v>
      </c>
      <c r="C310" s="14" t="s">
        <v>138</v>
      </c>
      <c r="D310" s="17">
        <v>41438</v>
      </c>
      <c r="E310" s="15">
        <v>380000</v>
      </c>
      <c r="F310" s="14" t="s">
        <v>99</v>
      </c>
      <c r="G310" s="14" t="s">
        <v>1561</v>
      </c>
      <c r="H310" s="22" t="s">
        <v>1562</v>
      </c>
      <c r="I310" s="15">
        <v>415000</v>
      </c>
      <c r="J310" s="16" t="s">
        <v>1563</v>
      </c>
      <c r="K310" s="15">
        <v>199750</v>
      </c>
      <c r="L310" s="15">
        <f t="shared" si="82"/>
        <v>394250</v>
      </c>
      <c r="M310" s="26" t="s">
        <v>313</v>
      </c>
      <c r="N310" s="26" t="s">
        <v>314</v>
      </c>
      <c r="O310" s="26" t="s">
        <v>831</v>
      </c>
      <c r="P310" s="14" t="s">
        <v>1564</v>
      </c>
      <c r="Q310" s="14" t="s">
        <v>1565</v>
      </c>
      <c r="R310" s="14"/>
      <c r="S310" s="14"/>
      <c r="T310" s="14"/>
      <c r="U310" s="14"/>
      <c r="V310" s="14"/>
      <c r="W310" s="14"/>
      <c r="X310" s="14"/>
      <c r="Y310" s="14"/>
      <c r="Z310" s="14"/>
      <c r="AA310" s="14"/>
      <c r="AB310" s="14"/>
      <c r="AC310" s="14"/>
      <c r="AD310" s="111">
        <v>41228</v>
      </c>
      <c r="AE310" s="14" t="str">
        <f>LOOKUP(AP310,{0,32,92,184,366},{"раз в месяц","раз в квартал","раз в полгода","раз в год"})</f>
        <v>раз в полгода</v>
      </c>
      <c r="AF310" s="27" t="s">
        <v>127</v>
      </c>
      <c r="AG310" s="34">
        <f t="shared" si="83"/>
        <v>415000</v>
      </c>
      <c r="AH310" s="16" t="str">
        <f t="shared" si="84"/>
        <v>45 и 60%</v>
      </c>
      <c r="AI310" s="34">
        <f>K310</f>
        <v>199750</v>
      </c>
      <c r="AJ310" s="27" t="s">
        <v>122</v>
      </c>
      <c r="AK310" s="14"/>
      <c r="AL310" s="14"/>
      <c r="AM310" s="14"/>
      <c r="AN310" s="14"/>
      <c r="AO310" s="14"/>
      <c r="AP310" s="130">
        <v>183</v>
      </c>
      <c r="AQ310" s="131">
        <f t="shared" si="81"/>
        <v>41411</v>
      </c>
      <c r="AR310" s="132">
        <f t="shared" ca="1" si="66"/>
        <v>41411</v>
      </c>
      <c r="AS310" s="131">
        <f t="shared" ca="1" si="67"/>
        <v>41264</v>
      </c>
      <c r="AT310" s="61"/>
      <c r="AU310" s="61"/>
      <c r="AV310" s="61"/>
      <c r="AX310" s="69"/>
      <c r="AY310" s="69"/>
    </row>
    <row r="311" spans="1:51" ht="56.25" x14ac:dyDescent="0.2">
      <c r="A311" s="14" t="s">
        <v>1559</v>
      </c>
      <c r="B311" s="14" t="s">
        <v>1560</v>
      </c>
      <c r="C311" s="14" t="s">
        <v>138</v>
      </c>
      <c r="D311" s="17">
        <v>41438</v>
      </c>
      <c r="E311" s="15">
        <v>380000</v>
      </c>
      <c r="F311" s="14" t="s">
        <v>99</v>
      </c>
      <c r="G311" s="14" t="s">
        <v>1566</v>
      </c>
      <c r="H311" s="22" t="s">
        <v>1567</v>
      </c>
      <c r="I311" s="15">
        <v>250000</v>
      </c>
      <c r="J311" s="16">
        <v>0.4</v>
      </c>
      <c r="K311" s="15">
        <f>I311-I311*J311</f>
        <v>150000</v>
      </c>
      <c r="L311" s="15">
        <f t="shared" si="82"/>
        <v>237500</v>
      </c>
      <c r="M311" s="26" t="s">
        <v>313</v>
      </c>
      <c r="N311" s="26" t="s">
        <v>314</v>
      </c>
      <c r="O311" s="26" t="s">
        <v>831</v>
      </c>
      <c r="P311" s="14" t="s">
        <v>1568</v>
      </c>
      <c r="Q311" s="14" t="s">
        <v>1569</v>
      </c>
      <c r="R311" s="14"/>
      <c r="S311" s="14"/>
      <c r="T311" s="14"/>
      <c r="U311" s="14"/>
      <c r="V311" s="14"/>
      <c r="W311" s="14"/>
      <c r="X311" s="14"/>
      <c r="Y311" s="14"/>
      <c r="Z311" s="14"/>
      <c r="AA311" s="14"/>
      <c r="AB311" s="14"/>
      <c r="AC311" s="14"/>
      <c r="AD311" s="111">
        <v>41228</v>
      </c>
      <c r="AE311" s="14" t="str">
        <f>LOOKUP(AP311,{0,32,92,184,366},{"раз в месяц","раз в квартал","раз в полгода","раз в год"})</f>
        <v>раз в полгода</v>
      </c>
      <c r="AF311" s="27" t="s">
        <v>127</v>
      </c>
      <c r="AG311" s="34">
        <f t="shared" si="83"/>
        <v>250000</v>
      </c>
      <c r="AH311" s="16">
        <f t="shared" si="84"/>
        <v>0.4</v>
      </c>
      <c r="AI311" s="34">
        <f>AG311-AG311*AH311</f>
        <v>150000</v>
      </c>
      <c r="AJ311" s="27" t="s">
        <v>122</v>
      </c>
      <c r="AK311" s="14"/>
      <c r="AL311" s="14"/>
      <c r="AM311" s="14"/>
      <c r="AN311" s="14"/>
      <c r="AO311" s="14"/>
      <c r="AP311" s="130">
        <v>183</v>
      </c>
      <c r="AQ311" s="131">
        <f t="shared" si="81"/>
        <v>41411</v>
      </c>
      <c r="AR311" s="132">
        <f t="shared" ca="1" si="66"/>
        <v>41411</v>
      </c>
      <c r="AS311" s="131">
        <f t="shared" ca="1" si="67"/>
        <v>41264</v>
      </c>
      <c r="AT311" s="61"/>
      <c r="AU311" s="61"/>
      <c r="AV311" s="61"/>
      <c r="AX311" s="69"/>
      <c r="AY311" s="69"/>
    </row>
    <row r="312" spans="1:51" ht="90" x14ac:dyDescent="0.2">
      <c r="A312" s="14" t="s">
        <v>1571</v>
      </c>
      <c r="B312" s="14" t="s">
        <v>1572</v>
      </c>
      <c r="C312" s="14" t="s">
        <v>1166</v>
      </c>
      <c r="D312" s="17">
        <v>42669</v>
      </c>
      <c r="E312" s="15">
        <v>700000</v>
      </c>
      <c r="F312" s="14" t="s">
        <v>99</v>
      </c>
      <c r="G312" s="14" t="s">
        <v>1570</v>
      </c>
      <c r="H312" s="22" t="s">
        <v>1573</v>
      </c>
      <c r="I312" s="15">
        <v>1333000</v>
      </c>
      <c r="J312" s="16">
        <v>0.3</v>
      </c>
      <c r="K312" s="15">
        <f>I312-I312*J312</f>
        <v>933100</v>
      </c>
      <c r="L312" s="15">
        <f t="shared" si="82"/>
        <v>1266350</v>
      </c>
      <c r="M312" s="26" t="s">
        <v>313</v>
      </c>
      <c r="N312" s="22" t="s">
        <v>316</v>
      </c>
      <c r="O312" s="22" t="s">
        <v>317</v>
      </c>
      <c r="P312" s="14" t="s">
        <v>1574</v>
      </c>
      <c r="Q312" s="14" t="s">
        <v>1575</v>
      </c>
      <c r="R312" s="14"/>
      <c r="S312" s="14"/>
      <c r="T312" s="14"/>
      <c r="U312" s="14"/>
      <c r="V312" s="14"/>
      <c r="W312" s="14"/>
      <c r="X312" s="14"/>
      <c r="Y312" s="14"/>
      <c r="Z312" s="14"/>
      <c r="AA312" s="14"/>
      <c r="AB312" s="14"/>
      <c r="AC312" s="14"/>
      <c r="AD312" s="27">
        <v>40934</v>
      </c>
      <c r="AE312" s="14" t="str">
        <f>LOOKUP(AP312,{0,32,92,184,366},{"раз в месяц","раз в квартал","раз в полгода","раз в год"})</f>
        <v>раз в год</v>
      </c>
      <c r="AF312" s="27" t="s">
        <v>311</v>
      </c>
      <c r="AG312" s="34">
        <f t="shared" si="83"/>
        <v>1333000</v>
      </c>
      <c r="AH312" s="16">
        <f t="shared" si="84"/>
        <v>0.3</v>
      </c>
      <c r="AI312" s="34">
        <f>AG312-AG312*AH312</f>
        <v>933100</v>
      </c>
      <c r="AJ312" s="27" t="s">
        <v>122</v>
      </c>
      <c r="AK312" s="14"/>
      <c r="AL312" s="14"/>
      <c r="AM312" s="14"/>
      <c r="AN312" s="14"/>
      <c r="AO312" s="14"/>
      <c r="AP312" s="130">
        <v>365</v>
      </c>
      <c r="AQ312" s="131">
        <f t="shared" si="81"/>
        <v>41299</v>
      </c>
      <c r="AR312" s="132">
        <f t="shared" ca="1" si="66"/>
        <v>41299</v>
      </c>
      <c r="AS312" s="131">
        <f t="shared" ca="1" si="67"/>
        <v>41264</v>
      </c>
      <c r="AT312" s="61"/>
      <c r="AU312" s="61"/>
      <c r="AV312" s="61"/>
      <c r="AX312" s="120">
        <v>40934</v>
      </c>
      <c r="AY312" s="120">
        <f ca="1">IF(AS312&gt;(AX312+183),AS312,(AX312+183))</f>
        <v>41264</v>
      </c>
    </row>
    <row r="313" spans="1:51" ht="112.5" x14ac:dyDescent="0.2">
      <c r="A313" s="14" t="s">
        <v>1577</v>
      </c>
      <c r="B313" s="14" t="s">
        <v>1578</v>
      </c>
      <c r="C313" s="14" t="s">
        <v>1579</v>
      </c>
      <c r="D313" s="17">
        <v>41547</v>
      </c>
      <c r="E313" s="15">
        <v>1000000</v>
      </c>
      <c r="F313" s="14" t="s">
        <v>99</v>
      </c>
      <c r="G313" s="14" t="s">
        <v>1552</v>
      </c>
      <c r="H313" s="22" t="s">
        <v>1580</v>
      </c>
      <c r="I313" s="15">
        <v>3481500</v>
      </c>
      <c r="J313" s="16">
        <v>0.3</v>
      </c>
      <c r="K313" s="15">
        <f>I313-I313*J313</f>
        <v>2437050</v>
      </c>
      <c r="L313" s="15">
        <f t="shared" si="82"/>
        <v>3307425</v>
      </c>
      <c r="M313" s="26" t="s">
        <v>313</v>
      </c>
      <c r="N313" s="22" t="s">
        <v>316</v>
      </c>
      <c r="O313" s="22" t="s">
        <v>317</v>
      </c>
      <c r="P313" s="14" t="s">
        <v>1581</v>
      </c>
      <c r="Q313" s="14" t="s">
        <v>1582</v>
      </c>
      <c r="R313" s="14"/>
      <c r="S313" s="14"/>
      <c r="T313" s="14"/>
      <c r="U313" s="14"/>
      <c r="V313" s="14"/>
      <c r="W313" s="14"/>
      <c r="X313" s="14"/>
      <c r="Y313" s="14"/>
      <c r="Z313" s="14"/>
      <c r="AA313" s="14"/>
      <c r="AB313" s="14"/>
      <c r="AC313" s="14"/>
      <c r="AD313" s="27">
        <v>40988</v>
      </c>
      <c r="AE313" s="14" t="str">
        <f>LOOKUP(AP313,{0,32,92,184,366},{"раз в месяц","раз в квартал","раз в полгода","раз в год"})</f>
        <v>раз в год</v>
      </c>
      <c r="AF313" s="27" t="s">
        <v>311</v>
      </c>
      <c r="AG313" s="34">
        <f t="shared" si="83"/>
        <v>3481500</v>
      </c>
      <c r="AH313" s="16">
        <f t="shared" si="84"/>
        <v>0.3</v>
      </c>
      <c r="AI313" s="34">
        <f>AG313-AG313*AH313</f>
        <v>2437050</v>
      </c>
      <c r="AJ313" s="27" t="s">
        <v>122</v>
      </c>
      <c r="AK313" s="14"/>
      <c r="AL313" s="14"/>
      <c r="AM313" s="14"/>
      <c r="AN313" s="14"/>
      <c r="AO313" s="14"/>
      <c r="AP313" s="130">
        <v>365</v>
      </c>
      <c r="AQ313" s="131">
        <f t="shared" si="81"/>
        <v>41353</v>
      </c>
      <c r="AR313" s="132">
        <f t="shared" ca="1" si="66"/>
        <v>41353</v>
      </c>
      <c r="AS313" s="131">
        <f t="shared" ca="1" si="67"/>
        <v>41264</v>
      </c>
      <c r="AT313" s="61"/>
      <c r="AU313" s="61"/>
      <c r="AV313" s="61"/>
      <c r="AX313" s="120">
        <v>40988</v>
      </c>
      <c r="AY313" s="120">
        <f ca="1">IF(AS313&gt;(AX313+183),AS313,(AX313+183))</f>
        <v>41264</v>
      </c>
    </row>
    <row r="314" spans="1:51" ht="168.75" x14ac:dyDescent="0.2">
      <c r="A314" s="14" t="s">
        <v>1587</v>
      </c>
      <c r="B314" s="14" t="s">
        <v>1588</v>
      </c>
      <c r="C314" s="14" t="s">
        <v>1589</v>
      </c>
      <c r="D314" s="17">
        <v>44862</v>
      </c>
      <c r="E314" s="15">
        <v>3900000</v>
      </c>
      <c r="F314" s="14" t="s">
        <v>99</v>
      </c>
      <c r="G314" s="14" t="s">
        <v>1591</v>
      </c>
      <c r="H314" s="22" t="s">
        <v>1592</v>
      </c>
      <c r="I314" s="15">
        <v>7107000</v>
      </c>
      <c r="J314" s="16">
        <v>0.25</v>
      </c>
      <c r="K314" s="15">
        <f>I314-I314*J314</f>
        <v>5330250</v>
      </c>
      <c r="L314" s="15">
        <f t="shared" si="82"/>
        <v>6751650</v>
      </c>
      <c r="M314" s="26" t="s">
        <v>313</v>
      </c>
      <c r="N314" s="22" t="s">
        <v>316</v>
      </c>
      <c r="O314" s="22" t="s">
        <v>317</v>
      </c>
      <c r="P314" s="14" t="s">
        <v>1593</v>
      </c>
      <c r="Q314" s="14" t="s">
        <v>1594</v>
      </c>
      <c r="R314" s="14"/>
      <c r="S314" s="14"/>
      <c r="T314" s="14"/>
      <c r="U314" s="14"/>
      <c r="V314" s="14"/>
      <c r="W314" s="14"/>
      <c r="X314" s="14"/>
      <c r="Y314" s="14"/>
      <c r="Z314" s="14"/>
      <c r="AA314" s="14"/>
      <c r="AB314" s="14"/>
      <c r="AC314" s="14"/>
      <c r="AD314" s="27">
        <v>41213</v>
      </c>
      <c r="AE314" s="14" t="str">
        <f>LOOKUP(AP314,{0,32,92,184,366},{"раз в месяц","раз в квартал","раз в полгода","раз в год"})</f>
        <v>раз в год</v>
      </c>
      <c r="AF314" s="27" t="s">
        <v>311</v>
      </c>
      <c r="AG314" s="34">
        <f t="shared" si="83"/>
        <v>7107000</v>
      </c>
      <c r="AH314" s="16">
        <f t="shared" si="84"/>
        <v>0.25</v>
      </c>
      <c r="AI314" s="34">
        <f>AG314-AG314*AH314</f>
        <v>5330250</v>
      </c>
      <c r="AJ314" s="27" t="s">
        <v>122</v>
      </c>
      <c r="AK314" s="14"/>
      <c r="AL314" s="14"/>
      <c r="AM314" s="14"/>
      <c r="AN314" s="14"/>
      <c r="AO314" s="14"/>
      <c r="AP314" s="130">
        <v>365</v>
      </c>
      <c r="AQ314" s="131">
        <f t="shared" si="81"/>
        <v>41578</v>
      </c>
      <c r="AR314" s="132">
        <f t="shared" ca="1" si="66"/>
        <v>41578</v>
      </c>
      <c r="AS314" s="131">
        <f t="shared" ca="1" si="67"/>
        <v>41264</v>
      </c>
      <c r="AT314" s="61"/>
      <c r="AU314" s="61"/>
      <c r="AV314" s="61"/>
      <c r="AX314" s="120">
        <v>41213</v>
      </c>
      <c r="AY314" s="120">
        <f t="shared" ref="AY314:AY315" ca="1" si="85">IF(AS314&gt;(AX314+183),AS314,(AX314+183))</f>
        <v>41396</v>
      </c>
    </row>
    <row r="315" spans="1:51" ht="168.75" x14ac:dyDescent="0.2">
      <c r="A315" s="14" t="s">
        <v>1587</v>
      </c>
      <c r="B315" s="14" t="s">
        <v>1595</v>
      </c>
      <c r="C315" s="14" t="s">
        <v>1589</v>
      </c>
      <c r="D315" s="17">
        <v>44862</v>
      </c>
      <c r="E315" s="15">
        <v>1200000</v>
      </c>
      <c r="F315" s="14" t="s">
        <v>99</v>
      </c>
      <c r="G315" s="14" t="s">
        <v>1591</v>
      </c>
      <c r="H315" s="22" t="s">
        <v>1592</v>
      </c>
      <c r="I315" s="15">
        <v>0</v>
      </c>
      <c r="J315" s="16"/>
      <c r="K315" s="15">
        <f t="shared" ref="K315:K346" si="86">I315-I315*J315</f>
        <v>0</v>
      </c>
      <c r="L315" s="15">
        <f t="shared" si="82"/>
        <v>0</v>
      </c>
      <c r="M315" s="26" t="s">
        <v>313</v>
      </c>
      <c r="N315" s="22" t="s">
        <v>316</v>
      </c>
      <c r="O315" s="22" t="s">
        <v>317</v>
      </c>
      <c r="P315" s="14" t="s">
        <v>1593</v>
      </c>
      <c r="Q315" s="14" t="s">
        <v>1594</v>
      </c>
      <c r="R315" s="14"/>
      <c r="S315" s="14"/>
      <c r="T315" s="14"/>
      <c r="U315" s="14"/>
      <c r="V315" s="14"/>
      <c r="W315" s="14"/>
      <c r="X315" s="14"/>
      <c r="Y315" s="14"/>
      <c r="Z315" s="14"/>
      <c r="AA315" s="14"/>
      <c r="AB315" s="14"/>
      <c r="AC315" s="14"/>
      <c r="AD315" s="27">
        <v>41213</v>
      </c>
      <c r="AE315" s="14" t="str">
        <f>LOOKUP(AP315,{0,32,92,184,366},{"раз в месяц","раз в квартал","раз в полгода","раз в год"})</f>
        <v>раз в год</v>
      </c>
      <c r="AF315" s="27" t="s">
        <v>311</v>
      </c>
      <c r="AG315" s="34">
        <v>0</v>
      </c>
      <c r="AH315" s="16">
        <f t="shared" si="84"/>
        <v>0</v>
      </c>
      <c r="AI315" s="34">
        <f t="shared" ref="AI315:AI360" si="87">AG315-AG315*AH315</f>
        <v>0</v>
      </c>
      <c r="AJ315" s="27" t="s">
        <v>1596</v>
      </c>
      <c r="AK315" s="14"/>
      <c r="AL315" s="14"/>
      <c r="AM315" s="14"/>
      <c r="AN315" s="14"/>
      <c r="AO315" s="14"/>
      <c r="AP315" s="130">
        <v>365</v>
      </c>
      <c r="AQ315" s="131">
        <f t="shared" si="81"/>
        <v>41578</v>
      </c>
      <c r="AR315" s="132">
        <f t="shared" ca="1" si="66"/>
        <v>41578</v>
      </c>
      <c r="AS315" s="131">
        <f t="shared" ca="1" si="67"/>
        <v>41264</v>
      </c>
      <c r="AT315" s="61"/>
      <c r="AU315" s="61"/>
      <c r="AV315" s="61"/>
      <c r="AX315" s="120">
        <v>41213</v>
      </c>
      <c r="AY315" s="120">
        <f t="shared" ca="1" si="85"/>
        <v>41396</v>
      </c>
    </row>
    <row r="316" spans="1:51" ht="45" x14ac:dyDescent="0.2">
      <c r="A316" s="14" t="s">
        <v>1622</v>
      </c>
      <c r="B316" s="14" t="s">
        <v>1597</v>
      </c>
      <c r="C316" s="14" t="s">
        <v>1589</v>
      </c>
      <c r="D316" s="17">
        <v>43067</v>
      </c>
      <c r="E316" s="15">
        <v>1350000</v>
      </c>
      <c r="F316" s="14" t="s">
        <v>99</v>
      </c>
      <c r="G316" s="14" t="s">
        <v>1598</v>
      </c>
      <c r="H316" s="22" t="s">
        <v>1599</v>
      </c>
      <c r="I316" s="15">
        <v>350000</v>
      </c>
      <c r="J316" s="16">
        <v>0.4</v>
      </c>
      <c r="K316" s="15">
        <f t="shared" si="86"/>
        <v>210000</v>
      </c>
      <c r="L316" s="15">
        <f t="shared" si="82"/>
        <v>332500</v>
      </c>
      <c r="M316" s="26" t="s">
        <v>313</v>
      </c>
      <c r="N316" s="22" t="s">
        <v>314</v>
      </c>
      <c r="O316" s="22" t="s">
        <v>831</v>
      </c>
      <c r="P316" s="14" t="s">
        <v>1600</v>
      </c>
      <c r="Q316" s="14" t="s">
        <v>1601</v>
      </c>
      <c r="R316" s="14"/>
      <c r="S316" s="14"/>
      <c r="T316" s="14"/>
      <c r="U316" s="14"/>
      <c r="V316" s="14"/>
      <c r="W316" s="14"/>
      <c r="X316" s="14"/>
      <c r="Y316" s="14"/>
      <c r="Z316" s="14"/>
      <c r="AA316" s="14"/>
      <c r="AB316" s="14"/>
      <c r="AC316" s="14"/>
      <c r="AD316" s="27">
        <v>41241</v>
      </c>
      <c r="AE316" s="14" t="str">
        <f>LOOKUP(AP316,{0,32,92,184,366},{"раз в месяц","раз в квартал","раз в полгода","раз в год"})</f>
        <v>раз в квартал</v>
      </c>
      <c r="AF316" s="27" t="s">
        <v>311</v>
      </c>
      <c r="AG316" s="34">
        <f t="shared" si="83"/>
        <v>350000</v>
      </c>
      <c r="AH316" s="16">
        <f t="shared" si="84"/>
        <v>0.4</v>
      </c>
      <c r="AI316" s="34">
        <f t="shared" si="87"/>
        <v>210000</v>
      </c>
      <c r="AJ316" s="27" t="s">
        <v>122</v>
      </c>
      <c r="AK316" s="14"/>
      <c r="AL316" s="14"/>
      <c r="AM316" s="14"/>
      <c r="AN316" s="14"/>
      <c r="AO316" s="14"/>
      <c r="AP316" s="130">
        <v>90</v>
      </c>
      <c r="AQ316" s="131">
        <f t="shared" si="81"/>
        <v>41331</v>
      </c>
      <c r="AR316" s="132">
        <f t="shared" ca="1" si="66"/>
        <v>41331</v>
      </c>
      <c r="AS316" s="131">
        <f t="shared" ca="1" si="67"/>
        <v>41264</v>
      </c>
      <c r="AT316" s="61"/>
      <c r="AU316" s="61"/>
      <c r="AV316" s="61"/>
      <c r="AX316" s="69"/>
    </row>
    <row r="317" spans="1:51" ht="56.25" x14ac:dyDescent="0.2">
      <c r="A317" s="14" t="s">
        <v>1037</v>
      </c>
      <c r="B317" s="14" t="s">
        <v>1603</v>
      </c>
      <c r="C317" s="14" t="s">
        <v>1604</v>
      </c>
      <c r="D317" s="17">
        <v>41957</v>
      </c>
      <c r="E317" s="15">
        <v>4500000</v>
      </c>
      <c r="F317" s="14" t="s">
        <v>99</v>
      </c>
      <c r="G317" s="14" t="s">
        <v>1037</v>
      </c>
      <c r="H317" s="22" t="s">
        <v>1605</v>
      </c>
      <c r="I317" s="15">
        <v>2810000</v>
      </c>
      <c r="J317" s="16">
        <f>1-K317/I317</f>
        <v>0.41690391459074738</v>
      </c>
      <c r="K317" s="15">
        <v>1638500</v>
      </c>
      <c r="L317" s="15">
        <f t="shared" si="82"/>
        <v>2669500</v>
      </c>
      <c r="M317" s="26" t="s">
        <v>313</v>
      </c>
      <c r="N317" s="22" t="s">
        <v>314</v>
      </c>
      <c r="O317" s="22" t="s">
        <v>831</v>
      </c>
      <c r="P317" s="14" t="s">
        <v>1607</v>
      </c>
      <c r="Q317" s="14" t="s">
        <v>1608</v>
      </c>
      <c r="R317" s="14"/>
      <c r="S317" s="14"/>
      <c r="T317" s="14"/>
      <c r="U317" s="14"/>
      <c r="V317" s="14"/>
      <c r="W317" s="14"/>
      <c r="X317" s="14"/>
      <c r="Y317" s="14"/>
      <c r="Z317" s="14"/>
      <c r="AA317" s="14"/>
      <c r="AB317" s="14"/>
      <c r="AC317" s="14"/>
      <c r="AD317" s="27">
        <v>41227</v>
      </c>
      <c r="AE317" s="14" t="str">
        <f>LOOKUP(AP317,{0,32,92,184,366},{"раз в месяц","раз в квартал","раз в полгода","раз в год"})</f>
        <v>раз в полгода</v>
      </c>
      <c r="AF317" s="27" t="s">
        <v>311</v>
      </c>
      <c r="AG317" s="34">
        <f t="shared" si="83"/>
        <v>2810000</v>
      </c>
      <c r="AH317" s="16">
        <f t="shared" si="84"/>
        <v>0.41690391459074738</v>
      </c>
      <c r="AI317" s="34">
        <f t="shared" si="87"/>
        <v>1638499.9999999998</v>
      </c>
      <c r="AJ317" s="27" t="s">
        <v>122</v>
      </c>
      <c r="AK317" s="14"/>
      <c r="AL317" s="14"/>
      <c r="AM317" s="14"/>
      <c r="AN317" s="14"/>
      <c r="AO317" s="14"/>
      <c r="AP317" s="130">
        <v>183</v>
      </c>
      <c r="AQ317" s="131">
        <f t="shared" si="81"/>
        <v>41410</v>
      </c>
      <c r="AR317" s="132">
        <f t="shared" ca="1" si="66"/>
        <v>41410</v>
      </c>
      <c r="AS317" s="131">
        <f t="shared" ca="1" si="67"/>
        <v>41264</v>
      </c>
      <c r="AT317" s="61"/>
      <c r="AU317" s="61"/>
      <c r="AV317" s="61"/>
      <c r="AX317" s="69"/>
    </row>
    <row r="318" spans="1:51" ht="45" x14ac:dyDescent="0.2">
      <c r="A318" s="14" t="s">
        <v>1037</v>
      </c>
      <c r="B318" s="14" t="s">
        <v>1603</v>
      </c>
      <c r="C318" s="14" t="s">
        <v>1604</v>
      </c>
      <c r="D318" s="17">
        <v>41957</v>
      </c>
      <c r="E318" s="15">
        <v>4500000</v>
      </c>
      <c r="F318" s="14" t="s">
        <v>99</v>
      </c>
      <c r="G318" s="14" t="s">
        <v>1037</v>
      </c>
      <c r="H318" s="22" t="s">
        <v>1606</v>
      </c>
      <c r="I318" s="15">
        <v>6900000</v>
      </c>
      <c r="J318" s="16">
        <v>0.5</v>
      </c>
      <c r="K318" s="15">
        <f t="shared" si="86"/>
        <v>3450000</v>
      </c>
      <c r="L318" s="15">
        <f t="shared" si="82"/>
        <v>6555000</v>
      </c>
      <c r="M318" s="26" t="s">
        <v>313</v>
      </c>
      <c r="N318" s="22" t="s">
        <v>493</v>
      </c>
      <c r="O318" s="22" t="s">
        <v>831</v>
      </c>
      <c r="P318" s="14" t="s">
        <v>1607</v>
      </c>
      <c r="Q318" s="14" t="s">
        <v>1609</v>
      </c>
      <c r="R318" s="14"/>
      <c r="S318" s="14"/>
      <c r="T318" s="14"/>
      <c r="U318" s="14"/>
      <c r="V318" s="14"/>
      <c r="W318" s="14"/>
      <c r="X318" s="14"/>
      <c r="Y318" s="14"/>
      <c r="Z318" s="14"/>
      <c r="AA318" s="14"/>
      <c r="AB318" s="14"/>
      <c r="AC318" s="14"/>
      <c r="AD318" s="27">
        <v>41227</v>
      </c>
      <c r="AE318" s="14" t="str">
        <f>LOOKUP(AP318,{0,32,92,184,366},{"раз в месяц","раз в квартал","раз в полгода","раз в год"})</f>
        <v>раз в полгода</v>
      </c>
      <c r="AF318" s="27" t="s">
        <v>311</v>
      </c>
      <c r="AG318" s="34">
        <f t="shared" si="83"/>
        <v>6900000</v>
      </c>
      <c r="AH318" s="16">
        <f t="shared" si="84"/>
        <v>0.5</v>
      </c>
      <c r="AI318" s="34">
        <f t="shared" si="87"/>
        <v>3450000</v>
      </c>
      <c r="AJ318" s="27" t="s">
        <v>122</v>
      </c>
      <c r="AK318" s="14"/>
      <c r="AL318" s="14"/>
      <c r="AM318" s="14"/>
      <c r="AN318" s="14"/>
      <c r="AO318" s="14"/>
      <c r="AP318" s="130">
        <v>183</v>
      </c>
      <c r="AQ318" s="131">
        <f t="shared" si="81"/>
        <v>41410</v>
      </c>
      <c r="AR318" s="132">
        <f t="shared" ca="1" si="66"/>
        <v>41410</v>
      </c>
      <c r="AS318" s="131">
        <f t="shared" ca="1" si="67"/>
        <v>41264</v>
      </c>
      <c r="AT318" s="61"/>
      <c r="AU318" s="61"/>
      <c r="AV318" s="61"/>
      <c r="AX318" s="69"/>
    </row>
    <row r="319" spans="1:51" ht="56.25" x14ac:dyDescent="0.2">
      <c r="A319" s="14" t="s">
        <v>1611</v>
      </c>
      <c r="B319" s="14" t="s">
        <v>1610</v>
      </c>
      <c r="C319" s="14" t="s">
        <v>1604</v>
      </c>
      <c r="D319" s="17">
        <v>41592</v>
      </c>
      <c r="E319" s="15">
        <v>6500000</v>
      </c>
      <c r="F319" s="14" t="s">
        <v>99</v>
      </c>
      <c r="G319" s="14" t="s">
        <v>1611</v>
      </c>
      <c r="H319" s="22" t="s">
        <v>1612</v>
      </c>
      <c r="I319" s="15">
        <v>7861247.5199999996</v>
      </c>
      <c r="J319" s="16">
        <v>0.5</v>
      </c>
      <c r="K319" s="15">
        <f t="shared" si="86"/>
        <v>3930623.76</v>
      </c>
      <c r="L319" s="15">
        <f t="shared" si="82"/>
        <v>7468185.1439999994</v>
      </c>
      <c r="M319" s="26" t="s">
        <v>313</v>
      </c>
      <c r="N319" s="22" t="s">
        <v>830</v>
      </c>
      <c r="O319" s="22" t="s">
        <v>831</v>
      </c>
      <c r="P319" s="14" t="s">
        <v>1613</v>
      </c>
      <c r="Q319" s="14" t="s">
        <v>1614</v>
      </c>
      <c r="R319" s="14"/>
      <c r="S319" s="14"/>
      <c r="T319" s="14"/>
      <c r="U319" s="14"/>
      <c r="V319" s="14"/>
      <c r="W319" s="14"/>
      <c r="X319" s="14"/>
      <c r="Y319" s="14"/>
      <c r="Z319" s="14"/>
      <c r="AA319" s="14"/>
      <c r="AB319" s="14"/>
      <c r="AC319" s="14"/>
      <c r="AD319" s="27">
        <v>41227</v>
      </c>
      <c r="AE319" s="14" t="str">
        <f>LOOKUP(AP319,{0,32,92,184,366},{"раз в месяц","раз в квартал","раз в полгода","раз в год"})</f>
        <v>раз в месяц</v>
      </c>
      <c r="AF319" s="27" t="s">
        <v>311</v>
      </c>
      <c r="AG319" s="34">
        <f t="shared" si="83"/>
        <v>7861247.5199999996</v>
      </c>
      <c r="AH319" s="16">
        <f t="shared" si="84"/>
        <v>0.5</v>
      </c>
      <c r="AI319" s="34">
        <f t="shared" si="87"/>
        <v>3930623.76</v>
      </c>
      <c r="AJ319" s="27" t="s">
        <v>122</v>
      </c>
      <c r="AK319" s="14"/>
      <c r="AL319" s="14"/>
      <c r="AM319" s="14"/>
      <c r="AN319" s="14"/>
      <c r="AO319" s="14"/>
      <c r="AP319" s="130">
        <v>30</v>
      </c>
      <c r="AQ319" s="131">
        <f t="shared" si="81"/>
        <v>41257</v>
      </c>
      <c r="AR319" s="132">
        <f t="shared" ca="1" si="66"/>
        <v>41264</v>
      </c>
      <c r="AS319" s="131">
        <f t="shared" ca="1" si="67"/>
        <v>41264</v>
      </c>
      <c r="AT319" s="61"/>
      <c r="AU319" s="61"/>
      <c r="AV319" s="61"/>
      <c r="AX319" s="69"/>
    </row>
    <row r="320" spans="1:51" ht="45" x14ac:dyDescent="0.2">
      <c r="A320" s="14" t="s">
        <v>1615</v>
      </c>
      <c r="B320" s="14" t="s">
        <v>1616</v>
      </c>
      <c r="C320" s="14" t="s">
        <v>1604</v>
      </c>
      <c r="D320" s="17">
        <v>41968</v>
      </c>
      <c r="E320" s="15">
        <v>20000000</v>
      </c>
      <c r="F320" s="14" t="s">
        <v>99</v>
      </c>
      <c r="G320" s="14" t="s">
        <v>1615</v>
      </c>
      <c r="H320" s="22" t="s">
        <v>649</v>
      </c>
      <c r="I320" s="15">
        <v>0</v>
      </c>
      <c r="J320" s="16">
        <v>0</v>
      </c>
      <c r="K320" s="15">
        <f t="shared" si="86"/>
        <v>0</v>
      </c>
      <c r="L320" s="15">
        <f t="shared" si="82"/>
        <v>0</v>
      </c>
      <c r="M320" s="26" t="s">
        <v>313</v>
      </c>
      <c r="N320" s="26" t="s">
        <v>830</v>
      </c>
      <c r="O320" s="26" t="s">
        <v>831</v>
      </c>
      <c r="P320" s="14" t="s">
        <v>648</v>
      </c>
      <c r="Q320" s="14" t="s">
        <v>991</v>
      </c>
      <c r="R320" s="14"/>
      <c r="S320" s="14"/>
      <c r="T320" s="14"/>
      <c r="U320" s="14"/>
      <c r="V320" s="14"/>
      <c r="W320" s="14"/>
      <c r="X320" s="14"/>
      <c r="Y320" s="14"/>
      <c r="Z320" s="14"/>
      <c r="AA320" s="14"/>
      <c r="AB320" s="14"/>
      <c r="AC320" s="14"/>
      <c r="AD320" s="27">
        <v>41190</v>
      </c>
      <c r="AE320" s="14" t="str">
        <f>LOOKUP(AP320,{0,32,92,184,366},{"раз в месяц","раз в квартал","раз в полгода","раз в год"})</f>
        <v>раз в месяц</v>
      </c>
      <c r="AF320" s="27" t="s">
        <v>127</v>
      </c>
      <c r="AG320" s="34">
        <f t="shared" si="83"/>
        <v>0</v>
      </c>
      <c r="AH320" s="16">
        <f t="shared" si="84"/>
        <v>0</v>
      </c>
      <c r="AI320" s="34">
        <f t="shared" si="87"/>
        <v>0</v>
      </c>
      <c r="AJ320" s="27" t="s">
        <v>122</v>
      </c>
      <c r="AK320" s="14"/>
      <c r="AL320" s="14"/>
      <c r="AM320" s="14"/>
      <c r="AN320" s="14"/>
      <c r="AO320" s="14"/>
      <c r="AP320" s="130">
        <v>30</v>
      </c>
      <c r="AQ320" s="131">
        <f t="shared" si="81"/>
        <v>41220</v>
      </c>
      <c r="AR320" s="132">
        <f t="shared" ca="1" si="66"/>
        <v>41264</v>
      </c>
      <c r="AS320" s="131">
        <f t="shared" ca="1" si="67"/>
        <v>41264</v>
      </c>
      <c r="AT320" s="61"/>
      <c r="AU320" s="61"/>
      <c r="AV320" s="61"/>
      <c r="AX320" s="69"/>
    </row>
    <row r="321" spans="1:51" ht="45" x14ac:dyDescent="0.2">
      <c r="A321" s="14" t="s">
        <v>1615</v>
      </c>
      <c r="B321" s="14" t="s">
        <v>1616</v>
      </c>
      <c r="C321" s="14" t="s">
        <v>1604</v>
      </c>
      <c r="D321" s="17">
        <v>41968</v>
      </c>
      <c r="E321" s="15">
        <v>20000000</v>
      </c>
      <c r="F321" s="14" t="s">
        <v>99</v>
      </c>
      <c r="G321" s="14" t="s">
        <v>1615</v>
      </c>
      <c r="H321" s="22" t="s">
        <v>647</v>
      </c>
      <c r="I321" s="15">
        <v>0</v>
      </c>
      <c r="J321" s="16">
        <v>0</v>
      </c>
      <c r="K321" s="15">
        <v>0</v>
      </c>
      <c r="L321" s="15">
        <f t="shared" si="82"/>
        <v>0</v>
      </c>
      <c r="M321" s="26" t="s">
        <v>313</v>
      </c>
      <c r="N321" s="26" t="s">
        <v>830</v>
      </c>
      <c r="O321" s="26" t="s">
        <v>831</v>
      </c>
      <c r="P321" s="14" t="s">
        <v>648</v>
      </c>
      <c r="Q321" s="14" t="s">
        <v>991</v>
      </c>
      <c r="R321" s="14"/>
      <c r="S321" s="14"/>
      <c r="T321" s="14"/>
      <c r="U321" s="14"/>
      <c r="V321" s="14"/>
      <c r="W321" s="14"/>
      <c r="X321" s="14"/>
      <c r="Y321" s="14"/>
      <c r="Z321" s="14"/>
      <c r="AA321" s="14"/>
      <c r="AB321" s="14"/>
      <c r="AC321" s="14"/>
      <c r="AD321" s="27">
        <v>41190</v>
      </c>
      <c r="AE321" s="14" t="str">
        <f>LOOKUP(AP321,{0,32,92,184,366},{"раз в месяц","раз в квартал","раз в полгода","раз в год"})</f>
        <v>раз в месяц</v>
      </c>
      <c r="AF321" s="27" t="s">
        <v>127</v>
      </c>
      <c r="AG321" s="34">
        <f t="shared" si="83"/>
        <v>0</v>
      </c>
      <c r="AH321" s="16">
        <f t="shared" si="84"/>
        <v>0</v>
      </c>
      <c r="AI321" s="34">
        <f t="shared" si="87"/>
        <v>0</v>
      </c>
      <c r="AJ321" s="27" t="s">
        <v>122</v>
      </c>
      <c r="AK321" s="14"/>
      <c r="AL321" s="14"/>
      <c r="AM321" s="14"/>
      <c r="AN321" s="14"/>
      <c r="AO321" s="14"/>
      <c r="AP321" s="130">
        <v>30</v>
      </c>
      <c r="AQ321" s="131">
        <f t="shared" si="81"/>
        <v>41220</v>
      </c>
      <c r="AR321" s="132">
        <f t="shared" ca="1" si="66"/>
        <v>41264</v>
      </c>
      <c r="AS321" s="131">
        <f t="shared" ca="1" si="67"/>
        <v>41264</v>
      </c>
      <c r="AT321" s="61"/>
      <c r="AU321" s="61"/>
      <c r="AV321" s="61"/>
      <c r="AX321" s="69"/>
    </row>
    <row r="322" spans="1:51" ht="45" x14ac:dyDescent="0.2">
      <c r="A322" s="14" t="s">
        <v>1615</v>
      </c>
      <c r="B322" s="14" t="s">
        <v>1616</v>
      </c>
      <c r="C322" s="14" t="s">
        <v>1604</v>
      </c>
      <c r="D322" s="17">
        <v>41968</v>
      </c>
      <c r="E322" s="15">
        <v>20000000</v>
      </c>
      <c r="F322" s="14" t="s">
        <v>99</v>
      </c>
      <c r="G322" s="14" t="s">
        <v>1615</v>
      </c>
      <c r="H322" s="22" t="s">
        <v>1629</v>
      </c>
      <c r="I322" s="15">
        <v>5707038.54</v>
      </c>
      <c r="J322" s="16">
        <v>0.5</v>
      </c>
      <c r="K322" s="15">
        <f>I322*J322</f>
        <v>2853519.27</v>
      </c>
      <c r="L322" s="15">
        <f t="shared" si="82"/>
        <v>5421686.6129999999</v>
      </c>
      <c r="M322" s="26" t="s">
        <v>313</v>
      </c>
      <c r="N322" s="26" t="s">
        <v>830</v>
      </c>
      <c r="O322" s="26" t="s">
        <v>831</v>
      </c>
      <c r="P322" s="14" t="s">
        <v>1630</v>
      </c>
      <c r="Q322" s="14" t="s">
        <v>991</v>
      </c>
      <c r="R322" s="14"/>
      <c r="S322" s="14"/>
      <c r="T322" s="14"/>
      <c r="U322" s="14"/>
      <c r="V322" s="14"/>
      <c r="W322" s="14"/>
      <c r="X322" s="14"/>
      <c r="Y322" s="14"/>
      <c r="Z322" s="14"/>
      <c r="AA322" s="14"/>
      <c r="AB322" s="14"/>
      <c r="AC322" s="14"/>
      <c r="AD322" s="27">
        <v>41239</v>
      </c>
      <c r="AE322" s="14" t="str">
        <f>LOOKUP(AP322,{0,32,92,184,366},{"раз в месяц","раз в квартал","раз в полгода","раз в год"})</f>
        <v>раз в месяц</v>
      </c>
      <c r="AF322" s="27" t="s">
        <v>127</v>
      </c>
      <c r="AG322" s="34">
        <f t="shared" si="83"/>
        <v>5707038.54</v>
      </c>
      <c r="AH322" s="16">
        <f t="shared" si="84"/>
        <v>0.5</v>
      </c>
      <c r="AI322" s="34">
        <f t="shared" si="87"/>
        <v>2853519.27</v>
      </c>
      <c r="AJ322" s="27" t="s">
        <v>122</v>
      </c>
      <c r="AK322" s="14"/>
      <c r="AL322" s="14"/>
      <c r="AM322" s="14"/>
      <c r="AN322" s="14"/>
      <c r="AO322" s="14"/>
      <c r="AP322" s="130">
        <v>30</v>
      </c>
      <c r="AQ322" s="131">
        <f t="shared" si="81"/>
        <v>41269</v>
      </c>
      <c r="AR322" s="132">
        <f t="shared" ca="1" si="66"/>
        <v>41269</v>
      </c>
      <c r="AS322" s="131">
        <f t="shared" ca="1" si="67"/>
        <v>41264</v>
      </c>
      <c r="AT322" s="61"/>
      <c r="AU322" s="61"/>
      <c r="AV322" s="61"/>
      <c r="AX322" s="69"/>
    </row>
    <row r="323" spans="1:51" ht="45" x14ac:dyDescent="0.2">
      <c r="A323" s="14" t="s">
        <v>1615</v>
      </c>
      <c r="B323" s="14" t="s">
        <v>1616</v>
      </c>
      <c r="C323" s="14" t="s">
        <v>1604</v>
      </c>
      <c r="D323" s="17">
        <v>41968</v>
      </c>
      <c r="E323" s="15">
        <v>20000000</v>
      </c>
      <c r="F323" s="14" t="s">
        <v>99</v>
      </c>
      <c r="G323" s="14" t="s">
        <v>1627</v>
      </c>
      <c r="H323" s="22" t="s">
        <v>1631</v>
      </c>
      <c r="I323" s="15">
        <v>1486000</v>
      </c>
      <c r="J323" s="16">
        <v>0.4</v>
      </c>
      <c r="K323" s="15">
        <f>I323-I323*J323</f>
        <v>891600</v>
      </c>
      <c r="L323" s="15">
        <f t="shared" si="82"/>
        <v>1411700</v>
      </c>
      <c r="M323" s="26" t="s">
        <v>313</v>
      </c>
      <c r="N323" s="22" t="s">
        <v>314</v>
      </c>
      <c r="O323" s="22" t="s">
        <v>831</v>
      </c>
      <c r="P323" s="14" t="s">
        <v>1633</v>
      </c>
      <c r="Q323" s="14" t="s">
        <v>1634</v>
      </c>
      <c r="R323" s="14"/>
      <c r="S323" s="14"/>
      <c r="T323" s="14"/>
      <c r="U323" s="14"/>
      <c r="V323" s="14"/>
      <c r="W323" s="14"/>
      <c r="X323" s="14"/>
      <c r="Y323" s="14"/>
      <c r="Z323" s="14"/>
      <c r="AA323" s="14"/>
      <c r="AB323" s="14"/>
      <c r="AC323" s="14"/>
      <c r="AD323" s="27">
        <v>41239</v>
      </c>
      <c r="AE323" s="14" t="str">
        <f>LOOKUP(AP323,{0,32,92,184,366},{"раз в месяц","раз в квартал","раз в полгода","раз в год"})</f>
        <v>раз в квартал</v>
      </c>
      <c r="AF323" s="27" t="s">
        <v>127</v>
      </c>
      <c r="AG323" s="34">
        <f t="shared" si="83"/>
        <v>1486000</v>
      </c>
      <c r="AH323" s="16">
        <f t="shared" si="84"/>
        <v>0.4</v>
      </c>
      <c r="AI323" s="34">
        <f t="shared" si="87"/>
        <v>891600</v>
      </c>
      <c r="AJ323" s="27" t="s">
        <v>122</v>
      </c>
      <c r="AK323" s="14"/>
      <c r="AL323" s="14"/>
      <c r="AM323" s="14"/>
      <c r="AN323" s="14"/>
      <c r="AO323" s="14"/>
      <c r="AP323" s="130">
        <v>91</v>
      </c>
      <c r="AQ323" s="131">
        <f t="shared" si="81"/>
        <v>41330</v>
      </c>
      <c r="AR323" s="132">
        <f t="shared" ca="1" si="66"/>
        <v>41330</v>
      </c>
      <c r="AS323" s="131">
        <f t="shared" ca="1" si="67"/>
        <v>41264</v>
      </c>
      <c r="AT323" s="61"/>
      <c r="AU323" s="61"/>
      <c r="AV323" s="61"/>
      <c r="AX323" s="69"/>
    </row>
    <row r="324" spans="1:51" ht="45" x14ac:dyDescent="0.2">
      <c r="A324" s="14" t="s">
        <v>1615</v>
      </c>
      <c r="B324" s="14" t="s">
        <v>1616</v>
      </c>
      <c r="C324" s="14" t="s">
        <v>1604</v>
      </c>
      <c r="D324" s="17">
        <v>41968</v>
      </c>
      <c r="E324" s="15">
        <v>20000000</v>
      </c>
      <c r="F324" s="14" t="s">
        <v>99</v>
      </c>
      <c r="G324" s="14" t="s">
        <v>1628</v>
      </c>
      <c r="H324" s="22" t="s">
        <v>1632</v>
      </c>
      <c r="I324" s="15">
        <v>1234000</v>
      </c>
      <c r="J324" s="16">
        <v>0.45</v>
      </c>
      <c r="K324" s="15">
        <f>I324-I324*J324</f>
        <v>678700</v>
      </c>
      <c r="L324" s="15">
        <f t="shared" si="82"/>
        <v>1172300</v>
      </c>
      <c r="M324" s="26" t="s">
        <v>313</v>
      </c>
      <c r="N324" s="22" t="s">
        <v>314</v>
      </c>
      <c r="O324" s="22" t="s">
        <v>831</v>
      </c>
      <c r="P324" s="14" t="s">
        <v>645</v>
      </c>
      <c r="Q324" s="14" t="s">
        <v>1635</v>
      </c>
      <c r="R324" s="14"/>
      <c r="S324" s="14"/>
      <c r="T324" s="14"/>
      <c r="U324" s="14"/>
      <c r="V324" s="14"/>
      <c r="W324" s="14"/>
      <c r="X324" s="14"/>
      <c r="Y324" s="14"/>
      <c r="Z324" s="14"/>
      <c r="AA324" s="14"/>
      <c r="AB324" s="14"/>
      <c r="AC324" s="14"/>
      <c r="AD324" s="27">
        <v>41239</v>
      </c>
      <c r="AE324" s="14" t="str">
        <f>LOOKUP(AP324,{0,32,92,184,366},{"раз в месяц","раз в квартал","раз в полгода","раз в год"})</f>
        <v>раз в квартал</v>
      </c>
      <c r="AF324" s="27" t="s">
        <v>127</v>
      </c>
      <c r="AG324" s="34">
        <f t="shared" si="83"/>
        <v>1234000</v>
      </c>
      <c r="AH324" s="16">
        <f t="shared" si="84"/>
        <v>0.45</v>
      </c>
      <c r="AI324" s="34">
        <f t="shared" si="87"/>
        <v>678700</v>
      </c>
      <c r="AJ324" s="27" t="s">
        <v>122</v>
      </c>
      <c r="AK324" s="14"/>
      <c r="AL324" s="14"/>
      <c r="AM324" s="14"/>
      <c r="AN324" s="14"/>
      <c r="AO324" s="14"/>
      <c r="AP324" s="130">
        <v>91</v>
      </c>
      <c r="AQ324" s="131">
        <f t="shared" si="81"/>
        <v>41330</v>
      </c>
      <c r="AR324" s="132">
        <f t="shared" ca="1" si="66"/>
        <v>41330</v>
      </c>
      <c r="AS324" s="131">
        <f t="shared" ca="1" si="67"/>
        <v>41264</v>
      </c>
      <c r="AT324" s="61"/>
      <c r="AU324" s="61"/>
      <c r="AV324" s="61"/>
      <c r="AX324" s="69"/>
    </row>
    <row r="325" spans="1:51" ht="56.25" x14ac:dyDescent="0.2">
      <c r="A325" s="14" t="s">
        <v>1615</v>
      </c>
      <c r="B325" s="14" t="s">
        <v>1616</v>
      </c>
      <c r="C325" s="14" t="s">
        <v>1604</v>
      </c>
      <c r="D325" s="17">
        <v>41968</v>
      </c>
      <c r="E325" s="15">
        <v>20000000</v>
      </c>
      <c r="F325" s="14" t="s">
        <v>99</v>
      </c>
      <c r="G325" s="14" t="s">
        <v>1662</v>
      </c>
      <c r="H325" s="22" t="s">
        <v>1663</v>
      </c>
      <c r="I325" s="15">
        <v>0</v>
      </c>
      <c r="J325" s="16">
        <v>0</v>
      </c>
      <c r="K325" s="15">
        <v>0</v>
      </c>
      <c r="L325" s="15">
        <f t="shared" si="82"/>
        <v>0</v>
      </c>
      <c r="M325" s="26" t="s">
        <v>313</v>
      </c>
      <c r="N325" s="14" t="s">
        <v>316</v>
      </c>
      <c r="O325" s="14" t="s">
        <v>317</v>
      </c>
      <c r="P325" s="14" t="s">
        <v>1664</v>
      </c>
      <c r="Q325" s="14" t="s">
        <v>1665</v>
      </c>
      <c r="R325" s="14"/>
      <c r="S325" s="14"/>
      <c r="T325" s="14"/>
      <c r="U325" s="14"/>
      <c r="V325" s="14"/>
      <c r="W325" s="14"/>
      <c r="X325" s="14"/>
      <c r="Y325" s="14"/>
      <c r="Z325" s="14"/>
      <c r="AA325" s="14"/>
      <c r="AB325" s="14"/>
      <c r="AC325" s="14"/>
      <c r="AD325" s="27">
        <v>41183</v>
      </c>
      <c r="AE325" s="14" t="str">
        <f>LOOKUP(AP325,{0,32,92,184,366},{"раз в месяц","раз в квартал","раз в полгода","раз в год"})</f>
        <v>раз в год</v>
      </c>
      <c r="AF325" s="27" t="s">
        <v>127</v>
      </c>
      <c r="AG325" s="34">
        <f>I325</f>
        <v>0</v>
      </c>
      <c r="AH325" s="16">
        <v>0.25</v>
      </c>
      <c r="AI325" s="34">
        <f>AG325-AG325*AH325</f>
        <v>0</v>
      </c>
      <c r="AJ325" s="27" t="s">
        <v>122</v>
      </c>
      <c r="AK325" s="14"/>
      <c r="AL325" s="14"/>
      <c r="AM325" s="14"/>
      <c r="AN325" s="14"/>
      <c r="AO325" s="14"/>
      <c r="AP325" s="130">
        <v>365</v>
      </c>
      <c r="AQ325" s="131">
        <f t="shared" si="81"/>
        <v>41548</v>
      </c>
      <c r="AR325" s="132">
        <f t="shared" ca="1" si="66"/>
        <v>41548</v>
      </c>
      <c r="AS325" s="131">
        <f t="shared" ca="1" si="67"/>
        <v>41264</v>
      </c>
      <c r="AT325" s="61"/>
      <c r="AU325" s="61"/>
      <c r="AV325" s="61"/>
      <c r="AX325" s="120">
        <v>41183</v>
      </c>
      <c r="AY325" s="120">
        <f t="shared" ref="AY325:AY327" ca="1" si="88">IF(AS325&gt;(AX325+183),AS325,(AX325+183))</f>
        <v>41366</v>
      </c>
    </row>
    <row r="326" spans="1:51" ht="67.5" x14ac:dyDescent="0.2">
      <c r="A326" s="14" t="s">
        <v>1617</v>
      </c>
      <c r="B326" s="14" t="s">
        <v>1618</v>
      </c>
      <c r="C326" s="14" t="s">
        <v>1166</v>
      </c>
      <c r="D326" s="17">
        <v>43062</v>
      </c>
      <c r="E326" s="15">
        <v>3600000</v>
      </c>
      <c r="F326" s="14" t="s">
        <v>99</v>
      </c>
      <c r="G326" s="14" t="s">
        <v>1619</v>
      </c>
      <c r="H326" s="22" t="s">
        <v>1620</v>
      </c>
      <c r="I326" s="15">
        <v>0</v>
      </c>
      <c r="J326" s="16">
        <v>0</v>
      </c>
      <c r="K326" s="15">
        <v>3600000</v>
      </c>
      <c r="L326" s="15">
        <v>0</v>
      </c>
      <c r="M326" s="26" t="s">
        <v>313</v>
      </c>
      <c r="N326" s="22" t="s">
        <v>316</v>
      </c>
      <c r="O326" s="22" t="s">
        <v>317</v>
      </c>
      <c r="P326" s="14" t="s">
        <v>14</v>
      </c>
      <c r="Q326" s="14" t="s">
        <v>1621</v>
      </c>
      <c r="R326" s="14"/>
      <c r="S326" s="14"/>
      <c r="T326" s="14"/>
      <c r="U326" s="14"/>
      <c r="V326" s="14"/>
      <c r="W326" s="14"/>
      <c r="X326" s="14"/>
      <c r="Y326" s="14"/>
      <c r="Z326" s="14"/>
      <c r="AA326" s="14"/>
      <c r="AB326" s="14"/>
      <c r="AC326" s="14"/>
      <c r="AD326" s="27">
        <v>41229</v>
      </c>
      <c r="AE326" s="14" t="str">
        <f>LOOKUP(AP326,{0,32,92,184,366},{"раз в месяц","раз в квартал","раз в полгода","раз в год"})</f>
        <v>раз в год</v>
      </c>
      <c r="AF326" s="27" t="s">
        <v>311</v>
      </c>
      <c r="AG326" s="34">
        <f t="shared" si="83"/>
        <v>0</v>
      </c>
      <c r="AH326" s="16">
        <f t="shared" si="84"/>
        <v>0</v>
      </c>
      <c r="AI326" s="34">
        <f>K326</f>
        <v>3600000</v>
      </c>
      <c r="AJ326" s="27" t="s">
        <v>122</v>
      </c>
      <c r="AK326" s="14"/>
      <c r="AL326" s="14"/>
      <c r="AM326" s="14"/>
      <c r="AN326" s="14"/>
      <c r="AO326" s="14"/>
      <c r="AP326" s="130">
        <v>365</v>
      </c>
      <c r="AQ326" s="131">
        <f t="shared" si="81"/>
        <v>41594</v>
      </c>
      <c r="AR326" s="132">
        <f t="shared" ca="1" si="66"/>
        <v>41594</v>
      </c>
      <c r="AS326" s="131">
        <f t="shared" ca="1" si="67"/>
        <v>41264</v>
      </c>
      <c r="AT326" s="61"/>
      <c r="AU326" s="61"/>
      <c r="AV326" s="61"/>
      <c r="AX326" s="120">
        <v>41229</v>
      </c>
      <c r="AY326" s="120">
        <f t="shared" ca="1" si="88"/>
        <v>41412</v>
      </c>
    </row>
    <row r="327" spans="1:51" ht="56.25" x14ac:dyDescent="0.2">
      <c r="A327" s="14" t="s">
        <v>722</v>
      </c>
      <c r="B327" s="14" t="s">
        <v>1495</v>
      </c>
      <c r="C327" s="14" t="s">
        <v>975</v>
      </c>
      <c r="D327" s="17">
        <v>43037</v>
      </c>
      <c r="E327" s="15">
        <v>1400000</v>
      </c>
      <c r="F327" s="14" t="s">
        <v>99</v>
      </c>
      <c r="G327" s="14" t="s">
        <v>1496</v>
      </c>
      <c r="H327" s="22" t="s">
        <v>1624</v>
      </c>
      <c r="I327" s="15">
        <v>1890000</v>
      </c>
      <c r="J327" s="16">
        <v>0.3</v>
      </c>
      <c r="K327" s="15">
        <f t="shared" si="86"/>
        <v>1323000</v>
      </c>
      <c r="L327" s="15">
        <f t="shared" si="82"/>
        <v>1795500</v>
      </c>
      <c r="M327" s="26" t="s">
        <v>313</v>
      </c>
      <c r="N327" s="22" t="s">
        <v>316</v>
      </c>
      <c r="O327" s="22" t="s">
        <v>317</v>
      </c>
      <c r="P327" s="14" t="s">
        <v>1625</v>
      </c>
      <c r="Q327" s="14" t="s">
        <v>1626</v>
      </c>
      <c r="R327" s="14"/>
      <c r="S327" s="14"/>
      <c r="T327" s="14"/>
      <c r="U327" s="14"/>
      <c r="V327" s="14"/>
      <c r="W327" s="14"/>
      <c r="X327" s="14"/>
      <c r="Y327" s="14"/>
      <c r="Z327" s="14"/>
      <c r="AA327" s="14"/>
      <c r="AB327" s="14"/>
      <c r="AC327" s="14"/>
      <c r="AD327" s="27">
        <v>41211</v>
      </c>
      <c r="AE327" s="14" t="str">
        <f>LOOKUP(AP327,{0,32,92,184,366},{"раз в месяц","раз в квартал","раз в полгода","раз в год"})</f>
        <v>раз в год</v>
      </c>
      <c r="AF327" s="27" t="s">
        <v>311</v>
      </c>
      <c r="AG327" s="34">
        <f t="shared" si="83"/>
        <v>1890000</v>
      </c>
      <c r="AH327" s="16">
        <f t="shared" si="84"/>
        <v>0.3</v>
      </c>
      <c r="AI327" s="34">
        <f t="shared" si="87"/>
        <v>1323000</v>
      </c>
      <c r="AJ327" s="27" t="s">
        <v>122</v>
      </c>
      <c r="AK327" s="14"/>
      <c r="AL327" s="14"/>
      <c r="AM327" s="14"/>
      <c r="AN327" s="14"/>
      <c r="AO327" s="14"/>
      <c r="AP327" s="130">
        <v>365</v>
      </c>
      <c r="AQ327" s="131">
        <f t="shared" si="81"/>
        <v>41576</v>
      </c>
      <c r="AR327" s="132">
        <f t="shared" ref="AR327:AR357" ca="1" si="89">IF(AQ327&lt;=AS327,AS327,AQ327)</f>
        <v>41576</v>
      </c>
      <c r="AS327" s="131">
        <f t="shared" ref="AS327:AS357" ca="1" si="90">TODAY()</f>
        <v>41264</v>
      </c>
      <c r="AT327" s="61"/>
      <c r="AU327" s="61"/>
      <c r="AV327" s="61"/>
      <c r="AX327" s="120">
        <v>41211</v>
      </c>
      <c r="AY327" s="120">
        <f t="shared" ca="1" si="88"/>
        <v>41394</v>
      </c>
    </row>
    <row r="328" spans="1:51" ht="56.25" x14ac:dyDescent="0.2">
      <c r="A328" s="14" t="s">
        <v>1636</v>
      </c>
      <c r="B328" s="14" t="s">
        <v>1637</v>
      </c>
      <c r="C328" s="14" t="s">
        <v>1166</v>
      </c>
      <c r="D328" s="17">
        <v>41729</v>
      </c>
      <c r="E328" s="15">
        <v>500000</v>
      </c>
      <c r="F328" s="14" t="s">
        <v>99</v>
      </c>
      <c r="G328" s="14" t="s">
        <v>1638</v>
      </c>
      <c r="H328" s="14" t="s">
        <v>1640</v>
      </c>
      <c r="I328" s="15">
        <v>360000</v>
      </c>
      <c r="J328" s="16">
        <v>0.4</v>
      </c>
      <c r="K328" s="15">
        <f t="shared" si="86"/>
        <v>216000</v>
      </c>
      <c r="L328" s="15">
        <f t="shared" si="82"/>
        <v>342000</v>
      </c>
      <c r="M328" s="26" t="s">
        <v>313</v>
      </c>
      <c r="N328" s="22" t="s">
        <v>314</v>
      </c>
      <c r="O328" s="22" t="s">
        <v>831</v>
      </c>
      <c r="P328" s="14" t="s">
        <v>1642</v>
      </c>
      <c r="Q328" s="14" t="s">
        <v>1643</v>
      </c>
      <c r="R328" s="14"/>
      <c r="S328" s="14"/>
      <c r="T328" s="14"/>
      <c r="U328" s="14"/>
      <c r="V328" s="14"/>
      <c r="W328" s="14"/>
      <c r="X328" s="14"/>
      <c r="Y328" s="14"/>
      <c r="Z328" s="14"/>
      <c r="AA328" s="14"/>
      <c r="AB328" s="14"/>
      <c r="AC328" s="14"/>
      <c r="AD328" s="27">
        <v>40632</v>
      </c>
      <c r="AE328" s="14" t="str">
        <f>LOOKUP(AP328,{0,32,92,184,366},{"раз в месяц","раз в квартал","раз в полгода","раз в год"})</f>
        <v>раз в полгода</v>
      </c>
      <c r="AF328" s="27" t="s">
        <v>127</v>
      </c>
      <c r="AG328" s="34">
        <f t="shared" si="83"/>
        <v>360000</v>
      </c>
      <c r="AH328" s="16">
        <f t="shared" ref="AH328:AH360" si="91">J328</f>
        <v>0.4</v>
      </c>
      <c r="AI328" s="34">
        <f t="shared" si="87"/>
        <v>216000</v>
      </c>
      <c r="AJ328" s="27" t="s">
        <v>122</v>
      </c>
      <c r="AK328" s="14"/>
      <c r="AL328" s="14"/>
      <c r="AM328" s="14"/>
      <c r="AN328" s="14"/>
      <c r="AO328" s="14"/>
      <c r="AP328" s="130">
        <v>183</v>
      </c>
      <c r="AQ328" s="131">
        <f t="shared" si="81"/>
        <v>40815</v>
      </c>
      <c r="AR328" s="132">
        <f t="shared" ca="1" si="89"/>
        <v>41264</v>
      </c>
      <c r="AS328" s="131">
        <f t="shared" ca="1" si="90"/>
        <v>41264</v>
      </c>
      <c r="AT328" s="61"/>
      <c r="AU328" s="61"/>
      <c r="AV328" s="61"/>
      <c r="AX328" s="69"/>
    </row>
    <row r="329" spans="1:51" ht="56.25" x14ac:dyDescent="0.2">
      <c r="A329" s="14" t="s">
        <v>1636</v>
      </c>
      <c r="B329" s="14" t="s">
        <v>1637</v>
      </c>
      <c r="C329" s="14" t="s">
        <v>1166</v>
      </c>
      <c r="D329" s="17">
        <v>41729</v>
      </c>
      <c r="E329" s="15">
        <v>500000</v>
      </c>
      <c r="F329" s="14" t="s">
        <v>99</v>
      </c>
      <c r="G329" s="14" t="s">
        <v>1639</v>
      </c>
      <c r="H329" s="14" t="s">
        <v>1641</v>
      </c>
      <c r="I329" s="15">
        <v>300000</v>
      </c>
      <c r="J329" s="16">
        <v>0.4</v>
      </c>
      <c r="K329" s="15">
        <f t="shared" si="86"/>
        <v>180000</v>
      </c>
      <c r="L329" s="15">
        <f t="shared" si="82"/>
        <v>285000</v>
      </c>
      <c r="M329" s="26" t="s">
        <v>313</v>
      </c>
      <c r="N329" s="22" t="s">
        <v>314</v>
      </c>
      <c r="O329" s="22" t="s">
        <v>831</v>
      </c>
      <c r="P329" s="14" t="s">
        <v>1642</v>
      </c>
      <c r="Q329" s="14" t="s">
        <v>1644</v>
      </c>
      <c r="R329" s="14"/>
      <c r="S329" s="14"/>
      <c r="T329" s="14"/>
      <c r="U329" s="14"/>
      <c r="V329" s="14"/>
      <c r="W329" s="14"/>
      <c r="X329" s="14"/>
      <c r="Y329" s="14"/>
      <c r="Z329" s="14"/>
      <c r="AA329" s="14"/>
      <c r="AB329" s="14"/>
      <c r="AC329" s="14"/>
      <c r="AD329" s="27">
        <v>40632</v>
      </c>
      <c r="AE329" s="14" t="str">
        <f>LOOKUP(AP329,{0,32,92,184,366},{"раз в месяц","раз в квартал","раз в полгода","раз в год"})</f>
        <v>раз в полгода</v>
      </c>
      <c r="AF329" s="27" t="s">
        <v>127</v>
      </c>
      <c r="AG329" s="34">
        <f t="shared" si="83"/>
        <v>300000</v>
      </c>
      <c r="AH329" s="16">
        <f t="shared" si="91"/>
        <v>0.4</v>
      </c>
      <c r="AI329" s="34">
        <f t="shared" si="87"/>
        <v>180000</v>
      </c>
      <c r="AJ329" s="27" t="s">
        <v>122</v>
      </c>
      <c r="AK329" s="14"/>
      <c r="AL329" s="14"/>
      <c r="AM329" s="14"/>
      <c r="AN329" s="14"/>
      <c r="AO329" s="14"/>
      <c r="AP329" s="130">
        <v>183</v>
      </c>
      <c r="AQ329" s="131">
        <f t="shared" si="81"/>
        <v>40815</v>
      </c>
      <c r="AR329" s="132">
        <f t="shared" ca="1" si="89"/>
        <v>41264</v>
      </c>
      <c r="AS329" s="131">
        <f t="shared" ca="1" si="90"/>
        <v>41264</v>
      </c>
      <c r="AT329" s="61"/>
      <c r="AU329" s="61"/>
      <c r="AV329" s="61"/>
      <c r="AX329" s="69"/>
    </row>
    <row r="330" spans="1:51" ht="78.75" x14ac:dyDescent="0.2">
      <c r="A330" s="14" t="s">
        <v>1645</v>
      </c>
      <c r="B330" s="14" t="s">
        <v>1655</v>
      </c>
      <c r="C330" s="14" t="s">
        <v>1166</v>
      </c>
      <c r="D330" s="17">
        <v>42573</v>
      </c>
      <c r="E330" s="15">
        <v>2500000</v>
      </c>
      <c r="F330" s="14" t="s">
        <v>99</v>
      </c>
      <c r="G330" s="14" t="s">
        <v>1645</v>
      </c>
      <c r="H330" s="14" t="s">
        <v>1661</v>
      </c>
      <c r="I330" s="15">
        <v>3776000</v>
      </c>
      <c r="J330" s="16">
        <v>0.3</v>
      </c>
      <c r="K330" s="15">
        <f t="shared" si="86"/>
        <v>2643200</v>
      </c>
      <c r="L330" s="15">
        <f t="shared" si="82"/>
        <v>3587200</v>
      </c>
      <c r="M330" s="26" t="s">
        <v>313</v>
      </c>
      <c r="N330" s="22" t="s">
        <v>316</v>
      </c>
      <c r="O330" s="22" t="s">
        <v>317</v>
      </c>
      <c r="P330" s="14" t="s">
        <v>1646</v>
      </c>
      <c r="Q330" s="14" t="s">
        <v>1647</v>
      </c>
      <c r="R330" s="14"/>
      <c r="S330" s="14"/>
      <c r="T330" s="14"/>
      <c r="U330" s="14"/>
      <c r="V330" s="14"/>
      <c r="W330" s="14"/>
      <c r="X330" s="14"/>
      <c r="Y330" s="14"/>
      <c r="Z330" s="14"/>
      <c r="AA330" s="14"/>
      <c r="AB330" s="14"/>
      <c r="AC330" s="14"/>
      <c r="AD330" s="27">
        <v>40774</v>
      </c>
      <c r="AE330" s="14" t="str">
        <f>LOOKUP(AP330,{0,32,92,184,366},{"раз в месяц","раз в квартал","раз в полгода","раз в год"})</f>
        <v>раз в год</v>
      </c>
      <c r="AF330" s="27" t="s">
        <v>311</v>
      </c>
      <c r="AG330" s="34">
        <f t="shared" si="83"/>
        <v>3776000</v>
      </c>
      <c r="AH330" s="16">
        <f t="shared" si="91"/>
        <v>0.3</v>
      </c>
      <c r="AI330" s="34">
        <f t="shared" si="87"/>
        <v>2643200</v>
      </c>
      <c r="AJ330" s="27" t="s">
        <v>122</v>
      </c>
      <c r="AK330" s="14"/>
      <c r="AL330" s="14"/>
      <c r="AM330" s="14"/>
      <c r="AN330" s="14"/>
      <c r="AO330" s="14"/>
      <c r="AP330" s="130">
        <v>365</v>
      </c>
      <c r="AQ330" s="131">
        <f t="shared" si="81"/>
        <v>41139</v>
      </c>
      <c r="AR330" s="132">
        <f t="shared" ca="1" si="89"/>
        <v>41264</v>
      </c>
      <c r="AS330" s="131">
        <f t="shared" ca="1" si="90"/>
        <v>41264</v>
      </c>
      <c r="AT330" s="61"/>
      <c r="AU330" s="61"/>
      <c r="AV330" s="61"/>
      <c r="AX330" s="120">
        <v>40774</v>
      </c>
      <c r="AY330" s="120">
        <f t="shared" ref="AY330:AY332" ca="1" si="92">IF(AS330&gt;(AX330+183),AS330,(AX330+183))</f>
        <v>41264</v>
      </c>
    </row>
    <row r="331" spans="1:51" ht="78.75" x14ac:dyDescent="0.2">
      <c r="A331" s="14" t="s">
        <v>1649</v>
      </c>
      <c r="B331" s="14" t="s">
        <v>1650</v>
      </c>
      <c r="C331" s="14" t="s">
        <v>1651</v>
      </c>
      <c r="D331" s="17">
        <v>42682</v>
      </c>
      <c r="E331" s="15">
        <v>525000</v>
      </c>
      <c r="F331" s="14" t="s">
        <v>99</v>
      </c>
      <c r="G331" s="14" t="s">
        <v>1648</v>
      </c>
      <c r="H331" s="14" t="s">
        <v>1652</v>
      </c>
      <c r="I331" s="15">
        <v>750600</v>
      </c>
      <c r="J331" s="16">
        <v>0.2</v>
      </c>
      <c r="K331" s="15">
        <f t="shared" si="86"/>
        <v>600480</v>
      </c>
      <c r="L331" s="15">
        <f t="shared" si="82"/>
        <v>713070</v>
      </c>
      <c r="M331" s="26" t="s">
        <v>313</v>
      </c>
      <c r="N331" s="22" t="s">
        <v>314</v>
      </c>
      <c r="O331" s="22" t="s">
        <v>831</v>
      </c>
      <c r="P331" s="14" t="s">
        <v>1653</v>
      </c>
      <c r="Q331" s="14" t="s">
        <v>1654</v>
      </c>
      <c r="R331" s="14"/>
      <c r="S331" s="14"/>
      <c r="T331" s="14"/>
      <c r="U331" s="14"/>
      <c r="V331" s="14"/>
      <c r="W331" s="14"/>
      <c r="X331" s="14"/>
      <c r="Y331" s="14"/>
      <c r="Z331" s="14"/>
      <c r="AA331" s="14"/>
      <c r="AB331" s="14"/>
      <c r="AC331" s="14"/>
      <c r="AD331" s="27">
        <v>40855</v>
      </c>
      <c r="AE331" s="14" t="str">
        <f>LOOKUP(AP331,{0,32,92,184,366},{"раз в месяц","раз в квартал","раз в полгода","раз в год"})</f>
        <v>раз в полгода</v>
      </c>
      <c r="AF331" s="27" t="s">
        <v>311</v>
      </c>
      <c r="AG331" s="34">
        <f t="shared" si="83"/>
        <v>750600</v>
      </c>
      <c r="AH331" s="16">
        <f t="shared" si="91"/>
        <v>0.2</v>
      </c>
      <c r="AI331" s="34">
        <f t="shared" si="87"/>
        <v>600480</v>
      </c>
      <c r="AJ331" s="27" t="s">
        <v>122</v>
      </c>
      <c r="AK331" s="14"/>
      <c r="AL331" s="14"/>
      <c r="AM331" s="14"/>
      <c r="AN331" s="14"/>
      <c r="AO331" s="14"/>
      <c r="AP331" s="130">
        <v>183</v>
      </c>
      <c r="AQ331" s="131">
        <f t="shared" si="81"/>
        <v>41038</v>
      </c>
      <c r="AR331" s="132">
        <f t="shared" ca="1" si="89"/>
        <v>41264</v>
      </c>
      <c r="AS331" s="131">
        <f t="shared" ca="1" si="90"/>
        <v>41264</v>
      </c>
      <c r="AT331" s="61"/>
      <c r="AU331" s="61"/>
      <c r="AV331" s="61"/>
      <c r="AX331" s="69"/>
    </row>
    <row r="332" spans="1:51" ht="112.5" x14ac:dyDescent="0.2">
      <c r="A332" s="14" t="s">
        <v>1656</v>
      </c>
      <c r="B332" s="14" t="s">
        <v>1657</v>
      </c>
      <c r="C332" s="14" t="s">
        <v>975</v>
      </c>
      <c r="D332" s="17">
        <v>41392</v>
      </c>
      <c r="E332" s="15">
        <v>2500000</v>
      </c>
      <c r="F332" s="14" t="s">
        <v>99</v>
      </c>
      <c r="G332" s="14" t="s">
        <v>1658</v>
      </c>
      <c r="H332" s="14" t="s">
        <v>1659</v>
      </c>
      <c r="I332" s="15">
        <v>3870000</v>
      </c>
      <c r="J332" s="16">
        <v>0.25</v>
      </c>
      <c r="K332" s="15">
        <f t="shared" si="86"/>
        <v>2902500</v>
      </c>
      <c r="L332" s="15">
        <f t="shared" si="82"/>
        <v>3676500</v>
      </c>
      <c r="M332" s="26" t="s">
        <v>313</v>
      </c>
      <c r="N332" s="22" t="s">
        <v>316</v>
      </c>
      <c r="O332" s="22" t="s">
        <v>317</v>
      </c>
      <c r="P332" s="14" t="s">
        <v>1254</v>
      </c>
      <c r="Q332" s="14" t="s">
        <v>1660</v>
      </c>
      <c r="R332" s="14"/>
      <c r="S332" s="14"/>
      <c r="T332" s="14"/>
      <c r="U332" s="14"/>
      <c r="V332" s="14"/>
      <c r="W332" s="14"/>
      <c r="X332" s="14"/>
      <c r="Y332" s="14"/>
      <c r="Z332" s="14"/>
      <c r="AA332" s="14"/>
      <c r="AB332" s="14"/>
      <c r="AC332" s="14"/>
      <c r="AD332" s="27">
        <v>40661</v>
      </c>
      <c r="AE332" s="14" t="str">
        <f>LOOKUP(AP332,{0,32,92,184,366},{"раз в месяц","раз в квартал","раз в полгода","раз в год"})</f>
        <v>раз в год</v>
      </c>
      <c r="AF332" s="27" t="s">
        <v>311</v>
      </c>
      <c r="AG332" s="34">
        <f t="shared" si="83"/>
        <v>3870000</v>
      </c>
      <c r="AH332" s="16">
        <f t="shared" si="91"/>
        <v>0.25</v>
      </c>
      <c r="AI332" s="34">
        <f t="shared" si="87"/>
        <v>2902500</v>
      </c>
      <c r="AJ332" s="27" t="s">
        <v>122</v>
      </c>
      <c r="AK332" s="14"/>
      <c r="AL332" s="14"/>
      <c r="AM332" s="14"/>
      <c r="AN332" s="14"/>
      <c r="AO332" s="14"/>
      <c r="AP332" s="130">
        <v>365</v>
      </c>
      <c r="AQ332" s="131">
        <f t="shared" si="81"/>
        <v>41026</v>
      </c>
      <c r="AR332" s="132">
        <f t="shared" ca="1" si="89"/>
        <v>41264</v>
      </c>
      <c r="AS332" s="131">
        <f t="shared" ca="1" si="90"/>
        <v>41264</v>
      </c>
      <c r="AT332" s="61"/>
      <c r="AU332" s="61"/>
      <c r="AV332" s="61"/>
      <c r="AX332" s="120">
        <v>40661</v>
      </c>
      <c r="AY332" s="120">
        <f t="shared" ca="1" si="92"/>
        <v>41264</v>
      </c>
    </row>
    <row r="333" spans="1:51" x14ac:dyDescent="0.2">
      <c r="G333" s="113"/>
      <c r="H333" s="114"/>
      <c r="J333" s="116"/>
      <c r="K333" s="115">
        <f t="shared" si="86"/>
        <v>0</v>
      </c>
      <c r="L333" s="115">
        <f t="shared" si="82"/>
        <v>0</v>
      </c>
      <c r="M333" s="113"/>
      <c r="N333" s="113"/>
      <c r="O333" s="113"/>
      <c r="P333" s="113"/>
      <c r="Q333" s="113"/>
      <c r="R333" s="113"/>
      <c r="S333" s="113"/>
      <c r="T333" s="113"/>
      <c r="U333" s="113"/>
      <c r="V333" s="113"/>
      <c r="W333" s="113"/>
      <c r="X333" s="113"/>
      <c r="Y333" s="113"/>
      <c r="Z333" s="113"/>
      <c r="AA333" s="113"/>
      <c r="AB333" s="113"/>
      <c r="AC333" s="113"/>
      <c r="AD333" s="114"/>
      <c r="AE333" s="14" t="str">
        <f>LOOKUP(AP333,{0,32,92,184,366},{"раз в месяц","раз в квартал","раз в полгода","раз в год"})</f>
        <v>раз в месяц</v>
      </c>
      <c r="AF333" s="113"/>
      <c r="AG333" s="118">
        <f t="shared" si="83"/>
        <v>0</v>
      </c>
      <c r="AH333" s="16">
        <f t="shared" si="91"/>
        <v>0</v>
      </c>
      <c r="AI333" s="118">
        <f t="shared" si="87"/>
        <v>0</v>
      </c>
      <c r="AJ333" s="113"/>
      <c r="AK333" s="113"/>
      <c r="AL333" s="113"/>
      <c r="AM333" s="113"/>
      <c r="AN333" s="113"/>
      <c r="AO333" s="113"/>
      <c r="AP333" s="61"/>
      <c r="AQ333" s="131">
        <f t="shared" si="81"/>
        <v>0</v>
      </c>
      <c r="AR333" s="132">
        <f t="shared" ca="1" si="89"/>
        <v>41264</v>
      </c>
      <c r="AS333" s="131">
        <f t="shared" ca="1" si="90"/>
        <v>41264</v>
      </c>
      <c r="AT333" s="61"/>
      <c r="AU333" s="61"/>
      <c r="AV333" s="61"/>
      <c r="AX333" s="69"/>
    </row>
    <row r="334" spans="1:51" x14ac:dyDescent="0.2">
      <c r="G334" s="113"/>
      <c r="H334" s="114"/>
      <c r="J334" s="116"/>
      <c r="K334" s="115">
        <f t="shared" si="86"/>
        <v>0</v>
      </c>
      <c r="L334" s="115">
        <f t="shared" si="82"/>
        <v>0</v>
      </c>
      <c r="M334" s="113"/>
      <c r="N334" s="113"/>
      <c r="O334" s="113"/>
      <c r="P334" s="113"/>
      <c r="Q334" s="113"/>
      <c r="R334" s="113"/>
      <c r="S334" s="113"/>
      <c r="T334" s="113"/>
      <c r="U334" s="113"/>
      <c r="V334" s="113"/>
      <c r="W334" s="113"/>
      <c r="X334" s="113"/>
      <c r="Y334" s="113"/>
      <c r="Z334" s="113"/>
      <c r="AA334" s="113"/>
      <c r="AB334" s="113"/>
      <c r="AC334" s="113"/>
      <c r="AD334" s="114"/>
      <c r="AE334" s="14" t="str">
        <f>LOOKUP(AP334,{0,32,92,184,366},{"раз в месяц","раз в квартал","раз в полгода","раз в год"})</f>
        <v>раз в месяц</v>
      </c>
      <c r="AF334" s="113"/>
      <c r="AG334" s="118">
        <f t="shared" si="83"/>
        <v>0</v>
      </c>
      <c r="AH334" s="16">
        <f t="shared" si="91"/>
        <v>0</v>
      </c>
      <c r="AI334" s="118">
        <f t="shared" si="87"/>
        <v>0</v>
      </c>
      <c r="AJ334" s="113"/>
      <c r="AK334" s="113"/>
      <c r="AL334" s="113"/>
      <c r="AM334" s="113"/>
      <c r="AN334" s="113"/>
      <c r="AO334" s="113"/>
      <c r="AP334" s="61"/>
      <c r="AQ334" s="131">
        <f t="shared" si="81"/>
        <v>0</v>
      </c>
      <c r="AR334" s="132">
        <f t="shared" ca="1" si="89"/>
        <v>41264</v>
      </c>
      <c r="AS334" s="131">
        <f t="shared" ca="1" si="90"/>
        <v>41264</v>
      </c>
      <c r="AT334" s="61"/>
      <c r="AU334" s="61"/>
      <c r="AV334" s="61"/>
      <c r="AX334" s="69"/>
    </row>
    <row r="335" spans="1:51" x14ac:dyDescent="0.2">
      <c r="G335" s="113"/>
      <c r="H335" s="114"/>
      <c r="J335" s="116"/>
      <c r="K335" s="115">
        <f t="shared" si="86"/>
        <v>0</v>
      </c>
      <c r="L335" s="115">
        <f t="shared" si="82"/>
        <v>0</v>
      </c>
      <c r="M335" s="113"/>
      <c r="N335" s="113"/>
      <c r="O335" s="113"/>
      <c r="P335" s="113"/>
      <c r="Q335" s="113"/>
      <c r="R335" s="113"/>
      <c r="S335" s="113"/>
      <c r="T335" s="113"/>
      <c r="U335" s="113"/>
      <c r="V335" s="113"/>
      <c r="W335" s="113"/>
      <c r="X335" s="113"/>
      <c r="Y335" s="113"/>
      <c r="Z335" s="113"/>
      <c r="AA335" s="113"/>
      <c r="AB335" s="113"/>
      <c r="AC335" s="113"/>
      <c r="AD335" s="114"/>
      <c r="AE335" s="14" t="str">
        <f>LOOKUP(AP335,{0,32,92,184,366},{"раз в месяц","раз в квартал","раз в полгода","раз в год"})</f>
        <v>раз в месяц</v>
      </c>
      <c r="AF335" s="113"/>
      <c r="AG335" s="118">
        <f t="shared" si="83"/>
        <v>0</v>
      </c>
      <c r="AH335" s="16">
        <f t="shared" si="91"/>
        <v>0</v>
      </c>
      <c r="AI335" s="118">
        <f t="shared" si="87"/>
        <v>0</v>
      </c>
      <c r="AJ335" s="113"/>
      <c r="AK335" s="113"/>
      <c r="AL335" s="113"/>
      <c r="AM335" s="113"/>
      <c r="AN335" s="113"/>
      <c r="AO335" s="113"/>
      <c r="AP335" s="61"/>
      <c r="AQ335" s="131">
        <f t="shared" si="81"/>
        <v>0</v>
      </c>
      <c r="AR335" s="132">
        <f t="shared" ca="1" si="89"/>
        <v>41264</v>
      </c>
      <c r="AS335" s="131">
        <f t="shared" ca="1" si="90"/>
        <v>41264</v>
      </c>
      <c r="AT335" s="61"/>
      <c r="AU335" s="61"/>
      <c r="AV335" s="61"/>
      <c r="AX335" s="69"/>
    </row>
    <row r="336" spans="1:51" x14ac:dyDescent="0.2">
      <c r="G336" s="113"/>
      <c r="H336" s="114"/>
      <c r="J336" s="116"/>
      <c r="K336" s="115">
        <f t="shared" si="86"/>
        <v>0</v>
      </c>
      <c r="L336" s="115">
        <f t="shared" si="82"/>
        <v>0</v>
      </c>
      <c r="M336" s="113"/>
      <c r="N336" s="113"/>
      <c r="O336" s="113"/>
      <c r="P336" s="113"/>
      <c r="Q336" s="113"/>
      <c r="R336" s="113"/>
      <c r="S336" s="113"/>
      <c r="T336" s="113"/>
      <c r="U336" s="113"/>
      <c r="V336" s="113"/>
      <c r="W336" s="113"/>
      <c r="X336" s="113"/>
      <c r="Y336" s="113"/>
      <c r="Z336" s="113"/>
      <c r="AA336" s="113"/>
      <c r="AB336" s="113"/>
      <c r="AC336" s="113"/>
      <c r="AD336" s="114"/>
      <c r="AE336" s="14" t="str">
        <f>LOOKUP(AP336,{0,32,92,184,366},{"раз в месяц","раз в квартал","раз в полгода","раз в год"})</f>
        <v>раз в месяц</v>
      </c>
      <c r="AF336" s="113"/>
      <c r="AG336" s="118">
        <f t="shared" si="83"/>
        <v>0</v>
      </c>
      <c r="AH336" s="16">
        <f t="shared" si="91"/>
        <v>0</v>
      </c>
      <c r="AI336" s="118">
        <f t="shared" si="87"/>
        <v>0</v>
      </c>
      <c r="AJ336" s="113"/>
      <c r="AK336" s="113"/>
      <c r="AL336" s="113"/>
      <c r="AM336" s="113"/>
      <c r="AN336" s="113"/>
      <c r="AO336" s="113"/>
      <c r="AP336" s="61"/>
      <c r="AQ336" s="131">
        <f t="shared" si="81"/>
        <v>0</v>
      </c>
      <c r="AR336" s="132">
        <f t="shared" ca="1" si="89"/>
        <v>41264</v>
      </c>
      <c r="AS336" s="131">
        <f t="shared" ca="1" si="90"/>
        <v>41264</v>
      </c>
      <c r="AT336" s="61"/>
      <c r="AU336" s="61"/>
      <c r="AV336" s="61"/>
      <c r="AX336" s="69"/>
    </row>
    <row r="337" spans="7:50" x14ac:dyDescent="0.2">
      <c r="G337" s="113"/>
      <c r="H337" s="114"/>
      <c r="J337" s="116"/>
      <c r="K337" s="115">
        <f t="shared" si="86"/>
        <v>0</v>
      </c>
      <c r="L337" s="115">
        <f t="shared" si="82"/>
        <v>0</v>
      </c>
      <c r="M337" s="113"/>
      <c r="N337" s="113"/>
      <c r="O337" s="113"/>
      <c r="P337" s="113"/>
      <c r="Q337" s="113"/>
      <c r="R337" s="113"/>
      <c r="S337" s="113"/>
      <c r="T337" s="113"/>
      <c r="U337" s="113"/>
      <c r="V337" s="113"/>
      <c r="W337" s="113"/>
      <c r="X337" s="113"/>
      <c r="Y337" s="113"/>
      <c r="Z337" s="113"/>
      <c r="AA337" s="113"/>
      <c r="AB337" s="113"/>
      <c r="AC337" s="113"/>
      <c r="AD337" s="114"/>
      <c r="AE337" s="14" t="str">
        <f>LOOKUP(AP337,{0,32,92,184,366},{"раз в месяц","раз в квартал","раз в полгода","раз в год"})</f>
        <v>раз в месяц</v>
      </c>
      <c r="AF337" s="113"/>
      <c r="AG337" s="118">
        <f t="shared" si="83"/>
        <v>0</v>
      </c>
      <c r="AH337" s="16">
        <f t="shared" si="91"/>
        <v>0</v>
      </c>
      <c r="AI337" s="118">
        <f t="shared" si="87"/>
        <v>0</v>
      </c>
      <c r="AJ337" s="113"/>
      <c r="AK337" s="113"/>
      <c r="AL337" s="113"/>
      <c r="AM337" s="113"/>
      <c r="AN337" s="113"/>
      <c r="AO337" s="113"/>
      <c r="AP337" s="61"/>
      <c r="AQ337" s="131">
        <f t="shared" si="81"/>
        <v>0</v>
      </c>
      <c r="AR337" s="132">
        <f t="shared" ca="1" si="89"/>
        <v>41264</v>
      </c>
      <c r="AS337" s="131">
        <f t="shared" ca="1" si="90"/>
        <v>41264</v>
      </c>
      <c r="AT337" s="61"/>
      <c r="AU337" s="61"/>
      <c r="AV337" s="61"/>
      <c r="AX337" s="69"/>
    </row>
    <row r="338" spans="7:50" x14ac:dyDescent="0.2">
      <c r="G338" s="113"/>
      <c r="H338" s="114"/>
      <c r="J338" s="116"/>
      <c r="K338" s="115">
        <f t="shared" si="86"/>
        <v>0</v>
      </c>
      <c r="L338" s="115">
        <f t="shared" si="82"/>
        <v>0</v>
      </c>
      <c r="M338" s="113"/>
      <c r="N338" s="113"/>
      <c r="O338" s="113"/>
      <c r="P338" s="113"/>
      <c r="Q338" s="113"/>
      <c r="R338" s="113"/>
      <c r="S338" s="113"/>
      <c r="T338" s="113"/>
      <c r="U338" s="113"/>
      <c r="V338" s="113"/>
      <c r="W338" s="113"/>
      <c r="X338" s="113"/>
      <c r="Y338" s="113"/>
      <c r="Z338" s="113"/>
      <c r="AA338" s="113"/>
      <c r="AB338" s="113"/>
      <c r="AC338" s="113"/>
      <c r="AD338" s="114"/>
      <c r="AE338" s="14" t="str">
        <f>LOOKUP(AP338,{0,32,92,184,366},{"раз в месяц","раз в квартал","раз в полгода","раз в год"})</f>
        <v>раз в месяц</v>
      </c>
      <c r="AF338" s="113"/>
      <c r="AG338" s="118">
        <f t="shared" si="83"/>
        <v>0</v>
      </c>
      <c r="AH338" s="16">
        <f t="shared" si="91"/>
        <v>0</v>
      </c>
      <c r="AI338" s="118">
        <f t="shared" si="87"/>
        <v>0</v>
      </c>
      <c r="AJ338" s="113"/>
      <c r="AK338" s="113"/>
      <c r="AL338" s="113"/>
      <c r="AM338" s="113"/>
      <c r="AN338" s="113"/>
      <c r="AO338" s="113"/>
      <c r="AP338" s="61"/>
      <c r="AQ338" s="131">
        <f t="shared" si="81"/>
        <v>0</v>
      </c>
      <c r="AR338" s="132">
        <f t="shared" ca="1" si="89"/>
        <v>41264</v>
      </c>
      <c r="AS338" s="131">
        <f t="shared" ca="1" si="90"/>
        <v>41264</v>
      </c>
      <c r="AT338" s="61"/>
      <c r="AU338" s="61"/>
      <c r="AV338" s="61"/>
      <c r="AX338" s="69"/>
    </row>
    <row r="339" spans="7:50" x14ac:dyDescent="0.2">
      <c r="G339" s="113"/>
      <c r="H339" s="114"/>
      <c r="J339" s="116"/>
      <c r="K339" s="115">
        <f t="shared" si="86"/>
        <v>0</v>
      </c>
      <c r="L339" s="115">
        <f t="shared" si="82"/>
        <v>0</v>
      </c>
      <c r="M339" s="113"/>
      <c r="N339" s="113"/>
      <c r="O339" s="113"/>
      <c r="P339" s="113"/>
      <c r="Q339" s="113"/>
      <c r="R339" s="113"/>
      <c r="S339" s="113"/>
      <c r="T339" s="113"/>
      <c r="U339" s="113"/>
      <c r="V339" s="113"/>
      <c r="W339" s="113"/>
      <c r="X339" s="113"/>
      <c r="Y339" s="113"/>
      <c r="Z339" s="113"/>
      <c r="AA339" s="113"/>
      <c r="AB339" s="113"/>
      <c r="AC339" s="113"/>
      <c r="AD339" s="114"/>
      <c r="AE339" s="14" t="str">
        <f>LOOKUP(AP339,{0,32,92,184,366},{"раз в месяц","раз в квартал","раз в полгода","раз в год"})</f>
        <v>раз в месяц</v>
      </c>
      <c r="AF339" s="113"/>
      <c r="AG339" s="118">
        <f t="shared" si="83"/>
        <v>0</v>
      </c>
      <c r="AH339" s="16">
        <f t="shared" si="91"/>
        <v>0</v>
      </c>
      <c r="AI339" s="118">
        <f t="shared" si="87"/>
        <v>0</v>
      </c>
      <c r="AJ339" s="113"/>
      <c r="AK339" s="113"/>
      <c r="AL339" s="113"/>
      <c r="AM339" s="113"/>
      <c r="AN339" s="113"/>
      <c r="AO339" s="113"/>
      <c r="AP339" s="61"/>
      <c r="AQ339" s="131">
        <f t="shared" si="81"/>
        <v>0</v>
      </c>
      <c r="AR339" s="132">
        <f t="shared" ca="1" si="89"/>
        <v>41264</v>
      </c>
      <c r="AS339" s="131">
        <f t="shared" ca="1" si="90"/>
        <v>41264</v>
      </c>
      <c r="AT339" s="61"/>
      <c r="AU339" s="61"/>
      <c r="AV339" s="61"/>
      <c r="AX339" s="69"/>
    </row>
    <row r="340" spans="7:50" x14ac:dyDescent="0.2">
      <c r="G340" s="113"/>
      <c r="H340" s="114"/>
      <c r="J340" s="116"/>
      <c r="K340" s="115">
        <f t="shared" si="86"/>
        <v>0</v>
      </c>
      <c r="L340" s="115">
        <f t="shared" si="82"/>
        <v>0</v>
      </c>
      <c r="M340" s="113"/>
      <c r="N340" s="113"/>
      <c r="O340" s="113"/>
      <c r="P340" s="113"/>
      <c r="Q340" s="113"/>
      <c r="R340" s="113"/>
      <c r="S340" s="113"/>
      <c r="T340" s="113"/>
      <c r="U340" s="113"/>
      <c r="V340" s="113"/>
      <c r="W340" s="113"/>
      <c r="X340" s="113"/>
      <c r="Y340" s="113"/>
      <c r="Z340" s="113"/>
      <c r="AA340" s="113"/>
      <c r="AB340" s="113"/>
      <c r="AC340" s="113"/>
      <c r="AD340" s="114"/>
      <c r="AE340" s="14" t="str">
        <f>LOOKUP(AP340,{0,32,92,184,366},{"раз в месяц","раз в квартал","раз в полгода","раз в год"})</f>
        <v>раз в месяц</v>
      </c>
      <c r="AF340" s="113"/>
      <c r="AG340" s="118">
        <f t="shared" si="83"/>
        <v>0</v>
      </c>
      <c r="AH340" s="16">
        <f t="shared" si="91"/>
        <v>0</v>
      </c>
      <c r="AI340" s="118">
        <f t="shared" si="87"/>
        <v>0</v>
      </c>
      <c r="AJ340" s="113"/>
      <c r="AK340" s="113"/>
      <c r="AL340" s="113"/>
      <c r="AM340" s="113"/>
      <c r="AN340" s="113"/>
      <c r="AO340" s="113"/>
      <c r="AP340" s="61"/>
      <c r="AQ340" s="131">
        <f t="shared" si="81"/>
        <v>0</v>
      </c>
      <c r="AR340" s="132">
        <f t="shared" ca="1" si="89"/>
        <v>41264</v>
      </c>
      <c r="AS340" s="131">
        <f t="shared" ca="1" si="90"/>
        <v>41264</v>
      </c>
      <c r="AT340" s="61"/>
      <c r="AU340" s="61"/>
      <c r="AV340" s="61"/>
      <c r="AX340" s="69"/>
    </row>
    <row r="341" spans="7:50" x14ac:dyDescent="0.2">
      <c r="G341" s="113"/>
      <c r="H341" s="114"/>
      <c r="J341" s="116"/>
      <c r="K341" s="115">
        <f t="shared" si="86"/>
        <v>0</v>
      </c>
      <c r="L341" s="115">
        <f t="shared" si="82"/>
        <v>0</v>
      </c>
      <c r="M341" s="113"/>
      <c r="N341" s="113"/>
      <c r="O341" s="113"/>
      <c r="P341" s="113"/>
      <c r="Q341" s="113"/>
      <c r="R341" s="113"/>
      <c r="S341" s="113"/>
      <c r="T341" s="113"/>
      <c r="U341" s="113"/>
      <c r="V341" s="113"/>
      <c r="W341" s="113"/>
      <c r="X341" s="113"/>
      <c r="Y341" s="113"/>
      <c r="Z341" s="113"/>
      <c r="AA341" s="113"/>
      <c r="AB341" s="113"/>
      <c r="AC341" s="113"/>
      <c r="AD341" s="114"/>
      <c r="AE341" s="14" t="str">
        <f>LOOKUP(AP341,{0,32,92,184,366},{"раз в месяц","раз в квартал","раз в полгода","раз в год"})</f>
        <v>раз в месяц</v>
      </c>
      <c r="AF341" s="113"/>
      <c r="AG341" s="118">
        <f t="shared" si="83"/>
        <v>0</v>
      </c>
      <c r="AH341" s="16">
        <f t="shared" si="91"/>
        <v>0</v>
      </c>
      <c r="AI341" s="118">
        <f t="shared" si="87"/>
        <v>0</v>
      </c>
      <c r="AJ341" s="113"/>
      <c r="AK341" s="113"/>
      <c r="AL341" s="113"/>
      <c r="AM341" s="113"/>
      <c r="AN341" s="113"/>
      <c r="AO341" s="113"/>
      <c r="AP341" s="61"/>
      <c r="AQ341" s="131">
        <f t="shared" si="81"/>
        <v>0</v>
      </c>
      <c r="AR341" s="132">
        <f t="shared" ca="1" si="89"/>
        <v>41264</v>
      </c>
      <c r="AS341" s="131">
        <f t="shared" ca="1" si="90"/>
        <v>41264</v>
      </c>
      <c r="AT341" s="61"/>
      <c r="AU341" s="61"/>
      <c r="AV341" s="61"/>
      <c r="AX341" s="69"/>
    </row>
    <row r="342" spans="7:50" x14ac:dyDescent="0.2">
      <c r="G342" s="113"/>
      <c r="H342" s="114"/>
      <c r="J342" s="116"/>
      <c r="K342" s="115">
        <f t="shared" si="86"/>
        <v>0</v>
      </c>
      <c r="L342" s="115">
        <f t="shared" si="82"/>
        <v>0</v>
      </c>
      <c r="M342" s="113"/>
      <c r="N342" s="113"/>
      <c r="O342" s="113"/>
      <c r="P342" s="113"/>
      <c r="Q342" s="113"/>
      <c r="R342" s="113"/>
      <c r="S342" s="113"/>
      <c r="T342" s="113"/>
      <c r="U342" s="113"/>
      <c r="V342" s="113"/>
      <c r="W342" s="113"/>
      <c r="X342" s="113"/>
      <c r="Y342" s="113"/>
      <c r="Z342" s="113"/>
      <c r="AA342" s="113"/>
      <c r="AB342" s="113"/>
      <c r="AC342" s="113"/>
      <c r="AD342" s="114"/>
      <c r="AE342" s="14" t="str">
        <f>LOOKUP(AP342,{0,32,92,184,366},{"раз в месяц","раз в квартал","раз в полгода","раз в год"})</f>
        <v>раз в месяц</v>
      </c>
      <c r="AF342" s="113"/>
      <c r="AG342" s="118">
        <f t="shared" si="83"/>
        <v>0</v>
      </c>
      <c r="AH342" s="16">
        <f t="shared" si="91"/>
        <v>0</v>
      </c>
      <c r="AI342" s="118">
        <f t="shared" si="87"/>
        <v>0</v>
      </c>
      <c r="AJ342" s="113"/>
      <c r="AK342" s="113"/>
      <c r="AL342" s="113"/>
      <c r="AM342" s="113"/>
      <c r="AN342" s="113"/>
      <c r="AO342" s="113"/>
      <c r="AP342" s="61"/>
      <c r="AQ342" s="131">
        <f t="shared" si="81"/>
        <v>0</v>
      </c>
      <c r="AR342" s="132">
        <f t="shared" ca="1" si="89"/>
        <v>41264</v>
      </c>
      <c r="AS342" s="131">
        <f t="shared" ca="1" si="90"/>
        <v>41264</v>
      </c>
      <c r="AT342" s="61"/>
      <c r="AU342" s="61"/>
      <c r="AV342" s="61"/>
      <c r="AX342" s="69"/>
    </row>
    <row r="343" spans="7:50" x14ac:dyDescent="0.2">
      <c r="G343" s="113"/>
      <c r="H343" s="114"/>
      <c r="J343" s="116"/>
      <c r="K343" s="115">
        <f t="shared" si="86"/>
        <v>0</v>
      </c>
      <c r="L343" s="115">
        <f t="shared" si="82"/>
        <v>0</v>
      </c>
      <c r="M343" s="113"/>
      <c r="N343" s="113"/>
      <c r="O343" s="113"/>
      <c r="P343" s="113"/>
      <c r="Q343" s="113"/>
      <c r="R343" s="113"/>
      <c r="S343" s="113"/>
      <c r="T343" s="113"/>
      <c r="U343" s="113"/>
      <c r="V343" s="113"/>
      <c r="W343" s="113"/>
      <c r="X343" s="113"/>
      <c r="Y343" s="113"/>
      <c r="Z343" s="113"/>
      <c r="AA343" s="113"/>
      <c r="AB343" s="113"/>
      <c r="AC343" s="113"/>
      <c r="AD343" s="114"/>
      <c r="AE343" s="14" t="str">
        <f>LOOKUP(AP343,{0,32,92,184,366},{"раз в месяц","раз в квартал","раз в полгода","раз в год"})</f>
        <v>раз в месяц</v>
      </c>
      <c r="AF343" s="113"/>
      <c r="AG343" s="118">
        <f t="shared" si="83"/>
        <v>0</v>
      </c>
      <c r="AH343" s="16">
        <f t="shared" si="91"/>
        <v>0</v>
      </c>
      <c r="AI343" s="118">
        <f t="shared" si="87"/>
        <v>0</v>
      </c>
      <c r="AJ343" s="113"/>
      <c r="AK343" s="113"/>
      <c r="AL343" s="113"/>
      <c r="AM343" s="113"/>
      <c r="AN343" s="113"/>
      <c r="AO343" s="113"/>
      <c r="AP343" s="61"/>
      <c r="AQ343" s="131">
        <f t="shared" si="81"/>
        <v>0</v>
      </c>
      <c r="AR343" s="132">
        <f t="shared" ca="1" si="89"/>
        <v>41264</v>
      </c>
      <c r="AS343" s="131">
        <f t="shared" ca="1" si="90"/>
        <v>41264</v>
      </c>
      <c r="AT343" s="61"/>
      <c r="AU343" s="61"/>
      <c r="AV343" s="61"/>
      <c r="AX343" s="69"/>
    </row>
    <row r="344" spans="7:50" x14ac:dyDescent="0.2">
      <c r="G344" s="113"/>
      <c r="H344" s="114"/>
      <c r="J344" s="116"/>
      <c r="K344" s="115">
        <f t="shared" si="86"/>
        <v>0</v>
      </c>
      <c r="L344" s="115">
        <f t="shared" si="82"/>
        <v>0</v>
      </c>
      <c r="M344" s="113"/>
      <c r="N344" s="113"/>
      <c r="O344" s="113"/>
      <c r="P344" s="113"/>
      <c r="Q344" s="113"/>
      <c r="R344" s="113"/>
      <c r="S344" s="113"/>
      <c r="T344" s="113"/>
      <c r="U344" s="113"/>
      <c r="V344" s="113"/>
      <c r="W344" s="113"/>
      <c r="X344" s="113"/>
      <c r="Y344" s="113"/>
      <c r="Z344" s="113"/>
      <c r="AA344" s="113"/>
      <c r="AB344" s="113"/>
      <c r="AC344" s="113"/>
      <c r="AD344" s="114"/>
      <c r="AE344" s="14" t="str">
        <f>LOOKUP(AP344,{0,32,92,184,366},{"раз в месяц","раз в квартал","раз в полгода","раз в год"})</f>
        <v>раз в месяц</v>
      </c>
      <c r="AF344" s="113"/>
      <c r="AG344" s="118">
        <f t="shared" si="83"/>
        <v>0</v>
      </c>
      <c r="AH344" s="16">
        <f t="shared" si="91"/>
        <v>0</v>
      </c>
      <c r="AI344" s="118">
        <f t="shared" si="87"/>
        <v>0</v>
      </c>
      <c r="AJ344" s="113"/>
      <c r="AK344" s="113"/>
      <c r="AL344" s="113"/>
      <c r="AM344" s="113"/>
      <c r="AN344" s="113"/>
      <c r="AO344" s="113"/>
      <c r="AP344" s="61"/>
      <c r="AQ344" s="131">
        <f t="shared" si="81"/>
        <v>0</v>
      </c>
      <c r="AR344" s="132">
        <f t="shared" ca="1" si="89"/>
        <v>41264</v>
      </c>
      <c r="AS344" s="131">
        <f t="shared" ca="1" si="90"/>
        <v>41264</v>
      </c>
      <c r="AT344" s="61"/>
      <c r="AU344" s="61"/>
      <c r="AV344" s="61"/>
      <c r="AX344" s="69"/>
    </row>
    <row r="345" spans="7:50" x14ac:dyDescent="0.2">
      <c r="G345" s="113"/>
      <c r="H345" s="114"/>
      <c r="J345" s="116"/>
      <c r="K345" s="115">
        <f t="shared" si="86"/>
        <v>0</v>
      </c>
      <c r="L345" s="115">
        <f t="shared" si="82"/>
        <v>0</v>
      </c>
      <c r="M345" s="113"/>
      <c r="N345" s="113"/>
      <c r="O345" s="113"/>
      <c r="P345" s="113"/>
      <c r="Q345" s="113"/>
      <c r="R345" s="113"/>
      <c r="S345" s="113"/>
      <c r="T345" s="113"/>
      <c r="U345" s="113"/>
      <c r="V345" s="113"/>
      <c r="W345" s="113"/>
      <c r="X345" s="113"/>
      <c r="Y345" s="113"/>
      <c r="Z345" s="113"/>
      <c r="AA345" s="113"/>
      <c r="AB345" s="113"/>
      <c r="AC345" s="113"/>
      <c r="AD345" s="114"/>
      <c r="AE345" s="14" t="str">
        <f>LOOKUP(AP345,{0,32,92,184,366},{"раз в месяц","раз в квартал","раз в полгода","раз в год"})</f>
        <v>раз в месяц</v>
      </c>
      <c r="AF345" s="113"/>
      <c r="AG345" s="118">
        <f t="shared" si="83"/>
        <v>0</v>
      </c>
      <c r="AH345" s="16">
        <f t="shared" si="91"/>
        <v>0</v>
      </c>
      <c r="AI345" s="118">
        <f t="shared" si="87"/>
        <v>0</v>
      </c>
      <c r="AJ345" s="113"/>
      <c r="AK345" s="113"/>
      <c r="AL345" s="113"/>
      <c r="AM345" s="113"/>
      <c r="AN345" s="113"/>
      <c r="AO345" s="113"/>
      <c r="AP345" s="61"/>
      <c r="AQ345" s="131">
        <f t="shared" si="81"/>
        <v>0</v>
      </c>
      <c r="AR345" s="132">
        <f t="shared" ca="1" si="89"/>
        <v>41264</v>
      </c>
      <c r="AS345" s="131">
        <f t="shared" ca="1" si="90"/>
        <v>41264</v>
      </c>
      <c r="AT345" s="61"/>
      <c r="AU345" s="61"/>
      <c r="AV345" s="61"/>
      <c r="AX345" s="69"/>
    </row>
    <row r="346" spans="7:50" x14ac:dyDescent="0.2">
      <c r="G346" s="113"/>
      <c r="H346" s="114"/>
      <c r="J346" s="116"/>
      <c r="K346" s="115">
        <f t="shared" si="86"/>
        <v>0</v>
      </c>
      <c r="L346" s="115">
        <f t="shared" si="82"/>
        <v>0</v>
      </c>
      <c r="M346" s="113"/>
      <c r="N346" s="113"/>
      <c r="O346" s="113"/>
      <c r="P346" s="113"/>
      <c r="Q346" s="113"/>
      <c r="R346" s="113"/>
      <c r="S346" s="113"/>
      <c r="T346" s="113"/>
      <c r="U346" s="113"/>
      <c r="V346" s="113"/>
      <c r="W346" s="113"/>
      <c r="X346" s="113"/>
      <c r="Y346" s="113"/>
      <c r="Z346" s="113"/>
      <c r="AA346" s="113"/>
      <c r="AB346" s="113"/>
      <c r="AC346" s="113"/>
      <c r="AD346" s="114"/>
      <c r="AE346" s="14" t="str">
        <f>LOOKUP(AP346,{0,32,92,184,366},{"раз в месяц","раз в квартал","раз в полгода","раз в год"})</f>
        <v>раз в месяц</v>
      </c>
      <c r="AF346" s="113"/>
      <c r="AG346" s="118">
        <f t="shared" si="83"/>
        <v>0</v>
      </c>
      <c r="AH346" s="16">
        <f t="shared" si="91"/>
        <v>0</v>
      </c>
      <c r="AI346" s="118">
        <f t="shared" si="87"/>
        <v>0</v>
      </c>
      <c r="AJ346" s="113"/>
      <c r="AK346" s="113"/>
      <c r="AL346" s="113"/>
      <c r="AM346" s="113"/>
      <c r="AN346" s="113"/>
      <c r="AO346" s="113"/>
      <c r="AP346" s="61"/>
      <c r="AQ346" s="131">
        <f t="shared" si="81"/>
        <v>0</v>
      </c>
      <c r="AR346" s="132">
        <f t="shared" ca="1" si="89"/>
        <v>41264</v>
      </c>
      <c r="AS346" s="131">
        <f t="shared" ca="1" si="90"/>
        <v>41264</v>
      </c>
      <c r="AT346" s="61"/>
      <c r="AU346" s="61"/>
      <c r="AV346" s="61"/>
      <c r="AX346" s="69"/>
    </row>
    <row r="347" spans="7:50" x14ac:dyDescent="0.2">
      <c r="G347" s="113"/>
      <c r="H347" s="114"/>
      <c r="J347" s="116"/>
      <c r="K347" s="115"/>
      <c r="L347" s="115">
        <f t="shared" si="82"/>
        <v>0</v>
      </c>
      <c r="M347" s="113"/>
      <c r="N347" s="113"/>
      <c r="O347" s="113"/>
      <c r="P347" s="113"/>
      <c r="Q347" s="113"/>
      <c r="R347" s="113"/>
      <c r="S347" s="113"/>
      <c r="T347" s="113"/>
      <c r="U347" s="113"/>
      <c r="V347" s="113"/>
      <c r="W347" s="113"/>
      <c r="X347" s="113"/>
      <c r="Y347" s="113"/>
      <c r="Z347" s="113"/>
      <c r="AA347" s="113"/>
      <c r="AB347" s="113"/>
      <c r="AC347" s="113"/>
      <c r="AD347" s="114"/>
      <c r="AE347" s="14" t="str">
        <f>LOOKUP(AP347,{0,32,92,184,366},{"раз в месяц","раз в квартал","раз в полгода","раз в год"})</f>
        <v>раз в месяц</v>
      </c>
      <c r="AF347" s="113"/>
      <c r="AG347" s="118">
        <f t="shared" si="83"/>
        <v>0</v>
      </c>
      <c r="AH347" s="16">
        <f t="shared" si="91"/>
        <v>0</v>
      </c>
      <c r="AI347" s="118">
        <f t="shared" si="87"/>
        <v>0</v>
      </c>
      <c r="AJ347" s="113"/>
      <c r="AK347" s="113"/>
      <c r="AL347" s="113"/>
      <c r="AM347" s="113"/>
      <c r="AN347" s="113"/>
      <c r="AO347" s="113"/>
      <c r="AP347" s="61"/>
      <c r="AQ347" s="131">
        <f t="shared" si="81"/>
        <v>0</v>
      </c>
      <c r="AR347" s="132">
        <f t="shared" ca="1" si="89"/>
        <v>41264</v>
      </c>
      <c r="AS347" s="131">
        <f t="shared" ca="1" si="90"/>
        <v>41264</v>
      </c>
      <c r="AT347" s="61"/>
      <c r="AU347" s="61"/>
      <c r="AV347" s="61"/>
      <c r="AX347" s="69"/>
    </row>
    <row r="348" spans="7:50" x14ac:dyDescent="0.2">
      <c r="G348" s="113"/>
      <c r="H348" s="114"/>
      <c r="J348" s="116"/>
      <c r="K348" s="115"/>
      <c r="L348" s="115">
        <f t="shared" si="82"/>
        <v>0</v>
      </c>
      <c r="M348" s="113"/>
      <c r="N348" s="113"/>
      <c r="O348" s="113"/>
      <c r="P348" s="113"/>
      <c r="Q348" s="113"/>
      <c r="R348" s="113"/>
      <c r="S348" s="113"/>
      <c r="T348" s="113"/>
      <c r="U348" s="113"/>
      <c r="V348" s="113"/>
      <c r="W348" s="113"/>
      <c r="X348" s="113"/>
      <c r="Y348" s="113"/>
      <c r="Z348" s="113"/>
      <c r="AA348" s="113"/>
      <c r="AB348" s="113"/>
      <c r="AC348" s="113"/>
      <c r="AD348" s="114"/>
      <c r="AE348" s="14" t="str">
        <f>LOOKUP(AP348,{0,32,92,184,366},{"раз в месяц","раз в квартал","раз в полгода","раз в год"})</f>
        <v>раз в месяц</v>
      </c>
      <c r="AF348" s="113"/>
      <c r="AG348" s="118">
        <f t="shared" si="83"/>
        <v>0</v>
      </c>
      <c r="AH348" s="16">
        <f t="shared" si="91"/>
        <v>0</v>
      </c>
      <c r="AI348" s="118">
        <f t="shared" si="87"/>
        <v>0</v>
      </c>
      <c r="AJ348" s="113"/>
      <c r="AK348" s="113"/>
      <c r="AL348" s="113"/>
      <c r="AM348" s="113"/>
      <c r="AN348" s="113"/>
      <c r="AO348" s="113"/>
      <c r="AP348" s="61"/>
      <c r="AQ348" s="131">
        <f t="shared" si="81"/>
        <v>0</v>
      </c>
      <c r="AR348" s="132">
        <f t="shared" ca="1" si="89"/>
        <v>41264</v>
      </c>
      <c r="AS348" s="131">
        <f t="shared" ca="1" si="90"/>
        <v>41264</v>
      </c>
      <c r="AT348" s="61"/>
      <c r="AU348" s="61"/>
      <c r="AV348" s="61"/>
      <c r="AX348" s="69"/>
    </row>
    <row r="349" spans="7:50" x14ac:dyDescent="0.2">
      <c r="G349" s="113"/>
      <c r="H349" s="114"/>
      <c r="J349" s="116"/>
      <c r="K349" s="115"/>
      <c r="L349" s="115"/>
      <c r="M349" s="113"/>
      <c r="N349" s="113"/>
      <c r="O349" s="113"/>
      <c r="P349" s="113"/>
      <c r="Q349" s="113"/>
      <c r="R349" s="113"/>
      <c r="S349" s="113"/>
      <c r="T349" s="113"/>
      <c r="U349" s="113"/>
      <c r="V349" s="113"/>
      <c r="W349" s="113"/>
      <c r="X349" s="113"/>
      <c r="Y349" s="113"/>
      <c r="Z349" s="113"/>
      <c r="AA349" s="113"/>
      <c r="AB349" s="113"/>
      <c r="AC349" s="113"/>
      <c r="AD349" s="114"/>
      <c r="AE349" s="14" t="str">
        <f>LOOKUP(AP349,{0,32,92,184,366},{"раз в месяц","раз в квартал","раз в полгода","раз в год"})</f>
        <v>раз в месяц</v>
      </c>
      <c r="AF349" s="113"/>
      <c r="AG349" s="118">
        <f t="shared" si="83"/>
        <v>0</v>
      </c>
      <c r="AH349" s="16">
        <f t="shared" si="91"/>
        <v>0</v>
      </c>
      <c r="AI349" s="118">
        <f t="shared" si="87"/>
        <v>0</v>
      </c>
      <c r="AJ349" s="113"/>
      <c r="AK349" s="113"/>
      <c r="AL349" s="113"/>
      <c r="AM349" s="113"/>
      <c r="AN349" s="113"/>
      <c r="AO349" s="113"/>
      <c r="AP349" s="61"/>
      <c r="AQ349" s="131">
        <f t="shared" si="81"/>
        <v>0</v>
      </c>
      <c r="AR349" s="132">
        <f t="shared" ca="1" si="89"/>
        <v>41264</v>
      </c>
      <c r="AS349" s="131">
        <f t="shared" ca="1" si="90"/>
        <v>41264</v>
      </c>
      <c r="AT349" s="61"/>
      <c r="AU349" s="61"/>
      <c r="AV349" s="61"/>
      <c r="AX349" s="69"/>
    </row>
    <row r="350" spans="7:50" x14ac:dyDescent="0.2">
      <c r="G350" s="113"/>
      <c r="H350" s="114"/>
      <c r="J350" s="116"/>
      <c r="K350" s="115"/>
      <c r="L350" s="115"/>
      <c r="M350" s="113"/>
      <c r="N350" s="113"/>
      <c r="O350" s="113"/>
      <c r="P350" s="113"/>
      <c r="Q350" s="113"/>
      <c r="R350" s="113"/>
      <c r="S350" s="113"/>
      <c r="T350" s="113"/>
      <c r="U350" s="113"/>
      <c r="V350" s="113"/>
      <c r="W350" s="113"/>
      <c r="X350" s="113"/>
      <c r="Y350" s="113"/>
      <c r="Z350" s="113"/>
      <c r="AA350" s="113"/>
      <c r="AB350" s="113"/>
      <c r="AC350" s="113"/>
      <c r="AD350" s="114"/>
      <c r="AE350" s="14" t="str">
        <f>LOOKUP(AP350,{0,32,92,184,366},{"раз в месяц","раз в квартал","раз в полгода","раз в год"})</f>
        <v>раз в месяц</v>
      </c>
      <c r="AF350" s="113"/>
      <c r="AG350" s="118">
        <f t="shared" si="83"/>
        <v>0</v>
      </c>
      <c r="AH350" s="16">
        <f t="shared" si="91"/>
        <v>0</v>
      </c>
      <c r="AI350" s="118">
        <f t="shared" si="87"/>
        <v>0</v>
      </c>
      <c r="AJ350" s="113"/>
      <c r="AK350" s="113"/>
      <c r="AL350" s="113"/>
      <c r="AM350" s="113"/>
      <c r="AN350" s="113"/>
      <c r="AO350" s="113"/>
      <c r="AP350" s="61"/>
      <c r="AQ350" s="131">
        <f t="shared" si="81"/>
        <v>0</v>
      </c>
      <c r="AR350" s="132">
        <f t="shared" ca="1" si="89"/>
        <v>41264</v>
      </c>
      <c r="AS350" s="131">
        <f t="shared" ca="1" si="90"/>
        <v>41264</v>
      </c>
      <c r="AT350" s="61"/>
      <c r="AU350" s="61"/>
      <c r="AV350" s="61"/>
      <c r="AX350" s="69"/>
    </row>
    <row r="351" spans="7:50" x14ac:dyDescent="0.2">
      <c r="G351" s="113"/>
      <c r="H351" s="114"/>
      <c r="J351" s="116"/>
      <c r="K351" s="115"/>
      <c r="L351" s="115"/>
      <c r="M351" s="113"/>
      <c r="N351" s="113"/>
      <c r="O351" s="113"/>
      <c r="P351" s="113"/>
      <c r="Q351" s="113"/>
      <c r="R351" s="113"/>
      <c r="S351" s="113"/>
      <c r="T351" s="113"/>
      <c r="U351" s="113"/>
      <c r="V351" s="113"/>
      <c r="W351" s="113"/>
      <c r="X351" s="113"/>
      <c r="Y351" s="113"/>
      <c r="Z351" s="113"/>
      <c r="AA351" s="113"/>
      <c r="AB351" s="113"/>
      <c r="AC351" s="113"/>
      <c r="AD351" s="114"/>
      <c r="AE351" s="14" t="str">
        <f>LOOKUP(AP351,{0,32,92,184,366},{"раз в месяц","раз в квартал","раз в полгода","раз в год"})</f>
        <v>раз в месяц</v>
      </c>
      <c r="AF351" s="113"/>
      <c r="AG351" s="118">
        <f t="shared" si="83"/>
        <v>0</v>
      </c>
      <c r="AH351" s="16">
        <f t="shared" si="91"/>
        <v>0</v>
      </c>
      <c r="AI351" s="118">
        <f t="shared" si="87"/>
        <v>0</v>
      </c>
      <c r="AJ351" s="113"/>
      <c r="AK351" s="113"/>
      <c r="AL351" s="113"/>
      <c r="AM351" s="113"/>
      <c r="AN351" s="113"/>
      <c r="AO351" s="113"/>
      <c r="AP351" s="61"/>
      <c r="AQ351" s="131">
        <f t="shared" si="81"/>
        <v>0</v>
      </c>
      <c r="AR351" s="132">
        <f t="shared" ca="1" si="89"/>
        <v>41264</v>
      </c>
      <c r="AS351" s="131">
        <f t="shared" ca="1" si="90"/>
        <v>41264</v>
      </c>
      <c r="AT351" s="61"/>
      <c r="AU351" s="61"/>
      <c r="AV351" s="61"/>
      <c r="AX351" s="69"/>
    </row>
    <row r="352" spans="7:50" x14ac:dyDescent="0.2">
      <c r="G352" s="113"/>
      <c r="H352" s="114"/>
      <c r="J352" s="116"/>
      <c r="K352" s="115"/>
      <c r="L352" s="115"/>
      <c r="M352" s="113"/>
      <c r="N352" s="113"/>
      <c r="O352" s="113"/>
      <c r="P352" s="113"/>
      <c r="Q352" s="113"/>
      <c r="R352" s="113"/>
      <c r="S352" s="113"/>
      <c r="T352" s="113"/>
      <c r="U352" s="113"/>
      <c r="V352" s="113"/>
      <c r="W352" s="113"/>
      <c r="X352" s="113"/>
      <c r="Y352" s="113"/>
      <c r="Z352" s="113"/>
      <c r="AA352" s="113"/>
      <c r="AB352" s="113"/>
      <c r="AC352" s="113"/>
      <c r="AD352" s="114"/>
      <c r="AE352" s="14" t="str">
        <f>LOOKUP(AP352,{0,32,92,184,366},{"раз в месяц","раз в квартал","раз в полгода","раз в год"})</f>
        <v>раз в месяц</v>
      </c>
      <c r="AF352" s="113"/>
      <c r="AG352" s="118">
        <f t="shared" si="83"/>
        <v>0</v>
      </c>
      <c r="AH352" s="16">
        <f t="shared" si="91"/>
        <v>0</v>
      </c>
      <c r="AI352" s="118">
        <f t="shared" si="87"/>
        <v>0</v>
      </c>
      <c r="AJ352" s="113"/>
      <c r="AK352" s="113"/>
      <c r="AL352" s="113"/>
      <c r="AM352" s="113"/>
      <c r="AN352" s="113"/>
      <c r="AO352" s="113"/>
      <c r="AP352" s="61"/>
      <c r="AQ352" s="131">
        <f t="shared" si="81"/>
        <v>0</v>
      </c>
      <c r="AR352" s="132">
        <f t="shared" ca="1" si="89"/>
        <v>41264</v>
      </c>
      <c r="AS352" s="131">
        <f t="shared" ca="1" si="90"/>
        <v>41264</v>
      </c>
      <c r="AT352" s="61"/>
      <c r="AU352" s="61"/>
      <c r="AV352" s="61"/>
      <c r="AX352" s="69"/>
    </row>
    <row r="353" spans="7:51" x14ac:dyDescent="0.2">
      <c r="G353" s="113"/>
      <c r="H353" s="114"/>
      <c r="J353" s="116"/>
      <c r="K353" s="115"/>
      <c r="L353" s="115"/>
      <c r="M353" s="113"/>
      <c r="N353" s="113"/>
      <c r="O353" s="113"/>
      <c r="P353" s="113"/>
      <c r="Q353" s="113"/>
      <c r="R353" s="113"/>
      <c r="S353" s="113"/>
      <c r="T353" s="113"/>
      <c r="U353" s="113"/>
      <c r="V353" s="113"/>
      <c r="W353" s="113"/>
      <c r="X353" s="113"/>
      <c r="Y353" s="113"/>
      <c r="Z353" s="113"/>
      <c r="AA353" s="113"/>
      <c r="AB353" s="113"/>
      <c r="AC353" s="113"/>
      <c r="AD353" s="114"/>
      <c r="AE353" s="14" t="str">
        <f>LOOKUP(AP353,{0,32,92,184,366},{"раз в месяц","раз в квартал","раз в полгода","раз в год"})</f>
        <v>раз в месяц</v>
      </c>
      <c r="AF353" s="113"/>
      <c r="AG353" s="118"/>
      <c r="AH353" s="16">
        <f t="shared" si="91"/>
        <v>0</v>
      </c>
      <c r="AI353" s="118">
        <f t="shared" si="87"/>
        <v>0</v>
      </c>
      <c r="AJ353" s="113"/>
      <c r="AK353" s="113"/>
      <c r="AL353" s="113"/>
      <c r="AM353" s="113"/>
      <c r="AN353" s="113"/>
      <c r="AO353" s="113"/>
      <c r="AP353" s="61"/>
      <c r="AQ353" s="131">
        <f t="shared" si="81"/>
        <v>0</v>
      </c>
      <c r="AR353" s="132">
        <f t="shared" ca="1" si="89"/>
        <v>41264</v>
      </c>
      <c r="AS353" s="131">
        <f t="shared" ca="1" si="90"/>
        <v>41264</v>
      </c>
      <c r="AT353" s="61"/>
      <c r="AU353" s="61"/>
      <c r="AV353" s="61"/>
      <c r="AX353" s="69"/>
    </row>
    <row r="354" spans="7:51" x14ac:dyDescent="0.2">
      <c r="G354" s="113"/>
      <c r="H354" s="114"/>
      <c r="J354" s="116"/>
      <c r="K354" s="115"/>
      <c r="L354" s="115"/>
      <c r="M354" s="113"/>
      <c r="N354" s="113"/>
      <c r="O354" s="113"/>
      <c r="P354" s="113"/>
      <c r="Q354" s="113"/>
      <c r="R354" s="113"/>
      <c r="S354" s="113"/>
      <c r="T354" s="113"/>
      <c r="U354" s="113"/>
      <c r="V354" s="113"/>
      <c r="W354" s="113"/>
      <c r="X354" s="113"/>
      <c r="Y354" s="113"/>
      <c r="Z354" s="113"/>
      <c r="AA354" s="113"/>
      <c r="AB354" s="113"/>
      <c r="AC354" s="113"/>
      <c r="AD354" s="114"/>
      <c r="AE354" s="14" t="str">
        <f>LOOKUP(AP354,{0,32,92,184,366},{"раз в месяц","раз в квартал","раз в полгода","раз в год"})</f>
        <v>раз в месяц</v>
      </c>
      <c r="AF354" s="113"/>
      <c r="AG354" s="118"/>
      <c r="AH354" s="16">
        <f t="shared" si="91"/>
        <v>0</v>
      </c>
      <c r="AI354" s="118">
        <f t="shared" si="87"/>
        <v>0</v>
      </c>
      <c r="AJ354" s="113"/>
      <c r="AK354" s="113"/>
      <c r="AL354" s="113"/>
      <c r="AM354" s="113"/>
      <c r="AN354" s="113"/>
      <c r="AO354" s="113"/>
      <c r="AP354" s="61"/>
      <c r="AQ354" s="131">
        <f t="shared" si="81"/>
        <v>0</v>
      </c>
      <c r="AR354" s="132">
        <f t="shared" ca="1" si="89"/>
        <v>41264</v>
      </c>
      <c r="AS354" s="131">
        <f t="shared" ca="1" si="90"/>
        <v>41264</v>
      </c>
      <c r="AT354" s="61"/>
      <c r="AU354" s="61"/>
      <c r="AV354" s="61"/>
      <c r="AX354" s="69"/>
    </row>
    <row r="355" spans="7:51" x14ac:dyDescent="0.2">
      <c r="G355" s="113"/>
      <c r="H355" s="114"/>
      <c r="J355" s="116"/>
      <c r="K355" s="115"/>
      <c r="L355" s="115"/>
      <c r="M355" s="113"/>
      <c r="N355" s="113"/>
      <c r="O355" s="113"/>
      <c r="P355" s="113"/>
      <c r="Q355" s="113"/>
      <c r="R355" s="113"/>
      <c r="S355" s="113"/>
      <c r="T355" s="113"/>
      <c r="U355" s="113"/>
      <c r="V355" s="113"/>
      <c r="W355" s="113"/>
      <c r="X355" s="113"/>
      <c r="Y355" s="113"/>
      <c r="Z355" s="113"/>
      <c r="AA355" s="113"/>
      <c r="AB355" s="113"/>
      <c r="AC355" s="113"/>
      <c r="AD355" s="114"/>
      <c r="AE355" s="14" t="str">
        <f>LOOKUP(AP355,{0,32,92,184,366},{"раз в месяц","раз в квартал","раз в полгода","раз в год"})</f>
        <v>раз в месяц</v>
      </c>
      <c r="AF355" s="113"/>
      <c r="AG355" s="118"/>
      <c r="AH355" s="16">
        <f t="shared" si="91"/>
        <v>0</v>
      </c>
      <c r="AI355" s="118">
        <f t="shared" si="87"/>
        <v>0</v>
      </c>
      <c r="AJ355" s="113"/>
      <c r="AK355" s="113"/>
      <c r="AL355" s="113"/>
      <c r="AM355" s="113"/>
      <c r="AN355" s="113"/>
      <c r="AO355" s="113"/>
      <c r="AP355" s="61"/>
      <c r="AQ355" s="131">
        <f t="shared" si="81"/>
        <v>0</v>
      </c>
      <c r="AR355" s="132">
        <f t="shared" ca="1" si="89"/>
        <v>41264</v>
      </c>
      <c r="AS355" s="131">
        <f t="shared" ca="1" si="90"/>
        <v>41264</v>
      </c>
      <c r="AT355" s="61"/>
      <c r="AU355" s="61"/>
      <c r="AV355" s="61"/>
      <c r="AX355" s="69"/>
    </row>
    <row r="356" spans="7:51" x14ac:dyDescent="0.2">
      <c r="G356" s="113"/>
      <c r="H356" s="114"/>
      <c r="J356" s="116"/>
      <c r="K356" s="115"/>
      <c r="L356" s="115"/>
      <c r="M356" s="113"/>
      <c r="N356" s="113"/>
      <c r="O356" s="113"/>
      <c r="P356" s="113"/>
      <c r="Q356" s="113"/>
      <c r="R356" s="113"/>
      <c r="S356" s="113"/>
      <c r="T356" s="113"/>
      <c r="U356" s="113"/>
      <c r="V356" s="113"/>
      <c r="W356" s="113"/>
      <c r="X356" s="113"/>
      <c r="Y356" s="113"/>
      <c r="Z356" s="113"/>
      <c r="AA356" s="113"/>
      <c r="AB356" s="113"/>
      <c r="AC356" s="113"/>
      <c r="AD356" s="114"/>
      <c r="AE356" s="14" t="str">
        <f>LOOKUP(AP356,{0,32,92,184,366},{"раз в месяц","раз в квартал","раз в полгода","раз в год"})</f>
        <v>раз в месяц</v>
      </c>
      <c r="AF356" s="113"/>
      <c r="AG356" s="118"/>
      <c r="AH356" s="16">
        <f t="shared" si="91"/>
        <v>0</v>
      </c>
      <c r="AI356" s="118">
        <f t="shared" si="87"/>
        <v>0</v>
      </c>
      <c r="AJ356" s="113"/>
      <c r="AK356" s="113"/>
      <c r="AL356" s="113"/>
      <c r="AM356" s="113"/>
      <c r="AN356" s="113"/>
      <c r="AO356" s="113"/>
      <c r="AP356" s="61"/>
      <c r="AQ356" s="131">
        <f t="shared" si="81"/>
        <v>0</v>
      </c>
      <c r="AR356" s="132">
        <f t="shared" ca="1" si="89"/>
        <v>41264</v>
      </c>
      <c r="AS356" s="131">
        <f t="shared" ca="1" si="90"/>
        <v>41264</v>
      </c>
      <c r="AT356" s="61"/>
      <c r="AU356" s="61"/>
      <c r="AV356" s="61"/>
      <c r="AX356" s="69"/>
    </row>
    <row r="357" spans="7:51" x14ac:dyDescent="0.2">
      <c r="G357" s="113"/>
      <c r="H357" s="114"/>
      <c r="J357" s="116"/>
      <c r="K357" s="115"/>
      <c r="L357" s="115"/>
      <c r="M357" s="113"/>
      <c r="N357" s="113"/>
      <c r="O357" s="113"/>
      <c r="P357" s="113"/>
      <c r="Q357" s="113"/>
      <c r="R357" s="113"/>
      <c r="S357" s="113"/>
      <c r="T357" s="113"/>
      <c r="U357" s="113"/>
      <c r="V357" s="113"/>
      <c r="W357" s="113"/>
      <c r="X357" s="113"/>
      <c r="Y357" s="113"/>
      <c r="Z357" s="113"/>
      <c r="AA357" s="113"/>
      <c r="AB357" s="113"/>
      <c r="AC357" s="113"/>
      <c r="AD357" s="114"/>
      <c r="AE357" s="14" t="str">
        <f>LOOKUP(AP357,{0,32,92,184,366},{"раз в месяц","раз в квартал","раз в полгода","раз в год"})</f>
        <v>раз в месяц</v>
      </c>
      <c r="AF357" s="113"/>
      <c r="AG357" s="118"/>
      <c r="AH357" s="16">
        <f t="shared" si="91"/>
        <v>0</v>
      </c>
      <c r="AI357" s="118">
        <f t="shared" si="87"/>
        <v>0</v>
      </c>
      <c r="AJ357" s="113"/>
      <c r="AK357" s="113"/>
      <c r="AL357" s="113"/>
      <c r="AM357" s="113"/>
      <c r="AN357" s="113"/>
      <c r="AO357" s="113"/>
      <c r="AP357" s="61"/>
      <c r="AQ357" s="131">
        <f t="shared" si="81"/>
        <v>0</v>
      </c>
      <c r="AR357" s="132">
        <f t="shared" ca="1" si="89"/>
        <v>41264</v>
      </c>
      <c r="AS357" s="131">
        <f t="shared" ca="1" si="90"/>
        <v>41264</v>
      </c>
      <c r="AT357" s="61"/>
      <c r="AU357" s="61"/>
      <c r="AV357" s="61"/>
      <c r="AX357" s="69"/>
    </row>
    <row r="358" spans="7:51" x14ac:dyDescent="0.2">
      <c r="G358" s="113"/>
      <c r="H358" s="114"/>
      <c r="J358" s="116"/>
      <c r="K358" s="115"/>
      <c r="L358" s="115"/>
      <c r="M358" s="113"/>
      <c r="N358" s="113"/>
      <c r="O358" s="113"/>
      <c r="P358" s="113"/>
      <c r="Q358" s="113"/>
      <c r="R358" s="113"/>
      <c r="S358" s="113"/>
      <c r="T358" s="113"/>
      <c r="U358" s="113"/>
      <c r="V358" s="113"/>
      <c r="W358" s="113"/>
      <c r="X358" s="113"/>
      <c r="Y358" s="113"/>
      <c r="Z358" s="113"/>
      <c r="AA358" s="113"/>
      <c r="AB358" s="113"/>
      <c r="AC358" s="113"/>
      <c r="AD358" s="114"/>
      <c r="AE358" s="14" t="str">
        <f>LOOKUP(AP358,{0,32,92,184,366},{"раз в месяц","раз в квартал","раз в полгода","раз в год"})</f>
        <v>раз в месяц</v>
      </c>
      <c r="AF358" s="113"/>
      <c r="AG358" s="118"/>
      <c r="AH358" s="16">
        <f t="shared" si="91"/>
        <v>0</v>
      </c>
      <c r="AI358" s="118">
        <f t="shared" si="87"/>
        <v>0</v>
      </c>
      <c r="AJ358" s="113"/>
      <c r="AK358" s="113"/>
      <c r="AL358" s="113"/>
      <c r="AM358" s="113"/>
      <c r="AN358" s="113"/>
      <c r="AO358" s="113"/>
      <c r="AP358" s="61"/>
      <c r="AQ358" s="61"/>
      <c r="AR358" s="61"/>
      <c r="AS358" s="61"/>
      <c r="AT358" s="61"/>
      <c r="AU358" s="61"/>
      <c r="AV358" s="61"/>
      <c r="AX358" s="69"/>
      <c r="AY358" s="69"/>
    </row>
    <row r="359" spans="7:51" x14ac:dyDescent="0.2">
      <c r="G359" s="113"/>
      <c r="H359" s="114"/>
      <c r="J359" s="116"/>
      <c r="K359" s="115"/>
      <c r="L359" s="115"/>
      <c r="M359" s="113"/>
      <c r="N359" s="113"/>
      <c r="O359" s="113"/>
      <c r="P359" s="113"/>
      <c r="Q359" s="113"/>
      <c r="R359" s="113"/>
      <c r="S359" s="113"/>
      <c r="T359" s="113"/>
      <c r="U359" s="113"/>
      <c r="V359" s="113"/>
      <c r="W359" s="113"/>
      <c r="X359" s="113"/>
      <c r="Y359" s="113"/>
      <c r="Z359" s="113"/>
      <c r="AA359" s="113"/>
      <c r="AB359" s="113"/>
      <c r="AC359" s="113"/>
      <c r="AD359" s="114"/>
      <c r="AE359" s="14" t="str">
        <f>LOOKUP(AP359,{0,32,92,184,366},{"раз в месяц","раз в квартал","раз в полгода","раз в год"})</f>
        <v>раз в месяц</v>
      </c>
      <c r="AF359" s="113"/>
      <c r="AG359" s="118"/>
      <c r="AH359" s="16">
        <f t="shared" si="91"/>
        <v>0</v>
      </c>
      <c r="AI359" s="118">
        <f t="shared" si="87"/>
        <v>0</v>
      </c>
      <c r="AJ359" s="113"/>
      <c r="AK359" s="113"/>
      <c r="AL359" s="113"/>
      <c r="AM359" s="113"/>
      <c r="AN359" s="113"/>
      <c r="AO359" s="113"/>
      <c r="AP359" s="61"/>
      <c r="AQ359" s="61"/>
      <c r="AR359" s="61"/>
      <c r="AS359" s="61"/>
      <c r="AT359" s="61"/>
      <c r="AU359" s="61"/>
      <c r="AV359" s="61"/>
      <c r="AX359" s="69"/>
      <c r="AY359" s="69"/>
    </row>
    <row r="360" spans="7:51" x14ac:dyDescent="0.2">
      <c r="G360" s="113"/>
      <c r="H360" s="114"/>
      <c r="J360" s="116"/>
      <c r="K360" s="115"/>
      <c r="L360" s="115"/>
      <c r="M360" s="113"/>
      <c r="N360" s="113"/>
      <c r="O360" s="113"/>
      <c r="P360" s="113"/>
      <c r="Q360" s="113"/>
      <c r="R360" s="113"/>
      <c r="S360" s="113"/>
      <c r="T360" s="113"/>
      <c r="U360" s="113"/>
      <c r="V360" s="113"/>
      <c r="W360" s="113"/>
      <c r="X360" s="113"/>
      <c r="Y360" s="113"/>
      <c r="Z360" s="113"/>
      <c r="AA360" s="113"/>
      <c r="AB360" s="113"/>
      <c r="AC360" s="113"/>
      <c r="AD360" s="114"/>
      <c r="AE360" s="14" t="str">
        <f>LOOKUP(AP360,{0,32,92,184,366},{"раз в месяц","раз в квартал","раз в полгода","раз в год"})</f>
        <v>раз в месяц</v>
      </c>
      <c r="AF360" s="113"/>
      <c r="AG360" s="118"/>
      <c r="AH360" s="16">
        <f t="shared" si="91"/>
        <v>0</v>
      </c>
      <c r="AI360" s="118">
        <f t="shared" si="87"/>
        <v>0</v>
      </c>
      <c r="AJ360" s="113"/>
      <c r="AK360" s="113"/>
      <c r="AL360" s="113"/>
      <c r="AM360" s="113"/>
      <c r="AN360" s="113"/>
      <c r="AO360" s="113"/>
      <c r="AP360" s="61"/>
      <c r="AQ360" s="61"/>
      <c r="AR360" s="61"/>
      <c r="AS360" s="61"/>
      <c r="AT360" s="61"/>
      <c r="AU360" s="61"/>
      <c r="AV360" s="61"/>
      <c r="AX360" s="69"/>
      <c r="AY360" s="69"/>
    </row>
    <row r="361" spans="7:51" x14ac:dyDescent="0.2">
      <c r="G361" s="113"/>
      <c r="H361" s="114"/>
      <c r="J361" s="116"/>
      <c r="K361" s="115"/>
      <c r="L361" s="115"/>
      <c r="M361" s="113"/>
      <c r="N361" s="113"/>
      <c r="O361" s="113"/>
      <c r="P361" s="113"/>
      <c r="Q361" s="113"/>
      <c r="R361" s="113"/>
      <c r="S361" s="113"/>
      <c r="T361" s="113"/>
      <c r="U361" s="113"/>
      <c r="V361" s="113"/>
      <c r="W361" s="113"/>
      <c r="X361" s="113"/>
      <c r="Y361" s="113"/>
      <c r="Z361" s="113"/>
      <c r="AA361" s="113"/>
      <c r="AB361" s="113"/>
      <c r="AC361" s="113"/>
      <c r="AD361" s="114"/>
      <c r="AE361" s="117"/>
      <c r="AF361" s="113"/>
      <c r="AG361" s="118"/>
      <c r="AH361" s="116"/>
      <c r="AI361" s="118"/>
      <c r="AJ361" s="113"/>
      <c r="AK361" s="113"/>
      <c r="AL361" s="113"/>
      <c r="AM361" s="113"/>
      <c r="AN361" s="113"/>
      <c r="AO361" s="113"/>
      <c r="AS361" s="69"/>
      <c r="AX361" s="69"/>
      <c r="AY361" s="69"/>
    </row>
    <row r="362" spans="7:51" x14ac:dyDescent="0.2">
      <c r="G362" s="113"/>
      <c r="H362" s="114"/>
      <c r="J362" s="116"/>
      <c r="K362" s="115"/>
      <c r="L362" s="115"/>
      <c r="M362" s="113"/>
      <c r="N362" s="113"/>
      <c r="O362" s="113"/>
      <c r="P362" s="113"/>
      <c r="Q362" s="113"/>
      <c r="R362" s="113"/>
      <c r="S362" s="113"/>
      <c r="T362" s="113"/>
      <c r="U362" s="113"/>
      <c r="V362" s="113"/>
      <c r="W362" s="113"/>
      <c r="X362" s="113"/>
      <c r="Y362" s="113"/>
      <c r="Z362" s="113"/>
      <c r="AA362" s="113"/>
      <c r="AB362" s="113"/>
      <c r="AC362" s="113"/>
      <c r="AD362" s="114"/>
      <c r="AE362" s="117"/>
      <c r="AF362" s="113"/>
      <c r="AG362" s="118"/>
      <c r="AH362" s="116"/>
      <c r="AI362" s="118"/>
      <c r="AJ362" s="113"/>
      <c r="AK362" s="113"/>
      <c r="AL362" s="113"/>
      <c r="AM362" s="113"/>
      <c r="AN362" s="113"/>
      <c r="AO362" s="113"/>
      <c r="AS362" s="69"/>
      <c r="AX362" s="69"/>
      <c r="AY362" s="69"/>
    </row>
    <row r="363" spans="7:51" x14ac:dyDescent="0.2">
      <c r="G363" s="113"/>
      <c r="H363" s="114"/>
      <c r="J363" s="116"/>
      <c r="K363" s="115"/>
      <c r="L363" s="115"/>
      <c r="M363" s="113"/>
      <c r="N363" s="113"/>
      <c r="O363" s="113"/>
      <c r="P363" s="113"/>
      <c r="Q363" s="113"/>
      <c r="R363" s="113"/>
      <c r="S363" s="113"/>
      <c r="T363" s="113"/>
      <c r="U363" s="113"/>
      <c r="V363" s="113"/>
      <c r="W363" s="113"/>
      <c r="X363" s="113"/>
      <c r="Y363" s="113"/>
      <c r="Z363" s="113"/>
      <c r="AA363" s="113"/>
      <c r="AB363" s="113"/>
      <c r="AC363" s="113"/>
      <c r="AD363" s="114"/>
      <c r="AE363" s="117"/>
      <c r="AF363" s="113"/>
      <c r="AG363" s="118"/>
      <c r="AH363" s="116"/>
      <c r="AI363" s="118"/>
      <c r="AJ363" s="113"/>
      <c r="AK363" s="113"/>
      <c r="AL363" s="113"/>
      <c r="AM363" s="113"/>
      <c r="AN363" s="113"/>
      <c r="AO363" s="113"/>
      <c r="AS363" s="69"/>
      <c r="AX363" s="69"/>
      <c r="AY363" s="69"/>
    </row>
    <row r="364" spans="7:51" x14ac:dyDescent="0.2">
      <c r="G364" s="113"/>
      <c r="H364" s="114"/>
      <c r="J364" s="116"/>
      <c r="K364" s="115"/>
      <c r="L364" s="115"/>
      <c r="M364" s="113"/>
      <c r="N364" s="113"/>
      <c r="O364" s="113"/>
      <c r="P364" s="113"/>
      <c r="Q364" s="113"/>
      <c r="R364" s="113"/>
      <c r="S364" s="113"/>
      <c r="T364" s="113"/>
      <c r="U364" s="113"/>
      <c r="V364" s="113"/>
      <c r="W364" s="113"/>
      <c r="X364" s="113"/>
      <c r="Y364" s="113"/>
      <c r="Z364" s="113"/>
      <c r="AA364" s="113"/>
      <c r="AB364" s="113"/>
      <c r="AC364" s="113"/>
      <c r="AD364" s="114"/>
      <c r="AE364" s="117"/>
      <c r="AF364" s="113"/>
      <c r="AG364" s="118"/>
      <c r="AH364" s="116"/>
      <c r="AI364" s="118"/>
      <c r="AJ364" s="113"/>
      <c r="AK364" s="113"/>
      <c r="AL364" s="113"/>
      <c r="AM364" s="113"/>
      <c r="AN364" s="113"/>
      <c r="AO364" s="113"/>
      <c r="AS364" s="69"/>
      <c r="AX364" s="69"/>
      <c r="AY364" s="69"/>
    </row>
    <row r="365" spans="7:51" x14ac:dyDescent="0.2">
      <c r="G365" s="113"/>
      <c r="H365" s="114"/>
      <c r="J365" s="116"/>
      <c r="K365" s="115"/>
      <c r="L365" s="115"/>
      <c r="M365" s="113"/>
      <c r="N365" s="113"/>
      <c r="O365" s="113"/>
      <c r="P365" s="113"/>
      <c r="Q365" s="113"/>
      <c r="R365" s="113"/>
      <c r="S365" s="113"/>
      <c r="T365" s="113"/>
      <c r="U365" s="113"/>
      <c r="V365" s="113"/>
      <c r="W365" s="113"/>
      <c r="X365" s="113"/>
      <c r="Y365" s="113"/>
      <c r="Z365" s="113"/>
      <c r="AA365" s="113"/>
      <c r="AB365" s="113"/>
      <c r="AC365" s="113"/>
      <c r="AD365" s="114"/>
      <c r="AE365" s="117"/>
      <c r="AF365" s="113"/>
      <c r="AG365" s="118"/>
      <c r="AH365" s="116"/>
      <c r="AI365" s="118"/>
      <c r="AJ365" s="113"/>
      <c r="AK365" s="113"/>
      <c r="AL365" s="113"/>
      <c r="AM365" s="113"/>
      <c r="AN365" s="113"/>
      <c r="AO365" s="113"/>
      <c r="AS365" s="69"/>
      <c r="AX365" s="69"/>
      <c r="AY365" s="69"/>
    </row>
    <row r="366" spans="7:51" x14ac:dyDescent="0.2">
      <c r="G366" s="113"/>
      <c r="H366" s="114"/>
      <c r="J366" s="116"/>
      <c r="K366" s="115"/>
      <c r="L366" s="115"/>
      <c r="M366" s="113"/>
      <c r="N366" s="113"/>
      <c r="O366" s="113"/>
      <c r="P366" s="113"/>
      <c r="Q366" s="113"/>
      <c r="R366" s="113"/>
      <c r="S366" s="113"/>
      <c r="T366" s="113"/>
      <c r="U366" s="113"/>
      <c r="V366" s="113"/>
      <c r="W366" s="113"/>
      <c r="X366" s="113"/>
      <c r="Y366" s="113"/>
      <c r="Z366" s="113"/>
      <c r="AA366" s="113"/>
      <c r="AB366" s="113"/>
      <c r="AC366" s="113"/>
      <c r="AD366" s="114"/>
      <c r="AE366" s="117"/>
      <c r="AF366" s="113"/>
      <c r="AG366" s="118"/>
      <c r="AH366" s="116"/>
      <c r="AI366" s="118"/>
      <c r="AJ366" s="113"/>
      <c r="AK366" s="113"/>
      <c r="AL366" s="113"/>
      <c r="AM366" s="113"/>
      <c r="AN366" s="113"/>
      <c r="AO366" s="113"/>
      <c r="AS366" s="69"/>
      <c r="AX366" s="69"/>
      <c r="AY366" s="69"/>
    </row>
    <row r="367" spans="7:51" x14ac:dyDescent="0.2">
      <c r="G367" s="113"/>
      <c r="H367" s="114"/>
      <c r="J367" s="116"/>
      <c r="K367" s="115"/>
      <c r="L367" s="115"/>
      <c r="M367" s="113"/>
      <c r="N367" s="113"/>
      <c r="O367" s="113"/>
      <c r="P367" s="113"/>
      <c r="Q367" s="113"/>
      <c r="R367" s="113"/>
      <c r="S367" s="113"/>
      <c r="T367" s="113"/>
      <c r="U367" s="113"/>
      <c r="V367" s="113"/>
      <c r="W367" s="113"/>
      <c r="X367" s="113"/>
      <c r="Y367" s="113"/>
      <c r="Z367" s="113"/>
      <c r="AA367" s="113"/>
      <c r="AB367" s="113"/>
      <c r="AC367" s="113"/>
      <c r="AD367" s="114"/>
      <c r="AE367" s="117"/>
      <c r="AF367" s="113"/>
      <c r="AG367" s="118"/>
      <c r="AH367" s="116"/>
      <c r="AI367" s="118"/>
      <c r="AJ367" s="113"/>
      <c r="AK367" s="113"/>
      <c r="AL367" s="113"/>
      <c r="AM367" s="113"/>
      <c r="AN367" s="113"/>
      <c r="AO367" s="113"/>
      <c r="AS367" s="69"/>
      <c r="AX367" s="69"/>
      <c r="AY367" s="69"/>
    </row>
    <row r="368" spans="7:51" x14ac:dyDescent="0.2">
      <c r="G368" s="113"/>
      <c r="H368" s="114"/>
      <c r="J368" s="116"/>
      <c r="K368" s="115"/>
      <c r="L368" s="115"/>
      <c r="M368" s="113"/>
      <c r="N368" s="113"/>
      <c r="O368" s="113"/>
      <c r="P368" s="113"/>
      <c r="Q368" s="113"/>
      <c r="R368" s="113"/>
      <c r="S368" s="113"/>
      <c r="T368" s="113"/>
      <c r="U368" s="113"/>
      <c r="V368" s="113"/>
      <c r="W368" s="113"/>
      <c r="X368" s="113"/>
      <c r="Y368" s="113"/>
      <c r="Z368" s="113"/>
      <c r="AA368" s="113"/>
      <c r="AB368" s="113"/>
      <c r="AC368" s="113"/>
      <c r="AD368" s="114"/>
      <c r="AE368" s="117"/>
      <c r="AF368" s="113"/>
      <c r="AG368" s="118"/>
      <c r="AH368" s="116"/>
      <c r="AI368" s="118"/>
      <c r="AJ368" s="113"/>
      <c r="AK368" s="113"/>
      <c r="AL368" s="113"/>
      <c r="AM368" s="113"/>
      <c r="AN368" s="113"/>
      <c r="AO368" s="113"/>
      <c r="AS368" s="69"/>
      <c r="AX368" s="69"/>
      <c r="AY368" s="69"/>
    </row>
    <row r="369" spans="7:51" x14ac:dyDescent="0.2">
      <c r="G369" s="113"/>
      <c r="H369" s="114"/>
      <c r="J369" s="116"/>
      <c r="K369" s="115"/>
      <c r="L369" s="115"/>
      <c r="M369" s="113"/>
      <c r="N369" s="113"/>
      <c r="O369" s="113"/>
      <c r="P369" s="113"/>
      <c r="Q369" s="113"/>
      <c r="R369" s="113"/>
      <c r="S369" s="113"/>
      <c r="T369" s="113"/>
      <c r="U369" s="113"/>
      <c r="V369" s="113"/>
      <c r="W369" s="113"/>
      <c r="X369" s="113"/>
      <c r="Y369" s="113"/>
      <c r="Z369" s="113"/>
      <c r="AA369" s="113"/>
      <c r="AB369" s="113"/>
      <c r="AC369" s="113"/>
      <c r="AD369" s="114"/>
      <c r="AE369" s="117"/>
      <c r="AF369" s="113"/>
      <c r="AG369" s="118"/>
      <c r="AH369" s="116"/>
      <c r="AI369" s="118"/>
      <c r="AJ369" s="113"/>
      <c r="AK369" s="113"/>
      <c r="AL369" s="113"/>
      <c r="AM369" s="113"/>
      <c r="AN369" s="113"/>
      <c r="AO369" s="113"/>
      <c r="AS369" s="69"/>
      <c r="AX369" s="69"/>
      <c r="AY369" s="69"/>
    </row>
    <row r="370" spans="7:51" x14ac:dyDescent="0.2">
      <c r="G370" s="113"/>
      <c r="H370" s="114"/>
      <c r="J370" s="116"/>
      <c r="K370" s="115"/>
      <c r="L370" s="115"/>
      <c r="M370" s="113"/>
      <c r="N370" s="113"/>
      <c r="O370" s="113"/>
      <c r="P370" s="113"/>
      <c r="Q370" s="113"/>
      <c r="R370" s="113"/>
      <c r="S370" s="113"/>
      <c r="T370" s="113"/>
      <c r="U370" s="113"/>
      <c r="V370" s="113"/>
      <c r="W370" s="113"/>
      <c r="X370" s="113"/>
      <c r="Y370" s="113"/>
      <c r="Z370" s="113"/>
      <c r="AA370" s="113"/>
      <c r="AB370" s="113"/>
      <c r="AC370" s="113"/>
      <c r="AD370" s="114"/>
      <c r="AE370" s="117"/>
      <c r="AF370" s="113"/>
      <c r="AG370" s="118"/>
      <c r="AH370" s="116"/>
      <c r="AI370" s="118"/>
      <c r="AJ370" s="113"/>
      <c r="AK370" s="113"/>
      <c r="AL370" s="113"/>
      <c r="AM370" s="113"/>
      <c r="AN370" s="113"/>
      <c r="AO370" s="113"/>
      <c r="AS370" s="69"/>
      <c r="AX370" s="69"/>
      <c r="AY370" s="69"/>
    </row>
    <row r="371" spans="7:51" x14ac:dyDescent="0.2">
      <c r="G371" s="113"/>
      <c r="H371" s="114"/>
      <c r="J371" s="116"/>
      <c r="K371" s="115"/>
      <c r="L371" s="115"/>
      <c r="M371" s="113"/>
      <c r="N371" s="113"/>
      <c r="O371" s="113"/>
      <c r="P371" s="113"/>
      <c r="Q371" s="113"/>
      <c r="R371" s="113"/>
      <c r="S371" s="113"/>
      <c r="T371" s="113"/>
      <c r="U371" s="113"/>
      <c r="V371" s="113"/>
      <c r="W371" s="113"/>
      <c r="X371" s="113"/>
      <c r="Y371" s="113"/>
      <c r="Z371" s="113"/>
      <c r="AA371" s="113"/>
      <c r="AB371" s="113"/>
      <c r="AC371" s="113"/>
      <c r="AD371" s="114"/>
      <c r="AE371" s="117"/>
      <c r="AF371" s="113"/>
      <c r="AG371" s="118"/>
      <c r="AH371" s="116"/>
      <c r="AI371" s="118"/>
      <c r="AJ371" s="113"/>
      <c r="AK371" s="113"/>
      <c r="AL371" s="113"/>
      <c r="AM371" s="113"/>
      <c r="AN371" s="113"/>
      <c r="AO371" s="113"/>
      <c r="AS371" s="69"/>
      <c r="AX371" s="69"/>
      <c r="AY371" s="69"/>
    </row>
    <row r="372" spans="7:51" x14ac:dyDescent="0.2">
      <c r="G372" s="113"/>
      <c r="H372" s="114"/>
      <c r="J372" s="116"/>
      <c r="K372" s="115"/>
      <c r="L372" s="115"/>
      <c r="M372" s="113"/>
      <c r="N372" s="113"/>
      <c r="O372" s="113"/>
      <c r="P372" s="113"/>
      <c r="Q372" s="113"/>
      <c r="R372" s="113"/>
      <c r="S372" s="113"/>
      <c r="T372" s="113"/>
      <c r="U372" s="113"/>
      <c r="V372" s="113"/>
      <c r="W372" s="113"/>
      <c r="X372" s="113"/>
      <c r="Y372" s="113"/>
      <c r="Z372" s="113"/>
      <c r="AA372" s="113"/>
      <c r="AB372" s="113"/>
      <c r="AC372" s="113"/>
      <c r="AD372" s="114"/>
      <c r="AE372" s="117"/>
      <c r="AF372" s="113"/>
      <c r="AG372" s="118"/>
      <c r="AH372" s="116"/>
      <c r="AI372" s="118"/>
      <c r="AJ372" s="113"/>
      <c r="AK372" s="113"/>
      <c r="AL372" s="113"/>
      <c r="AM372" s="113"/>
      <c r="AN372" s="113"/>
      <c r="AO372" s="113"/>
      <c r="AS372" s="69"/>
      <c r="AX372" s="69"/>
      <c r="AY372" s="69"/>
    </row>
    <row r="373" spans="7:51" x14ac:dyDescent="0.2">
      <c r="G373" s="113"/>
      <c r="H373" s="114"/>
      <c r="J373" s="116"/>
      <c r="K373" s="115"/>
      <c r="L373" s="115"/>
      <c r="M373" s="113"/>
      <c r="N373" s="113"/>
      <c r="O373" s="113"/>
      <c r="P373" s="113"/>
      <c r="Q373" s="113"/>
      <c r="R373" s="113"/>
      <c r="S373" s="113"/>
      <c r="T373" s="113"/>
      <c r="U373" s="113"/>
      <c r="V373" s="113"/>
      <c r="W373" s="113"/>
      <c r="X373" s="113"/>
      <c r="Y373" s="113"/>
      <c r="Z373" s="113"/>
      <c r="AA373" s="113"/>
      <c r="AB373" s="113"/>
      <c r="AC373" s="113"/>
      <c r="AD373" s="114"/>
      <c r="AE373" s="117"/>
      <c r="AF373" s="113"/>
      <c r="AG373" s="118"/>
      <c r="AH373" s="116"/>
      <c r="AI373" s="118"/>
      <c r="AJ373" s="113"/>
      <c r="AK373" s="113"/>
      <c r="AL373" s="113"/>
      <c r="AM373" s="113"/>
      <c r="AN373" s="113"/>
      <c r="AO373" s="113"/>
      <c r="AS373" s="69"/>
      <c r="AX373" s="69"/>
      <c r="AY373" s="69"/>
    </row>
    <row r="374" spans="7:51" x14ac:dyDescent="0.2">
      <c r="G374" s="113"/>
      <c r="H374" s="114"/>
      <c r="J374" s="116"/>
      <c r="K374" s="115"/>
      <c r="L374" s="115"/>
      <c r="M374" s="113"/>
      <c r="N374" s="113"/>
      <c r="O374" s="113"/>
      <c r="P374" s="113"/>
      <c r="Q374" s="113"/>
      <c r="R374" s="113"/>
      <c r="S374" s="113"/>
      <c r="T374" s="113"/>
      <c r="U374" s="113"/>
      <c r="V374" s="113"/>
      <c r="W374" s="113"/>
      <c r="X374" s="113"/>
      <c r="Y374" s="113"/>
      <c r="Z374" s="113"/>
      <c r="AA374" s="113"/>
      <c r="AB374" s="113"/>
      <c r="AC374" s="113"/>
      <c r="AD374" s="114"/>
      <c r="AE374" s="117"/>
      <c r="AF374" s="113"/>
      <c r="AG374" s="118"/>
      <c r="AH374" s="116"/>
      <c r="AI374" s="118"/>
      <c r="AJ374" s="113"/>
      <c r="AK374" s="113"/>
      <c r="AL374" s="113"/>
      <c r="AM374" s="113"/>
      <c r="AN374" s="113"/>
      <c r="AO374" s="113"/>
      <c r="AS374" s="69"/>
      <c r="AX374" s="69"/>
      <c r="AY374" s="69"/>
    </row>
    <row r="375" spans="7:51" x14ac:dyDescent="0.2">
      <c r="G375" s="113"/>
      <c r="H375" s="114"/>
      <c r="J375" s="116"/>
      <c r="K375" s="115"/>
      <c r="L375" s="115"/>
      <c r="M375" s="113"/>
      <c r="N375" s="113"/>
      <c r="O375" s="113"/>
      <c r="P375" s="113"/>
      <c r="Q375" s="113"/>
      <c r="R375" s="113"/>
      <c r="S375" s="113"/>
      <c r="T375" s="113"/>
      <c r="U375" s="113"/>
      <c r="V375" s="113"/>
      <c r="W375" s="113"/>
      <c r="X375" s="113"/>
      <c r="Y375" s="113"/>
      <c r="Z375" s="113"/>
      <c r="AA375" s="113"/>
      <c r="AB375" s="113"/>
      <c r="AC375" s="113"/>
      <c r="AD375" s="114"/>
      <c r="AE375" s="117"/>
      <c r="AF375" s="113"/>
      <c r="AG375" s="118"/>
      <c r="AH375" s="116"/>
      <c r="AI375" s="118"/>
      <c r="AJ375" s="113"/>
      <c r="AK375" s="113"/>
      <c r="AL375" s="113"/>
      <c r="AM375" s="113"/>
      <c r="AN375" s="113"/>
      <c r="AO375" s="113"/>
      <c r="AS375" s="69"/>
      <c r="AX375" s="69"/>
      <c r="AY375" s="69"/>
    </row>
    <row r="376" spans="7:51" x14ac:dyDescent="0.2">
      <c r="G376" s="113"/>
      <c r="H376" s="114"/>
      <c r="J376" s="116"/>
      <c r="K376" s="115"/>
      <c r="L376" s="115"/>
      <c r="M376" s="113"/>
      <c r="N376" s="113"/>
      <c r="O376" s="113"/>
      <c r="P376" s="113"/>
      <c r="Q376" s="113"/>
      <c r="R376" s="113"/>
      <c r="S376" s="113"/>
      <c r="T376" s="113"/>
      <c r="U376" s="113"/>
      <c r="V376" s="113"/>
      <c r="W376" s="113"/>
      <c r="X376" s="113"/>
      <c r="Y376" s="113"/>
      <c r="Z376" s="113"/>
      <c r="AA376" s="113"/>
      <c r="AB376" s="113"/>
      <c r="AC376" s="113"/>
      <c r="AD376" s="114"/>
      <c r="AE376" s="117"/>
      <c r="AF376" s="113"/>
      <c r="AG376" s="118"/>
      <c r="AH376" s="116"/>
      <c r="AI376" s="118"/>
      <c r="AJ376" s="113"/>
      <c r="AK376" s="113"/>
      <c r="AL376" s="113"/>
      <c r="AM376" s="113"/>
      <c r="AN376" s="113"/>
      <c r="AO376" s="113"/>
      <c r="AS376" s="69"/>
      <c r="AX376" s="69"/>
      <c r="AY376" s="69"/>
    </row>
    <row r="377" spans="7:51" x14ac:dyDescent="0.2">
      <c r="G377" s="113"/>
      <c r="H377" s="114"/>
      <c r="J377" s="116"/>
      <c r="K377" s="115"/>
      <c r="L377" s="115"/>
      <c r="M377" s="113"/>
      <c r="N377" s="113"/>
      <c r="O377" s="113"/>
      <c r="P377" s="113"/>
      <c r="Q377" s="113"/>
      <c r="R377" s="113"/>
      <c r="S377" s="113"/>
      <c r="T377" s="113"/>
      <c r="U377" s="113"/>
      <c r="V377" s="113"/>
      <c r="W377" s="113"/>
      <c r="X377" s="113"/>
      <c r="Y377" s="113"/>
      <c r="Z377" s="113"/>
      <c r="AA377" s="113"/>
      <c r="AB377" s="113"/>
      <c r="AC377" s="113"/>
      <c r="AD377" s="114"/>
      <c r="AE377" s="117"/>
      <c r="AF377" s="113"/>
      <c r="AG377" s="118"/>
      <c r="AH377" s="116"/>
      <c r="AI377" s="118"/>
      <c r="AJ377" s="113"/>
      <c r="AK377" s="113"/>
      <c r="AL377" s="113"/>
      <c r="AM377" s="113"/>
      <c r="AN377" s="113"/>
      <c r="AO377" s="113"/>
      <c r="AS377" s="69"/>
      <c r="AX377" s="69"/>
      <c r="AY377" s="69"/>
    </row>
    <row r="378" spans="7:51" x14ac:dyDescent="0.2">
      <c r="G378" s="113"/>
      <c r="H378" s="114"/>
      <c r="J378" s="116"/>
      <c r="K378" s="115"/>
      <c r="L378" s="115"/>
      <c r="M378" s="113"/>
      <c r="N378" s="113"/>
      <c r="O378" s="113"/>
      <c r="P378" s="113"/>
      <c r="Q378" s="113"/>
      <c r="R378" s="113"/>
      <c r="S378" s="113"/>
      <c r="T378" s="113"/>
      <c r="U378" s="113"/>
      <c r="V378" s="113"/>
      <c r="W378" s="113"/>
      <c r="X378" s="113"/>
      <c r="Y378" s="113"/>
      <c r="Z378" s="113"/>
      <c r="AA378" s="113"/>
      <c r="AB378" s="113"/>
      <c r="AC378" s="113"/>
      <c r="AD378" s="114"/>
      <c r="AE378" s="117"/>
      <c r="AF378" s="113"/>
      <c r="AG378" s="118"/>
      <c r="AH378" s="116"/>
      <c r="AI378" s="118"/>
      <c r="AJ378" s="113"/>
      <c r="AK378" s="113"/>
      <c r="AL378" s="113"/>
      <c r="AM378" s="113"/>
      <c r="AN378" s="113"/>
      <c r="AO378" s="113"/>
      <c r="AS378" s="69"/>
      <c r="AX378" s="69"/>
      <c r="AY378" s="69"/>
    </row>
    <row r="379" spans="7:51" x14ac:dyDescent="0.2">
      <c r="G379" s="113"/>
      <c r="H379" s="114"/>
      <c r="J379" s="116"/>
      <c r="K379" s="115"/>
      <c r="L379" s="115"/>
      <c r="M379" s="113"/>
      <c r="N379" s="113"/>
      <c r="O379" s="113"/>
      <c r="P379" s="113"/>
      <c r="Q379" s="113"/>
      <c r="R379" s="113"/>
      <c r="S379" s="113"/>
      <c r="T379" s="113"/>
      <c r="U379" s="113"/>
      <c r="V379" s="113"/>
      <c r="W379" s="113"/>
      <c r="X379" s="113"/>
      <c r="Y379" s="113"/>
      <c r="Z379" s="113"/>
      <c r="AA379" s="113"/>
      <c r="AB379" s="113"/>
      <c r="AC379" s="113"/>
      <c r="AD379" s="114"/>
      <c r="AE379" s="117"/>
      <c r="AF379" s="113"/>
      <c r="AG379" s="118"/>
      <c r="AH379" s="116"/>
      <c r="AI379" s="118"/>
      <c r="AJ379" s="113"/>
      <c r="AK379" s="113"/>
      <c r="AL379" s="113"/>
      <c r="AM379" s="113"/>
      <c r="AN379" s="113"/>
      <c r="AO379" s="113"/>
      <c r="AS379" s="69"/>
      <c r="AX379" s="69"/>
      <c r="AY379" s="69"/>
    </row>
    <row r="380" spans="7:51" x14ac:dyDescent="0.2">
      <c r="G380" s="113"/>
      <c r="H380" s="114"/>
      <c r="J380" s="116"/>
      <c r="K380" s="115"/>
      <c r="L380" s="115"/>
      <c r="M380" s="113"/>
      <c r="N380" s="113"/>
      <c r="O380" s="113"/>
      <c r="P380" s="113"/>
      <c r="Q380" s="113"/>
      <c r="R380" s="113"/>
      <c r="S380" s="113"/>
      <c r="T380" s="113"/>
      <c r="U380" s="113"/>
      <c r="V380" s="113"/>
      <c r="W380" s="113"/>
      <c r="X380" s="113"/>
      <c r="Y380" s="113"/>
      <c r="Z380" s="113"/>
      <c r="AA380" s="113"/>
      <c r="AB380" s="113"/>
      <c r="AC380" s="113"/>
      <c r="AD380" s="114"/>
      <c r="AE380" s="117"/>
      <c r="AF380" s="113"/>
      <c r="AG380" s="118"/>
      <c r="AH380" s="116"/>
      <c r="AI380" s="118"/>
      <c r="AJ380" s="113"/>
      <c r="AK380" s="113"/>
      <c r="AL380" s="113"/>
      <c r="AM380" s="113"/>
      <c r="AN380" s="113"/>
      <c r="AO380" s="113"/>
      <c r="AS380" s="69"/>
      <c r="AX380" s="69"/>
      <c r="AY380" s="69"/>
    </row>
    <row r="381" spans="7:51" x14ac:dyDescent="0.2">
      <c r="G381" s="113"/>
      <c r="H381" s="114"/>
      <c r="J381" s="116"/>
      <c r="K381" s="115"/>
      <c r="L381" s="115"/>
      <c r="M381" s="113"/>
      <c r="N381" s="113"/>
      <c r="O381" s="113"/>
      <c r="P381" s="113"/>
      <c r="Q381" s="113"/>
      <c r="R381" s="113"/>
      <c r="S381" s="113"/>
      <c r="T381" s="113"/>
      <c r="U381" s="113"/>
      <c r="V381" s="113"/>
      <c r="W381" s="113"/>
      <c r="X381" s="113"/>
      <c r="Y381" s="113"/>
      <c r="Z381" s="113"/>
      <c r="AA381" s="113"/>
      <c r="AB381" s="113"/>
      <c r="AC381" s="113"/>
      <c r="AD381" s="114"/>
      <c r="AE381" s="117"/>
      <c r="AF381" s="113"/>
      <c r="AG381" s="118"/>
      <c r="AH381" s="116"/>
      <c r="AI381" s="118"/>
      <c r="AJ381" s="113"/>
      <c r="AK381" s="113"/>
      <c r="AL381" s="113"/>
      <c r="AM381" s="113"/>
      <c r="AN381" s="113"/>
      <c r="AO381" s="113"/>
      <c r="AS381" s="69"/>
      <c r="AX381" s="69"/>
      <c r="AY381" s="69"/>
    </row>
    <row r="382" spans="7:51" x14ac:dyDescent="0.2">
      <c r="G382" s="113"/>
      <c r="H382" s="114"/>
      <c r="J382" s="116"/>
      <c r="K382" s="115"/>
      <c r="L382" s="115"/>
      <c r="M382" s="113"/>
      <c r="N382" s="113"/>
      <c r="O382" s="113"/>
      <c r="P382" s="113"/>
      <c r="Q382" s="113"/>
      <c r="R382" s="113"/>
      <c r="S382" s="113"/>
      <c r="T382" s="113"/>
      <c r="U382" s="113"/>
      <c r="V382" s="113"/>
      <c r="W382" s="113"/>
      <c r="X382" s="113"/>
      <c r="Y382" s="113"/>
      <c r="Z382" s="113"/>
      <c r="AA382" s="113"/>
      <c r="AB382" s="113"/>
      <c r="AC382" s="113"/>
      <c r="AD382" s="114"/>
      <c r="AE382" s="117"/>
      <c r="AF382" s="113"/>
      <c r="AG382" s="118"/>
      <c r="AH382" s="116"/>
      <c r="AI382" s="118"/>
      <c r="AJ382" s="113"/>
      <c r="AK382" s="113"/>
      <c r="AL382" s="113"/>
      <c r="AM382" s="113"/>
      <c r="AN382" s="113"/>
      <c r="AO382" s="113"/>
      <c r="AS382" s="69"/>
      <c r="AX382" s="69"/>
      <c r="AY382" s="69"/>
    </row>
    <row r="383" spans="7:51" x14ac:dyDescent="0.2">
      <c r="G383" s="113"/>
      <c r="H383" s="114"/>
      <c r="J383" s="116"/>
      <c r="K383" s="115"/>
      <c r="L383" s="115"/>
      <c r="M383" s="113"/>
      <c r="N383" s="113"/>
      <c r="O383" s="113"/>
      <c r="P383" s="113"/>
      <c r="Q383" s="113"/>
      <c r="R383" s="113"/>
      <c r="S383" s="113"/>
      <c r="T383" s="113"/>
      <c r="U383" s="113"/>
      <c r="V383" s="113"/>
      <c r="W383" s="113"/>
      <c r="X383" s="113"/>
      <c r="Y383" s="113"/>
      <c r="Z383" s="113"/>
      <c r="AA383" s="113"/>
      <c r="AB383" s="113"/>
      <c r="AC383" s="113"/>
      <c r="AD383" s="114"/>
      <c r="AE383" s="117"/>
      <c r="AF383" s="113"/>
      <c r="AG383" s="118"/>
      <c r="AH383" s="116"/>
      <c r="AI383" s="118"/>
      <c r="AJ383" s="113"/>
      <c r="AK383" s="113"/>
      <c r="AL383" s="113"/>
      <c r="AM383" s="113"/>
      <c r="AN383" s="113"/>
      <c r="AO383" s="113"/>
      <c r="AS383" s="69"/>
      <c r="AX383" s="69"/>
      <c r="AY383" s="69"/>
    </row>
    <row r="384" spans="7:51" x14ac:dyDescent="0.2">
      <c r="G384" s="113"/>
      <c r="H384" s="114"/>
      <c r="J384" s="116"/>
      <c r="K384" s="115"/>
      <c r="L384" s="115"/>
      <c r="M384" s="113"/>
      <c r="N384" s="113"/>
      <c r="O384" s="113"/>
      <c r="P384" s="113"/>
      <c r="Q384" s="113"/>
      <c r="R384" s="113"/>
      <c r="S384" s="113"/>
      <c r="T384" s="113"/>
      <c r="U384" s="113"/>
      <c r="V384" s="113"/>
      <c r="W384" s="113"/>
      <c r="X384" s="113"/>
      <c r="Y384" s="113"/>
      <c r="Z384" s="113"/>
      <c r="AA384" s="113"/>
      <c r="AB384" s="113"/>
      <c r="AC384" s="113"/>
      <c r="AD384" s="114"/>
      <c r="AE384" s="117"/>
      <c r="AF384" s="113"/>
      <c r="AG384" s="118"/>
      <c r="AH384" s="116"/>
      <c r="AI384" s="118"/>
      <c r="AJ384" s="113"/>
      <c r="AK384" s="113"/>
      <c r="AL384" s="113"/>
      <c r="AM384" s="113"/>
      <c r="AN384" s="113"/>
      <c r="AO384" s="113"/>
      <c r="AS384" s="69"/>
      <c r="AX384" s="69"/>
      <c r="AY384" s="69"/>
    </row>
    <row r="385" spans="7:51" x14ac:dyDescent="0.2">
      <c r="G385" s="113"/>
      <c r="H385" s="114"/>
      <c r="J385" s="116"/>
      <c r="K385" s="115"/>
      <c r="L385" s="115"/>
      <c r="M385" s="113"/>
      <c r="N385" s="113"/>
      <c r="O385" s="113"/>
      <c r="P385" s="113"/>
      <c r="Q385" s="113"/>
      <c r="R385" s="113"/>
      <c r="S385" s="113"/>
      <c r="T385" s="113"/>
      <c r="U385" s="113"/>
      <c r="V385" s="113"/>
      <c r="W385" s="113"/>
      <c r="X385" s="113"/>
      <c r="Y385" s="113"/>
      <c r="Z385" s="113"/>
      <c r="AA385" s="113"/>
      <c r="AB385" s="113"/>
      <c r="AC385" s="113"/>
      <c r="AD385" s="114"/>
      <c r="AE385" s="117"/>
      <c r="AF385" s="113"/>
      <c r="AG385" s="118"/>
      <c r="AH385" s="116"/>
      <c r="AI385" s="118"/>
      <c r="AJ385" s="113"/>
      <c r="AK385" s="113"/>
      <c r="AL385" s="113"/>
      <c r="AM385" s="113"/>
      <c r="AN385" s="113"/>
      <c r="AO385" s="113"/>
      <c r="AS385" s="69"/>
      <c r="AX385" s="69"/>
      <c r="AY385" s="69"/>
    </row>
    <row r="386" spans="7:51" x14ac:dyDescent="0.2">
      <c r="G386" s="113"/>
      <c r="H386" s="114"/>
      <c r="J386" s="116"/>
      <c r="K386" s="115"/>
      <c r="L386" s="115"/>
      <c r="M386" s="113"/>
      <c r="N386" s="113"/>
      <c r="O386" s="113"/>
      <c r="P386" s="113"/>
      <c r="Q386" s="113"/>
      <c r="R386" s="113"/>
      <c r="S386" s="113"/>
      <c r="T386" s="113"/>
      <c r="U386" s="113"/>
      <c r="V386" s="113"/>
      <c r="W386" s="113"/>
      <c r="X386" s="113"/>
      <c r="Y386" s="113"/>
      <c r="Z386" s="113"/>
      <c r="AA386" s="113"/>
      <c r="AB386" s="113"/>
      <c r="AC386" s="113"/>
      <c r="AD386" s="114"/>
      <c r="AE386" s="117"/>
      <c r="AF386" s="113"/>
      <c r="AG386" s="118"/>
      <c r="AH386" s="116"/>
      <c r="AI386" s="118"/>
      <c r="AJ386" s="113"/>
      <c r="AK386" s="113"/>
      <c r="AL386" s="113"/>
      <c r="AM386" s="113"/>
      <c r="AN386" s="113"/>
      <c r="AO386" s="113"/>
      <c r="AS386" s="69"/>
      <c r="AX386" s="69"/>
      <c r="AY386" s="69"/>
    </row>
    <row r="387" spans="7:51" x14ac:dyDescent="0.2">
      <c r="G387" s="113"/>
      <c r="H387" s="114"/>
      <c r="J387" s="116"/>
      <c r="K387" s="115"/>
      <c r="L387" s="115"/>
      <c r="M387" s="113"/>
      <c r="N387" s="113"/>
      <c r="O387" s="113"/>
      <c r="P387" s="113"/>
      <c r="Q387" s="113"/>
      <c r="R387" s="113"/>
      <c r="S387" s="113"/>
      <c r="T387" s="113"/>
      <c r="U387" s="113"/>
      <c r="V387" s="113"/>
      <c r="W387" s="113"/>
      <c r="X387" s="113"/>
      <c r="Y387" s="113"/>
      <c r="Z387" s="113"/>
      <c r="AA387" s="113"/>
      <c r="AB387" s="113"/>
      <c r="AC387" s="113"/>
      <c r="AD387" s="114"/>
      <c r="AE387" s="117"/>
      <c r="AF387" s="113"/>
      <c r="AG387" s="118"/>
      <c r="AH387" s="116"/>
      <c r="AI387" s="118"/>
      <c r="AJ387" s="113"/>
      <c r="AK387" s="113"/>
      <c r="AL387" s="113"/>
      <c r="AM387" s="113"/>
      <c r="AN387" s="113"/>
      <c r="AO387" s="113"/>
      <c r="AS387" s="69"/>
      <c r="AX387" s="69"/>
      <c r="AY387" s="69"/>
    </row>
    <row r="388" spans="7:51" x14ac:dyDescent="0.2">
      <c r="G388" s="113"/>
      <c r="H388" s="114"/>
      <c r="J388" s="116"/>
      <c r="K388" s="115"/>
      <c r="L388" s="115"/>
      <c r="M388" s="113"/>
      <c r="N388" s="113"/>
      <c r="O388" s="113"/>
      <c r="P388" s="113"/>
      <c r="Q388" s="113"/>
      <c r="R388" s="113"/>
      <c r="S388" s="113"/>
      <c r="T388" s="113"/>
      <c r="U388" s="113"/>
      <c r="V388" s="113"/>
      <c r="W388" s="113"/>
      <c r="X388" s="113"/>
      <c r="Y388" s="113"/>
      <c r="Z388" s="113"/>
      <c r="AA388" s="113"/>
      <c r="AB388" s="113"/>
      <c r="AC388" s="113"/>
      <c r="AD388" s="114"/>
      <c r="AE388" s="117"/>
      <c r="AF388" s="113"/>
      <c r="AG388" s="118"/>
      <c r="AH388" s="116"/>
      <c r="AI388" s="118"/>
      <c r="AJ388" s="113"/>
      <c r="AK388" s="113"/>
      <c r="AL388" s="113"/>
      <c r="AM388" s="113"/>
      <c r="AN388" s="113"/>
      <c r="AO388" s="113"/>
      <c r="AS388" s="69"/>
      <c r="AX388" s="69"/>
      <c r="AY388" s="69"/>
    </row>
    <row r="389" spans="7:51" x14ac:dyDescent="0.2">
      <c r="G389" s="113"/>
      <c r="H389" s="114"/>
      <c r="J389" s="116"/>
      <c r="K389" s="115"/>
      <c r="L389" s="115"/>
      <c r="M389" s="113"/>
      <c r="N389" s="113"/>
      <c r="O389" s="113"/>
      <c r="P389" s="113"/>
      <c r="Q389" s="113"/>
      <c r="R389" s="113"/>
      <c r="S389" s="113"/>
      <c r="T389" s="113"/>
      <c r="U389" s="113"/>
      <c r="V389" s="113"/>
      <c r="W389" s="113"/>
      <c r="X389" s="113"/>
      <c r="Y389" s="113"/>
      <c r="Z389" s="113"/>
      <c r="AA389" s="113"/>
      <c r="AB389" s="113"/>
      <c r="AC389" s="113"/>
      <c r="AD389" s="114"/>
      <c r="AE389" s="117"/>
      <c r="AF389" s="113"/>
      <c r="AG389" s="118"/>
      <c r="AH389" s="116"/>
      <c r="AI389" s="118"/>
      <c r="AJ389" s="113"/>
      <c r="AK389" s="113"/>
      <c r="AL389" s="113"/>
      <c r="AM389" s="113"/>
      <c r="AN389" s="113"/>
      <c r="AO389" s="113"/>
      <c r="AS389" s="69"/>
      <c r="AX389" s="69"/>
      <c r="AY389" s="69"/>
    </row>
    <row r="390" spans="7:51" x14ac:dyDescent="0.2">
      <c r="G390" s="113"/>
      <c r="H390" s="114"/>
      <c r="J390" s="116"/>
      <c r="K390" s="115"/>
      <c r="L390" s="115"/>
      <c r="M390" s="113"/>
      <c r="N390" s="113"/>
      <c r="O390" s="113"/>
      <c r="P390" s="113"/>
      <c r="Q390" s="113"/>
      <c r="R390" s="113"/>
      <c r="S390" s="113"/>
      <c r="T390" s="113"/>
      <c r="U390" s="113"/>
      <c r="V390" s="113"/>
      <c r="W390" s="113"/>
      <c r="X390" s="113"/>
      <c r="Y390" s="113"/>
      <c r="Z390" s="113"/>
      <c r="AA390" s="113"/>
      <c r="AB390" s="113"/>
      <c r="AC390" s="113"/>
      <c r="AD390" s="114"/>
      <c r="AE390" s="117"/>
      <c r="AF390" s="113"/>
      <c r="AG390" s="118"/>
      <c r="AH390" s="116"/>
      <c r="AI390" s="118"/>
      <c r="AJ390" s="113"/>
      <c r="AK390" s="113"/>
      <c r="AL390" s="113"/>
      <c r="AM390" s="113"/>
      <c r="AN390" s="113"/>
      <c r="AO390" s="113"/>
      <c r="AS390" s="69"/>
      <c r="AX390" s="69"/>
      <c r="AY390" s="69"/>
    </row>
    <row r="391" spans="7:51" x14ac:dyDescent="0.2">
      <c r="G391" s="113"/>
      <c r="H391" s="114"/>
      <c r="J391" s="116"/>
      <c r="K391" s="115"/>
      <c r="L391" s="115"/>
      <c r="M391" s="113"/>
      <c r="N391" s="113"/>
      <c r="O391" s="113"/>
      <c r="P391" s="113"/>
      <c r="Q391" s="113"/>
      <c r="R391" s="113"/>
      <c r="S391" s="113"/>
      <c r="T391" s="113"/>
      <c r="U391" s="113"/>
      <c r="V391" s="113"/>
      <c r="W391" s="113"/>
      <c r="X391" s="113"/>
      <c r="Y391" s="113"/>
      <c r="Z391" s="113"/>
      <c r="AA391" s="113"/>
      <c r="AB391" s="113"/>
      <c r="AC391" s="113"/>
      <c r="AD391" s="114"/>
      <c r="AE391" s="117"/>
      <c r="AF391" s="113"/>
      <c r="AG391" s="118"/>
      <c r="AH391" s="116"/>
      <c r="AI391" s="118"/>
      <c r="AJ391" s="113"/>
      <c r="AK391" s="113"/>
      <c r="AL391" s="113"/>
      <c r="AM391" s="113"/>
      <c r="AN391" s="113"/>
      <c r="AO391" s="113"/>
      <c r="AS391" s="69"/>
      <c r="AX391" s="69"/>
      <c r="AY391" s="69"/>
    </row>
    <row r="392" spans="7:51" x14ac:dyDescent="0.2">
      <c r="G392" s="113"/>
      <c r="H392" s="114"/>
      <c r="J392" s="116"/>
      <c r="K392" s="115"/>
      <c r="L392" s="115"/>
      <c r="M392" s="113"/>
      <c r="N392" s="113"/>
      <c r="O392" s="113"/>
      <c r="P392" s="113"/>
      <c r="Q392" s="113"/>
      <c r="R392" s="113"/>
      <c r="S392" s="113"/>
      <c r="T392" s="113"/>
      <c r="U392" s="113"/>
      <c r="V392" s="113"/>
      <c r="W392" s="113"/>
      <c r="X392" s="113"/>
      <c r="Y392" s="113"/>
      <c r="Z392" s="113"/>
      <c r="AA392" s="113"/>
      <c r="AB392" s="113"/>
      <c r="AC392" s="113"/>
      <c r="AD392" s="114"/>
      <c r="AE392" s="117"/>
      <c r="AF392" s="113"/>
      <c r="AG392" s="118"/>
      <c r="AH392" s="116"/>
      <c r="AI392" s="118"/>
      <c r="AJ392" s="113"/>
      <c r="AK392" s="113"/>
      <c r="AL392" s="113"/>
      <c r="AM392" s="113"/>
      <c r="AN392" s="113"/>
      <c r="AO392" s="113"/>
      <c r="AS392" s="69"/>
      <c r="AX392" s="69"/>
      <c r="AY392" s="69"/>
    </row>
    <row r="393" spans="7:51" x14ac:dyDescent="0.2">
      <c r="G393" s="113"/>
      <c r="H393" s="114"/>
      <c r="J393" s="116"/>
      <c r="K393" s="115"/>
      <c r="L393" s="115"/>
      <c r="M393" s="113"/>
      <c r="N393" s="113"/>
      <c r="O393" s="113"/>
      <c r="P393" s="113"/>
      <c r="Q393" s="113"/>
      <c r="R393" s="113"/>
      <c r="S393" s="113"/>
      <c r="T393" s="113"/>
      <c r="U393" s="113"/>
      <c r="V393" s="113"/>
      <c r="W393" s="113"/>
      <c r="X393" s="113"/>
      <c r="Y393" s="113"/>
      <c r="Z393" s="113"/>
      <c r="AA393" s="113"/>
      <c r="AB393" s="113"/>
      <c r="AC393" s="113"/>
      <c r="AD393" s="114"/>
      <c r="AE393" s="117"/>
      <c r="AF393" s="113"/>
      <c r="AG393" s="118"/>
      <c r="AH393" s="116"/>
      <c r="AI393" s="118"/>
      <c r="AJ393" s="113"/>
      <c r="AK393" s="113"/>
      <c r="AL393" s="113"/>
      <c r="AM393" s="113"/>
      <c r="AN393" s="113"/>
      <c r="AO393" s="113"/>
      <c r="AS393" s="69"/>
      <c r="AX393" s="69"/>
      <c r="AY393" s="69"/>
    </row>
    <row r="394" spans="7:51" x14ac:dyDescent="0.2">
      <c r="G394" s="113"/>
      <c r="H394" s="114"/>
      <c r="J394" s="116"/>
      <c r="K394" s="115"/>
      <c r="L394" s="115"/>
      <c r="M394" s="113"/>
      <c r="N394" s="113"/>
      <c r="O394" s="113"/>
      <c r="P394" s="113"/>
      <c r="Q394" s="113"/>
      <c r="R394" s="113"/>
      <c r="S394" s="113"/>
      <c r="T394" s="113"/>
      <c r="U394" s="113"/>
      <c r="V394" s="113"/>
      <c r="W394" s="113"/>
      <c r="X394" s="113"/>
      <c r="Y394" s="113"/>
      <c r="Z394" s="113"/>
      <c r="AA394" s="113"/>
      <c r="AB394" s="113"/>
      <c r="AC394" s="113"/>
      <c r="AD394" s="114"/>
      <c r="AE394" s="117"/>
      <c r="AF394" s="113"/>
      <c r="AG394" s="118"/>
      <c r="AH394" s="116"/>
      <c r="AI394" s="118"/>
      <c r="AJ394" s="113"/>
      <c r="AK394" s="113"/>
      <c r="AL394" s="113"/>
      <c r="AM394" s="113"/>
      <c r="AN394" s="113"/>
      <c r="AO394" s="113"/>
      <c r="AS394" s="69"/>
      <c r="AX394" s="69"/>
      <c r="AY394" s="69"/>
    </row>
    <row r="395" spans="7:51" x14ac:dyDescent="0.2">
      <c r="G395" s="113"/>
      <c r="H395" s="114"/>
      <c r="J395" s="116"/>
      <c r="K395" s="115"/>
      <c r="L395" s="115"/>
      <c r="M395" s="113"/>
      <c r="N395" s="113"/>
      <c r="O395" s="113"/>
      <c r="P395" s="113"/>
      <c r="Q395" s="113"/>
      <c r="R395" s="113"/>
      <c r="S395" s="113"/>
      <c r="T395" s="113"/>
      <c r="U395" s="113"/>
      <c r="V395" s="113"/>
      <c r="W395" s="113"/>
      <c r="X395" s="113"/>
      <c r="Y395" s="113"/>
      <c r="Z395" s="113"/>
      <c r="AA395" s="113"/>
      <c r="AB395" s="113"/>
      <c r="AC395" s="113"/>
      <c r="AD395" s="114"/>
      <c r="AE395" s="117"/>
      <c r="AF395" s="113"/>
      <c r="AG395" s="118"/>
      <c r="AH395" s="116"/>
      <c r="AI395" s="118"/>
      <c r="AJ395" s="113"/>
      <c r="AK395" s="113"/>
      <c r="AL395" s="113"/>
      <c r="AM395" s="113"/>
      <c r="AN395" s="113"/>
      <c r="AO395" s="113"/>
      <c r="AS395" s="69"/>
      <c r="AX395" s="69"/>
      <c r="AY395" s="69"/>
    </row>
    <row r="396" spans="7:51" x14ac:dyDescent="0.2">
      <c r="G396" s="113"/>
      <c r="H396" s="114"/>
      <c r="J396" s="116"/>
      <c r="K396" s="115"/>
      <c r="L396" s="115"/>
      <c r="M396" s="113"/>
      <c r="N396" s="113"/>
      <c r="O396" s="113"/>
      <c r="P396" s="113"/>
      <c r="Q396" s="113"/>
      <c r="R396" s="113"/>
      <c r="S396" s="113"/>
      <c r="T396" s="113"/>
      <c r="U396" s="113"/>
      <c r="V396" s="113"/>
      <c r="W396" s="113"/>
      <c r="X396" s="113"/>
      <c r="Y396" s="113"/>
      <c r="Z396" s="113"/>
      <c r="AA396" s="113"/>
      <c r="AB396" s="113"/>
      <c r="AC396" s="113"/>
      <c r="AD396" s="114"/>
      <c r="AE396" s="117"/>
      <c r="AF396" s="113"/>
      <c r="AG396" s="118"/>
      <c r="AH396" s="116"/>
      <c r="AI396" s="118"/>
      <c r="AJ396" s="113"/>
      <c r="AK396" s="113"/>
      <c r="AL396" s="113"/>
      <c r="AM396" s="113"/>
      <c r="AN396" s="113"/>
      <c r="AO396" s="113"/>
      <c r="AS396" s="69"/>
      <c r="AX396" s="69"/>
      <c r="AY396" s="69"/>
    </row>
    <row r="397" spans="7:51" x14ac:dyDescent="0.2">
      <c r="G397" s="113"/>
      <c r="H397" s="114"/>
      <c r="J397" s="116"/>
      <c r="K397" s="115"/>
      <c r="L397" s="115"/>
      <c r="M397" s="113"/>
      <c r="N397" s="113"/>
      <c r="O397" s="113"/>
      <c r="P397" s="113"/>
      <c r="Q397" s="113"/>
      <c r="R397" s="113"/>
      <c r="S397" s="113"/>
      <c r="T397" s="113"/>
      <c r="U397" s="113"/>
      <c r="V397" s="113"/>
      <c r="W397" s="113"/>
      <c r="X397" s="113"/>
      <c r="Y397" s="113"/>
      <c r="Z397" s="113"/>
      <c r="AA397" s="113"/>
      <c r="AB397" s="113"/>
      <c r="AC397" s="113"/>
      <c r="AD397" s="114"/>
      <c r="AE397" s="117"/>
      <c r="AF397" s="113"/>
      <c r="AG397" s="118"/>
      <c r="AH397" s="116"/>
      <c r="AI397" s="118"/>
      <c r="AJ397" s="113"/>
      <c r="AK397" s="113"/>
      <c r="AL397" s="113"/>
      <c r="AM397" s="113"/>
      <c r="AN397" s="113"/>
      <c r="AO397" s="113"/>
      <c r="AS397" s="69"/>
      <c r="AX397" s="69"/>
      <c r="AY397" s="69"/>
    </row>
    <row r="398" spans="7:51" x14ac:dyDescent="0.2">
      <c r="G398" s="113"/>
      <c r="H398" s="114"/>
      <c r="J398" s="116"/>
      <c r="K398" s="115"/>
      <c r="L398" s="115"/>
      <c r="M398" s="113"/>
      <c r="N398" s="113"/>
      <c r="O398" s="113"/>
      <c r="P398" s="113"/>
      <c r="Q398" s="113"/>
      <c r="R398" s="113"/>
      <c r="S398" s="113"/>
      <c r="T398" s="113"/>
      <c r="U398" s="113"/>
      <c r="V398" s="113"/>
      <c r="W398" s="113"/>
      <c r="X398" s="113"/>
      <c r="Y398" s="113"/>
      <c r="Z398" s="113"/>
      <c r="AA398" s="113"/>
      <c r="AB398" s="113"/>
      <c r="AC398" s="113"/>
      <c r="AD398" s="114"/>
      <c r="AE398" s="117"/>
      <c r="AF398" s="113"/>
      <c r="AG398" s="118"/>
      <c r="AH398" s="116"/>
      <c r="AI398" s="118"/>
      <c r="AJ398" s="113"/>
      <c r="AK398" s="113"/>
      <c r="AL398" s="113"/>
      <c r="AM398" s="113"/>
      <c r="AN398" s="113"/>
      <c r="AO398" s="113"/>
      <c r="AS398" s="69"/>
      <c r="AX398" s="69"/>
      <c r="AY398" s="69"/>
    </row>
    <row r="399" spans="7:51" x14ac:dyDescent="0.2">
      <c r="G399" s="113"/>
      <c r="H399" s="114"/>
      <c r="J399" s="116"/>
      <c r="K399" s="115"/>
      <c r="L399" s="115"/>
      <c r="M399" s="113"/>
      <c r="N399" s="113"/>
      <c r="O399" s="113"/>
      <c r="P399" s="113"/>
      <c r="Q399" s="113"/>
      <c r="R399" s="113"/>
      <c r="S399" s="113"/>
      <c r="T399" s="113"/>
      <c r="U399" s="113"/>
      <c r="V399" s="113"/>
      <c r="W399" s="113"/>
      <c r="X399" s="113"/>
      <c r="Y399" s="113"/>
      <c r="Z399" s="113"/>
      <c r="AA399" s="113"/>
      <c r="AB399" s="113"/>
      <c r="AC399" s="113"/>
      <c r="AD399" s="114"/>
      <c r="AE399" s="117"/>
      <c r="AF399" s="113"/>
      <c r="AG399" s="118"/>
      <c r="AH399" s="116"/>
      <c r="AI399" s="118"/>
      <c r="AJ399" s="113"/>
      <c r="AK399" s="113"/>
      <c r="AL399" s="113"/>
      <c r="AM399" s="113"/>
      <c r="AN399" s="113"/>
      <c r="AO399" s="113"/>
      <c r="AS399" s="69"/>
      <c r="AX399" s="69"/>
      <c r="AY399" s="69"/>
    </row>
    <row r="400" spans="7:51" x14ac:dyDescent="0.2">
      <c r="G400" s="113"/>
      <c r="H400" s="114"/>
      <c r="J400" s="116"/>
      <c r="K400" s="115"/>
      <c r="L400" s="115"/>
      <c r="M400" s="113"/>
      <c r="N400" s="113"/>
      <c r="O400" s="113"/>
      <c r="P400" s="113"/>
      <c r="Q400" s="113"/>
      <c r="R400" s="113"/>
      <c r="S400" s="113"/>
      <c r="T400" s="113"/>
      <c r="U400" s="113"/>
      <c r="V400" s="113"/>
      <c r="W400" s="113"/>
      <c r="X400" s="113"/>
      <c r="Y400" s="113"/>
      <c r="Z400" s="113"/>
      <c r="AA400" s="113"/>
      <c r="AB400" s="113"/>
      <c r="AC400" s="113"/>
      <c r="AD400" s="114"/>
      <c r="AE400" s="117"/>
      <c r="AF400" s="113"/>
      <c r="AG400" s="118"/>
      <c r="AH400" s="116"/>
      <c r="AI400" s="118"/>
      <c r="AJ400" s="113"/>
      <c r="AK400" s="113"/>
      <c r="AL400" s="113"/>
      <c r="AM400" s="113"/>
      <c r="AN400" s="113"/>
      <c r="AO400" s="113"/>
      <c r="AS400" s="69"/>
      <c r="AX400" s="69"/>
      <c r="AY400" s="69"/>
    </row>
    <row r="401" spans="7:51" x14ac:dyDescent="0.2">
      <c r="G401" s="113"/>
      <c r="H401" s="114"/>
      <c r="J401" s="116"/>
      <c r="K401" s="115"/>
      <c r="L401" s="115"/>
      <c r="M401" s="113"/>
      <c r="N401" s="113"/>
      <c r="O401" s="113"/>
      <c r="P401" s="113"/>
      <c r="Q401" s="113"/>
      <c r="R401" s="113"/>
      <c r="S401" s="113"/>
      <c r="T401" s="113"/>
      <c r="U401" s="113"/>
      <c r="V401" s="113"/>
      <c r="W401" s="113"/>
      <c r="X401" s="113"/>
      <c r="Y401" s="113"/>
      <c r="Z401" s="113"/>
      <c r="AA401" s="113"/>
      <c r="AB401" s="113"/>
      <c r="AC401" s="113"/>
      <c r="AD401" s="114"/>
      <c r="AE401" s="117"/>
      <c r="AF401" s="113"/>
      <c r="AG401" s="118"/>
      <c r="AH401" s="116"/>
      <c r="AI401" s="118"/>
      <c r="AJ401" s="113"/>
      <c r="AK401" s="113"/>
      <c r="AL401" s="113"/>
      <c r="AM401" s="113"/>
      <c r="AN401" s="113"/>
      <c r="AO401" s="113"/>
      <c r="AS401" s="69"/>
      <c r="AX401" s="69"/>
      <c r="AY401" s="69"/>
    </row>
    <row r="402" spans="7:51" x14ac:dyDescent="0.2">
      <c r="G402" s="113"/>
      <c r="H402" s="114"/>
      <c r="J402" s="116"/>
      <c r="K402" s="115"/>
      <c r="L402" s="115"/>
      <c r="M402" s="113"/>
      <c r="N402" s="113"/>
      <c r="O402" s="113"/>
      <c r="P402" s="113"/>
      <c r="Q402" s="113"/>
      <c r="R402" s="113"/>
      <c r="S402" s="113"/>
      <c r="T402" s="113"/>
      <c r="U402" s="113"/>
      <c r="V402" s="113"/>
      <c r="W402" s="113"/>
      <c r="X402" s="113"/>
      <c r="Y402" s="113"/>
      <c r="Z402" s="113"/>
      <c r="AA402" s="113"/>
      <c r="AB402" s="113"/>
      <c r="AC402" s="113"/>
      <c r="AD402" s="114"/>
      <c r="AE402" s="117"/>
      <c r="AF402" s="113"/>
      <c r="AG402" s="118"/>
      <c r="AH402" s="116"/>
      <c r="AI402" s="118"/>
      <c r="AJ402" s="113"/>
      <c r="AK402" s="113"/>
      <c r="AL402" s="113"/>
      <c r="AM402" s="113"/>
      <c r="AN402" s="113"/>
      <c r="AO402" s="113"/>
      <c r="AS402" s="69"/>
      <c r="AX402" s="69"/>
      <c r="AY402" s="69"/>
    </row>
    <row r="403" spans="7:51" x14ac:dyDescent="0.2">
      <c r="G403" s="113"/>
      <c r="H403" s="114"/>
      <c r="J403" s="116"/>
      <c r="K403" s="115"/>
      <c r="L403" s="115"/>
      <c r="M403" s="113"/>
      <c r="N403" s="113"/>
      <c r="O403" s="113"/>
      <c r="P403" s="113"/>
      <c r="Q403" s="113"/>
      <c r="R403" s="113"/>
      <c r="S403" s="113"/>
      <c r="T403" s="113"/>
      <c r="U403" s="113"/>
      <c r="V403" s="113"/>
      <c r="W403" s="113"/>
      <c r="X403" s="113"/>
      <c r="Y403" s="113"/>
      <c r="Z403" s="113"/>
      <c r="AA403" s="113"/>
      <c r="AB403" s="113"/>
      <c r="AC403" s="113"/>
      <c r="AD403" s="114"/>
      <c r="AE403" s="117"/>
      <c r="AF403" s="113"/>
      <c r="AG403" s="118"/>
      <c r="AH403" s="116"/>
      <c r="AI403" s="118"/>
      <c r="AJ403" s="113"/>
      <c r="AK403" s="113"/>
      <c r="AL403" s="113"/>
      <c r="AM403" s="113"/>
      <c r="AN403" s="113"/>
      <c r="AO403" s="113"/>
      <c r="AS403" s="69"/>
      <c r="AX403" s="69"/>
      <c r="AY403" s="69"/>
    </row>
    <row r="404" spans="7:51" x14ac:dyDescent="0.2">
      <c r="G404" s="113"/>
      <c r="H404" s="114"/>
      <c r="J404" s="116"/>
      <c r="K404" s="115"/>
      <c r="L404" s="115"/>
      <c r="M404" s="113"/>
      <c r="N404" s="113"/>
      <c r="O404" s="113"/>
      <c r="P404" s="113"/>
      <c r="Q404" s="113"/>
      <c r="R404" s="113"/>
      <c r="S404" s="113"/>
      <c r="T404" s="113"/>
      <c r="U404" s="113"/>
      <c r="V404" s="113"/>
      <c r="W404" s="113"/>
      <c r="X404" s="113"/>
      <c r="Y404" s="113"/>
      <c r="Z404" s="113"/>
      <c r="AA404" s="113"/>
      <c r="AB404" s="113"/>
      <c r="AC404" s="113"/>
      <c r="AD404" s="114"/>
      <c r="AE404" s="117"/>
      <c r="AF404" s="113"/>
      <c r="AG404" s="118"/>
      <c r="AH404" s="116"/>
      <c r="AI404" s="118"/>
      <c r="AJ404" s="113"/>
      <c r="AK404" s="113"/>
      <c r="AL404" s="113"/>
      <c r="AM404" s="113"/>
      <c r="AN404" s="113"/>
      <c r="AO404" s="113"/>
      <c r="AS404" s="69"/>
      <c r="AX404" s="69"/>
      <c r="AY404" s="69"/>
    </row>
    <row r="405" spans="7:51" x14ac:dyDescent="0.2">
      <c r="G405" s="113"/>
      <c r="H405" s="114"/>
      <c r="J405" s="116"/>
      <c r="K405" s="115"/>
      <c r="L405" s="115"/>
      <c r="M405" s="113"/>
      <c r="N405" s="113"/>
      <c r="O405" s="113"/>
      <c r="P405" s="113"/>
      <c r="Q405" s="113"/>
      <c r="R405" s="113"/>
      <c r="S405" s="113"/>
      <c r="T405" s="113"/>
      <c r="U405" s="113"/>
      <c r="V405" s="113"/>
      <c r="W405" s="113"/>
      <c r="X405" s="113"/>
      <c r="Y405" s="113"/>
      <c r="Z405" s="113"/>
      <c r="AA405" s="113"/>
      <c r="AB405" s="113"/>
      <c r="AC405" s="113"/>
      <c r="AD405" s="114"/>
      <c r="AE405" s="117"/>
      <c r="AF405" s="113"/>
      <c r="AG405" s="118"/>
      <c r="AH405" s="116"/>
      <c r="AI405" s="118"/>
      <c r="AJ405" s="113"/>
      <c r="AK405" s="113"/>
      <c r="AL405" s="113"/>
      <c r="AM405" s="113"/>
      <c r="AN405" s="113"/>
      <c r="AO405" s="113"/>
      <c r="AS405" s="69"/>
      <c r="AX405" s="69"/>
      <c r="AY405" s="69"/>
    </row>
    <row r="406" spans="7:51" x14ac:dyDescent="0.2">
      <c r="G406" s="113"/>
      <c r="H406" s="114"/>
      <c r="J406" s="116"/>
      <c r="K406" s="115"/>
      <c r="L406" s="115"/>
      <c r="M406" s="113"/>
      <c r="N406" s="113"/>
      <c r="O406" s="113"/>
      <c r="P406" s="113"/>
      <c r="Q406" s="113"/>
      <c r="R406" s="113"/>
      <c r="S406" s="113"/>
      <c r="T406" s="113"/>
      <c r="U406" s="113"/>
      <c r="V406" s="113"/>
      <c r="W406" s="113"/>
      <c r="X406" s="113"/>
      <c r="Y406" s="113"/>
      <c r="Z406" s="113"/>
      <c r="AA406" s="113"/>
      <c r="AB406" s="113"/>
      <c r="AC406" s="113"/>
      <c r="AD406" s="114"/>
      <c r="AE406" s="117"/>
      <c r="AF406" s="113"/>
      <c r="AG406" s="118"/>
      <c r="AH406" s="116"/>
      <c r="AI406" s="118"/>
      <c r="AJ406" s="113"/>
      <c r="AK406" s="113"/>
      <c r="AL406" s="113"/>
      <c r="AM406" s="113"/>
      <c r="AN406" s="113"/>
      <c r="AO406" s="113"/>
      <c r="AS406" s="69"/>
      <c r="AX406" s="69"/>
      <c r="AY406" s="69"/>
    </row>
    <row r="407" spans="7:51" x14ac:dyDescent="0.2">
      <c r="G407" s="113"/>
      <c r="H407" s="114"/>
      <c r="J407" s="116"/>
      <c r="K407" s="115"/>
      <c r="L407" s="115"/>
      <c r="M407" s="113"/>
      <c r="N407" s="113"/>
      <c r="O407" s="113"/>
      <c r="P407" s="113"/>
      <c r="Q407" s="113"/>
      <c r="R407" s="113"/>
      <c r="S407" s="113"/>
      <c r="T407" s="113"/>
      <c r="U407" s="113"/>
      <c r="V407" s="113"/>
      <c r="W407" s="113"/>
      <c r="X407" s="113"/>
      <c r="Y407" s="113"/>
      <c r="Z407" s="113"/>
      <c r="AA407" s="113"/>
      <c r="AB407" s="113"/>
      <c r="AC407" s="113"/>
      <c r="AD407" s="114"/>
      <c r="AE407" s="117"/>
      <c r="AF407" s="113"/>
      <c r="AG407" s="118"/>
      <c r="AH407" s="116"/>
      <c r="AI407" s="118"/>
      <c r="AJ407" s="113"/>
      <c r="AK407" s="113"/>
      <c r="AL407" s="113"/>
      <c r="AM407" s="113"/>
      <c r="AN407" s="113"/>
      <c r="AO407" s="113"/>
      <c r="AS407" s="69"/>
      <c r="AX407" s="69"/>
      <c r="AY407" s="69"/>
    </row>
    <row r="408" spans="7:51" x14ac:dyDescent="0.2">
      <c r="G408" s="113"/>
      <c r="H408" s="114"/>
      <c r="J408" s="116"/>
      <c r="K408" s="115"/>
      <c r="L408" s="115"/>
      <c r="M408" s="113"/>
      <c r="N408" s="113"/>
      <c r="O408" s="113"/>
      <c r="P408" s="113"/>
      <c r="Q408" s="113"/>
      <c r="R408" s="113"/>
      <c r="S408" s="113"/>
      <c r="T408" s="113"/>
      <c r="U408" s="113"/>
      <c r="V408" s="113"/>
      <c r="W408" s="113"/>
      <c r="X408" s="113"/>
      <c r="Y408" s="113"/>
      <c r="Z408" s="113"/>
      <c r="AA408" s="113"/>
      <c r="AB408" s="113"/>
      <c r="AC408" s="113"/>
      <c r="AD408" s="114"/>
      <c r="AE408" s="117"/>
      <c r="AF408" s="113"/>
      <c r="AG408" s="118"/>
      <c r="AH408" s="116"/>
      <c r="AI408" s="118"/>
      <c r="AJ408" s="113"/>
      <c r="AK408" s="113"/>
      <c r="AL408" s="113"/>
      <c r="AM408" s="113"/>
      <c r="AN408" s="113"/>
      <c r="AO408" s="113"/>
      <c r="AS408" s="69"/>
      <c r="AX408" s="69"/>
      <c r="AY408" s="69"/>
    </row>
    <row r="409" spans="7:51" x14ac:dyDescent="0.2">
      <c r="G409" s="113"/>
      <c r="H409" s="114"/>
      <c r="J409" s="116"/>
      <c r="K409" s="115"/>
      <c r="L409" s="115"/>
      <c r="M409" s="113"/>
      <c r="N409" s="113"/>
      <c r="O409" s="113"/>
      <c r="P409" s="113"/>
      <c r="Q409" s="113"/>
      <c r="R409" s="113"/>
      <c r="S409" s="113"/>
      <c r="T409" s="113"/>
      <c r="U409" s="113"/>
      <c r="V409" s="113"/>
      <c r="W409" s="113"/>
      <c r="X409" s="113"/>
      <c r="Y409" s="113"/>
      <c r="Z409" s="113"/>
      <c r="AA409" s="113"/>
      <c r="AB409" s="113"/>
      <c r="AC409" s="113"/>
      <c r="AD409" s="114"/>
      <c r="AE409" s="117"/>
      <c r="AF409" s="113"/>
      <c r="AG409" s="118"/>
      <c r="AH409" s="116"/>
      <c r="AI409" s="118"/>
      <c r="AJ409" s="113"/>
      <c r="AK409" s="113"/>
      <c r="AL409" s="113"/>
      <c r="AM409" s="113"/>
      <c r="AN409" s="113"/>
      <c r="AO409" s="113"/>
      <c r="AS409" s="69"/>
      <c r="AX409" s="69"/>
      <c r="AY409" s="69"/>
    </row>
    <row r="410" spans="7:51" x14ac:dyDescent="0.2">
      <c r="G410" s="113"/>
      <c r="H410" s="114"/>
      <c r="J410" s="116"/>
      <c r="K410" s="115"/>
      <c r="L410" s="115"/>
      <c r="M410" s="113"/>
      <c r="N410" s="113"/>
      <c r="O410" s="113"/>
      <c r="P410" s="113"/>
      <c r="Q410" s="113"/>
      <c r="R410" s="113"/>
      <c r="S410" s="113"/>
      <c r="T410" s="113"/>
      <c r="U410" s="113"/>
      <c r="V410" s="113"/>
      <c r="W410" s="113"/>
      <c r="X410" s="113"/>
      <c r="Y410" s="113"/>
      <c r="Z410" s="113"/>
      <c r="AA410" s="113"/>
      <c r="AB410" s="113"/>
      <c r="AC410" s="113"/>
      <c r="AD410" s="114"/>
      <c r="AE410" s="117"/>
      <c r="AF410" s="113"/>
      <c r="AG410" s="118"/>
      <c r="AH410" s="116"/>
      <c r="AI410" s="118"/>
      <c r="AJ410" s="113"/>
      <c r="AK410" s="113"/>
      <c r="AL410" s="113"/>
      <c r="AM410" s="113"/>
      <c r="AN410" s="113"/>
      <c r="AO410" s="113"/>
      <c r="AS410" s="69"/>
      <c r="AX410" s="69"/>
      <c r="AY410" s="69"/>
    </row>
    <row r="411" spans="7:51" x14ac:dyDescent="0.2">
      <c r="G411" s="113"/>
      <c r="H411" s="114"/>
      <c r="J411" s="116"/>
      <c r="K411" s="115"/>
      <c r="L411" s="115"/>
      <c r="M411" s="113"/>
      <c r="N411" s="113"/>
      <c r="O411" s="113"/>
      <c r="P411" s="113"/>
      <c r="Q411" s="113"/>
      <c r="R411" s="113"/>
      <c r="S411" s="113"/>
      <c r="T411" s="113"/>
      <c r="U411" s="113"/>
      <c r="V411" s="113"/>
      <c r="W411" s="113"/>
      <c r="X411" s="113"/>
      <c r="Y411" s="113"/>
      <c r="Z411" s="113"/>
      <c r="AA411" s="113"/>
      <c r="AB411" s="113"/>
      <c r="AC411" s="113"/>
      <c r="AD411" s="114"/>
      <c r="AE411" s="117"/>
      <c r="AF411" s="113"/>
      <c r="AG411" s="118"/>
      <c r="AH411" s="116"/>
      <c r="AI411" s="118"/>
      <c r="AJ411" s="113"/>
      <c r="AK411" s="113"/>
      <c r="AL411" s="113"/>
      <c r="AM411" s="113"/>
      <c r="AN411" s="113"/>
      <c r="AO411" s="113"/>
      <c r="AS411" s="69"/>
      <c r="AX411" s="69"/>
      <c r="AY411" s="69"/>
    </row>
    <row r="412" spans="7:51" x14ac:dyDescent="0.2">
      <c r="G412" s="113"/>
      <c r="H412" s="114"/>
      <c r="J412" s="116"/>
      <c r="K412" s="115"/>
      <c r="L412" s="115"/>
      <c r="M412" s="113"/>
      <c r="N412" s="113"/>
      <c r="O412" s="113"/>
      <c r="P412" s="113"/>
      <c r="Q412" s="113"/>
      <c r="R412" s="113"/>
      <c r="S412" s="113"/>
      <c r="T412" s="113"/>
      <c r="U412" s="113"/>
      <c r="V412" s="113"/>
      <c r="W412" s="113"/>
      <c r="X412" s="113"/>
      <c r="Y412" s="113"/>
      <c r="Z412" s="113"/>
      <c r="AA412" s="113"/>
      <c r="AB412" s="113"/>
      <c r="AC412" s="113"/>
      <c r="AD412" s="114"/>
      <c r="AE412" s="117"/>
      <c r="AF412" s="113"/>
      <c r="AG412" s="118"/>
      <c r="AH412" s="116"/>
      <c r="AI412" s="118"/>
      <c r="AJ412" s="113"/>
      <c r="AK412" s="113"/>
      <c r="AL412" s="113"/>
      <c r="AM412" s="113"/>
      <c r="AN412" s="113"/>
      <c r="AO412" s="113"/>
      <c r="AS412" s="69"/>
      <c r="AX412" s="69"/>
      <c r="AY412" s="69"/>
    </row>
    <row r="413" spans="7:51" x14ac:dyDescent="0.2">
      <c r="G413" s="113"/>
      <c r="H413" s="114"/>
      <c r="J413" s="116"/>
      <c r="K413" s="115"/>
      <c r="L413" s="115"/>
      <c r="M413" s="113"/>
      <c r="N413" s="113"/>
      <c r="O413" s="113"/>
      <c r="P413" s="113"/>
      <c r="Q413" s="113"/>
      <c r="R413" s="113"/>
      <c r="S413" s="113"/>
      <c r="T413" s="113"/>
      <c r="U413" s="113"/>
      <c r="V413" s="113"/>
      <c r="W413" s="113"/>
      <c r="X413" s="113"/>
      <c r="Y413" s="113"/>
      <c r="Z413" s="113"/>
      <c r="AA413" s="113"/>
      <c r="AB413" s="113"/>
      <c r="AC413" s="113"/>
      <c r="AD413" s="114"/>
      <c r="AE413" s="117"/>
      <c r="AF413" s="113"/>
      <c r="AG413" s="118"/>
      <c r="AH413" s="116"/>
      <c r="AI413" s="118"/>
      <c r="AJ413" s="113"/>
      <c r="AK413" s="113"/>
      <c r="AL413" s="113"/>
      <c r="AM413" s="113"/>
      <c r="AN413" s="113"/>
      <c r="AO413" s="113"/>
      <c r="AS413" s="69"/>
      <c r="AX413" s="69"/>
      <c r="AY413" s="69"/>
    </row>
    <row r="414" spans="7:51" x14ac:dyDescent="0.2">
      <c r="G414" s="113"/>
      <c r="H414" s="114"/>
      <c r="J414" s="116"/>
      <c r="K414" s="115"/>
      <c r="L414" s="115"/>
      <c r="M414" s="113"/>
      <c r="N414" s="113"/>
      <c r="O414" s="113"/>
      <c r="P414" s="113"/>
      <c r="Q414" s="113"/>
      <c r="R414" s="113"/>
      <c r="S414" s="113"/>
      <c r="T414" s="113"/>
      <c r="U414" s="113"/>
      <c r="V414" s="113"/>
      <c r="W414" s="113"/>
      <c r="X414" s="113"/>
      <c r="Y414" s="113"/>
      <c r="Z414" s="113"/>
      <c r="AA414" s="113"/>
      <c r="AB414" s="113"/>
      <c r="AC414" s="113"/>
      <c r="AD414" s="114"/>
      <c r="AE414" s="117"/>
      <c r="AF414" s="113"/>
      <c r="AG414" s="118"/>
      <c r="AH414" s="116"/>
      <c r="AI414" s="118"/>
      <c r="AJ414" s="113"/>
      <c r="AK414" s="113"/>
      <c r="AL414" s="113"/>
      <c r="AM414" s="113"/>
      <c r="AN414" s="113"/>
      <c r="AO414" s="113"/>
      <c r="AS414" s="69"/>
      <c r="AX414" s="69"/>
      <c r="AY414" s="69"/>
    </row>
    <row r="415" spans="7:51" x14ac:dyDescent="0.2">
      <c r="G415" s="113"/>
      <c r="H415" s="114"/>
      <c r="J415" s="116"/>
      <c r="K415" s="115"/>
      <c r="L415" s="115"/>
      <c r="M415" s="113"/>
      <c r="N415" s="113"/>
      <c r="O415" s="113"/>
      <c r="P415" s="113"/>
      <c r="Q415" s="113"/>
      <c r="R415" s="113"/>
      <c r="S415" s="113"/>
      <c r="T415" s="113"/>
      <c r="U415" s="113"/>
      <c r="V415" s="113"/>
      <c r="W415" s="113"/>
      <c r="X415" s="113"/>
      <c r="Y415" s="113"/>
      <c r="Z415" s="113"/>
      <c r="AA415" s="113"/>
      <c r="AB415" s="113"/>
      <c r="AC415" s="113"/>
      <c r="AD415" s="114"/>
      <c r="AE415" s="117"/>
      <c r="AF415" s="113"/>
      <c r="AG415" s="118"/>
      <c r="AH415" s="116"/>
      <c r="AI415" s="118"/>
      <c r="AJ415" s="113"/>
      <c r="AK415" s="113"/>
      <c r="AL415" s="113"/>
      <c r="AM415" s="113"/>
      <c r="AN415" s="113"/>
      <c r="AO415" s="113"/>
      <c r="AS415" s="69"/>
      <c r="AX415" s="69"/>
      <c r="AY415" s="69"/>
    </row>
    <row r="416" spans="7:51" x14ac:dyDescent="0.2">
      <c r="G416" s="113"/>
      <c r="H416" s="114"/>
      <c r="J416" s="116"/>
      <c r="K416" s="115"/>
      <c r="L416" s="115"/>
      <c r="M416" s="113"/>
      <c r="N416" s="113"/>
      <c r="O416" s="113"/>
      <c r="P416" s="113"/>
      <c r="Q416" s="113"/>
      <c r="R416" s="113"/>
      <c r="S416" s="113"/>
      <c r="T416" s="113"/>
      <c r="U416" s="113"/>
      <c r="V416" s="113"/>
      <c r="W416" s="113"/>
      <c r="X416" s="113"/>
      <c r="Y416" s="113"/>
      <c r="Z416" s="113"/>
      <c r="AA416" s="113"/>
      <c r="AB416" s="113"/>
      <c r="AC416" s="113"/>
      <c r="AD416" s="114"/>
      <c r="AE416" s="117"/>
      <c r="AF416" s="113"/>
      <c r="AG416" s="118"/>
      <c r="AH416" s="116"/>
      <c r="AI416" s="118"/>
      <c r="AJ416" s="113"/>
      <c r="AK416" s="113"/>
      <c r="AL416" s="113"/>
      <c r="AM416" s="113"/>
      <c r="AN416" s="113"/>
      <c r="AO416" s="113"/>
      <c r="AS416" s="69"/>
      <c r="AX416" s="69"/>
      <c r="AY416" s="69"/>
    </row>
    <row r="417" spans="7:51" x14ac:dyDescent="0.2">
      <c r="G417" s="113"/>
      <c r="H417" s="114"/>
      <c r="J417" s="116"/>
      <c r="K417" s="115"/>
      <c r="L417" s="115"/>
      <c r="M417" s="113"/>
      <c r="N417" s="113"/>
      <c r="O417" s="113"/>
      <c r="P417" s="113"/>
      <c r="Q417" s="113"/>
      <c r="R417" s="113"/>
      <c r="S417" s="113"/>
      <c r="T417" s="113"/>
      <c r="U417" s="113"/>
      <c r="V417" s="113"/>
      <c r="W417" s="113"/>
      <c r="X417" s="113"/>
      <c r="Y417" s="113"/>
      <c r="Z417" s="113"/>
      <c r="AA417" s="113"/>
      <c r="AB417" s="113"/>
      <c r="AC417" s="113"/>
      <c r="AD417" s="114"/>
      <c r="AE417" s="117"/>
      <c r="AF417" s="113"/>
      <c r="AG417" s="118"/>
      <c r="AH417" s="116"/>
      <c r="AI417" s="118"/>
      <c r="AJ417" s="113"/>
      <c r="AK417" s="113"/>
      <c r="AL417" s="113"/>
      <c r="AM417" s="113"/>
      <c r="AN417" s="113"/>
      <c r="AO417" s="113"/>
      <c r="AS417" s="69"/>
      <c r="AX417" s="69"/>
      <c r="AY417" s="69"/>
    </row>
    <row r="418" spans="7:51" x14ac:dyDescent="0.2">
      <c r="G418" s="113"/>
      <c r="H418" s="114"/>
      <c r="J418" s="116"/>
      <c r="K418" s="115"/>
      <c r="L418" s="115"/>
      <c r="M418" s="113"/>
      <c r="N418" s="113"/>
      <c r="O418" s="113"/>
      <c r="P418" s="113"/>
      <c r="Q418" s="113"/>
      <c r="R418" s="113"/>
      <c r="S418" s="113"/>
      <c r="T418" s="113"/>
      <c r="U418" s="113"/>
      <c r="V418" s="113"/>
      <c r="W418" s="113"/>
      <c r="X418" s="113"/>
      <c r="Y418" s="113"/>
      <c r="Z418" s="113"/>
      <c r="AA418" s="113"/>
      <c r="AB418" s="113"/>
      <c r="AC418" s="113"/>
      <c r="AD418" s="114"/>
      <c r="AE418" s="117"/>
      <c r="AF418" s="113"/>
      <c r="AG418" s="118"/>
      <c r="AH418" s="116"/>
      <c r="AI418" s="118"/>
      <c r="AJ418" s="113"/>
      <c r="AK418" s="113"/>
      <c r="AL418" s="113"/>
      <c r="AM418" s="113"/>
      <c r="AN418" s="113"/>
      <c r="AO418" s="113"/>
      <c r="AS418" s="69"/>
      <c r="AX418" s="69"/>
      <c r="AY418" s="69"/>
    </row>
    <row r="419" spans="7:51" x14ac:dyDescent="0.2">
      <c r="G419" s="113"/>
      <c r="H419" s="114"/>
      <c r="J419" s="116"/>
      <c r="K419" s="115"/>
      <c r="L419" s="115"/>
      <c r="M419" s="113"/>
      <c r="N419" s="113"/>
      <c r="O419" s="113"/>
      <c r="P419" s="113"/>
      <c r="Q419" s="113"/>
      <c r="R419" s="113"/>
      <c r="S419" s="113"/>
      <c r="T419" s="113"/>
      <c r="U419" s="113"/>
      <c r="V419" s="113"/>
      <c r="W419" s="113"/>
      <c r="X419" s="113"/>
      <c r="Y419" s="113"/>
      <c r="Z419" s="113"/>
      <c r="AA419" s="113"/>
      <c r="AB419" s="113"/>
      <c r="AC419" s="113"/>
      <c r="AD419" s="114"/>
      <c r="AE419" s="117"/>
      <c r="AF419" s="113"/>
      <c r="AG419" s="118"/>
      <c r="AH419" s="116"/>
      <c r="AI419" s="118"/>
      <c r="AJ419" s="113"/>
      <c r="AK419" s="113"/>
      <c r="AL419" s="113"/>
      <c r="AM419" s="113"/>
      <c r="AN419" s="113"/>
      <c r="AO419" s="113"/>
      <c r="AS419" s="69"/>
      <c r="AX419" s="69"/>
      <c r="AY419" s="69"/>
    </row>
    <row r="420" spans="7:51" x14ac:dyDescent="0.2">
      <c r="G420" s="113"/>
      <c r="H420" s="114"/>
      <c r="J420" s="116"/>
      <c r="K420" s="115"/>
      <c r="L420" s="115"/>
      <c r="M420" s="113"/>
      <c r="N420" s="113"/>
      <c r="O420" s="113"/>
      <c r="P420" s="113"/>
      <c r="Q420" s="113"/>
      <c r="R420" s="113"/>
      <c r="S420" s="113"/>
      <c r="T420" s="113"/>
      <c r="U420" s="113"/>
      <c r="V420" s="113"/>
      <c r="W420" s="113"/>
      <c r="X420" s="113"/>
      <c r="Y420" s="113"/>
      <c r="Z420" s="113"/>
      <c r="AA420" s="113"/>
      <c r="AB420" s="113"/>
      <c r="AC420" s="113"/>
      <c r="AD420" s="114"/>
      <c r="AE420" s="117"/>
      <c r="AF420" s="113"/>
      <c r="AG420" s="118"/>
      <c r="AH420" s="116"/>
      <c r="AI420" s="118"/>
      <c r="AJ420" s="113"/>
      <c r="AK420" s="113"/>
      <c r="AL420" s="113"/>
      <c r="AM420" s="113"/>
      <c r="AN420" s="113"/>
      <c r="AO420" s="113"/>
      <c r="AS420" s="69"/>
      <c r="AX420" s="69"/>
      <c r="AY420" s="69"/>
    </row>
    <row r="421" spans="7:51" x14ac:dyDescent="0.2">
      <c r="G421" s="113"/>
      <c r="H421" s="114"/>
      <c r="J421" s="116"/>
      <c r="K421" s="115"/>
      <c r="L421" s="115"/>
      <c r="M421" s="113"/>
      <c r="N421" s="113"/>
      <c r="O421" s="113"/>
      <c r="P421" s="113"/>
      <c r="Q421" s="113"/>
      <c r="R421" s="113"/>
      <c r="S421" s="113"/>
      <c r="T421" s="113"/>
      <c r="U421" s="113"/>
      <c r="V421" s="113"/>
      <c r="W421" s="113"/>
      <c r="X421" s="113"/>
      <c r="Y421" s="113"/>
      <c r="Z421" s="113"/>
      <c r="AA421" s="113"/>
      <c r="AB421" s="113"/>
      <c r="AC421" s="113"/>
      <c r="AD421" s="114"/>
      <c r="AE421" s="117"/>
      <c r="AF421" s="113"/>
      <c r="AG421" s="118"/>
      <c r="AH421" s="116"/>
      <c r="AI421" s="118"/>
      <c r="AJ421" s="113"/>
      <c r="AK421" s="113"/>
      <c r="AL421" s="113"/>
      <c r="AM421" s="113"/>
      <c r="AN421" s="113"/>
      <c r="AO421" s="113"/>
      <c r="AS421" s="69"/>
      <c r="AX421" s="69"/>
      <c r="AY421" s="69"/>
    </row>
    <row r="422" spans="7:51" x14ac:dyDescent="0.2">
      <c r="G422" s="113"/>
      <c r="H422" s="114"/>
      <c r="J422" s="116"/>
      <c r="K422" s="115"/>
      <c r="L422" s="115"/>
      <c r="M422" s="113"/>
      <c r="N422" s="113"/>
      <c r="O422" s="113"/>
      <c r="P422" s="113"/>
      <c r="Q422" s="113"/>
      <c r="R422" s="113"/>
      <c r="S422" s="113"/>
      <c r="T422" s="113"/>
      <c r="U422" s="113"/>
      <c r="V422" s="113"/>
      <c r="W422" s="113"/>
      <c r="X422" s="113"/>
      <c r="Y422" s="113"/>
      <c r="Z422" s="113"/>
      <c r="AA422" s="113"/>
      <c r="AB422" s="113"/>
      <c r="AC422" s="113"/>
      <c r="AD422" s="114"/>
      <c r="AE422" s="117"/>
      <c r="AF422" s="113"/>
      <c r="AG422" s="118"/>
      <c r="AH422" s="116"/>
      <c r="AI422" s="118"/>
      <c r="AJ422" s="113"/>
      <c r="AK422" s="113"/>
      <c r="AL422" s="113"/>
      <c r="AM422" s="113"/>
      <c r="AN422" s="113"/>
      <c r="AO422" s="113"/>
      <c r="AS422" s="69"/>
      <c r="AX422" s="69"/>
      <c r="AY422" s="69"/>
    </row>
    <row r="423" spans="7:51" x14ac:dyDescent="0.2">
      <c r="G423" s="113"/>
      <c r="H423" s="114"/>
      <c r="J423" s="116"/>
      <c r="K423" s="115"/>
      <c r="L423" s="115"/>
      <c r="M423" s="113"/>
      <c r="N423" s="113"/>
      <c r="O423" s="113"/>
      <c r="P423" s="113"/>
      <c r="Q423" s="113"/>
      <c r="R423" s="113"/>
      <c r="S423" s="113"/>
      <c r="T423" s="113"/>
      <c r="U423" s="113"/>
      <c r="V423" s="113"/>
      <c r="W423" s="113"/>
      <c r="X423" s="113"/>
      <c r="Y423" s="113"/>
      <c r="Z423" s="113"/>
      <c r="AA423" s="113"/>
      <c r="AB423" s="113"/>
      <c r="AC423" s="113"/>
      <c r="AD423" s="114"/>
      <c r="AE423" s="117"/>
      <c r="AF423" s="113"/>
      <c r="AG423" s="118"/>
      <c r="AH423" s="116"/>
      <c r="AI423" s="118"/>
      <c r="AJ423" s="113"/>
      <c r="AK423" s="113"/>
      <c r="AL423" s="113"/>
      <c r="AM423" s="113"/>
      <c r="AN423" s="113"/>
      <c r="AO423" s="113"/>
      <c r="AS423" s="69"/>
      <c r="AX423" s="69"/>
      <c r="AY423" s="69"/>
    </row>
    <row r="424" spans="7:51" x14ac:dyDescent="0.2">
      <c r="G424" s="113"/>
      <c r="H424" s="114"/>
      <c r="J424" s="116"/>
      <c r="K424" s="115"/>
      <c r="L424" s="115"/>
      <c r="M424" s="113"/>
      <c r="N424" s="113"/>
      <c r="O424" s="113"/>
      <c r="P424" s="113"/>
      <c r="Q424" s="113"/>
      <c r="R424" s="113"/>
      <c r="S424" s="113"/>
      <c r="T424" s="113"/>
      <c r="U424" s="113"/>
      <c r="V424" s="113"/>
      <c r="W424" s="113"/>
      <c r="X424" s="113"/>
      <c r="Y424" s="113"/>
      <c r="Z424" s="113"/>
      <c r="AA424" s="113"/>
      <c r="AB424" s="113"/>
      <c r="AC424" s="113"/>
      <c r="AD424" s="114"/>
      <c r="AE424" s="117"/>
      <c r="AF424" s="113"/>
      <c r="AG424" s="118"/>
      <c r="AH424" s="116"/>
      <c r="AI424" s="118"/>
      <c r="AJ424" s="113"/>
      <c r="AK424" s="113"/>
      <c r="AL424" s="113"/>
      <c r="AM424" s="113"/>
      <c r="AN424" s="113"/>
      <c r="AO424" s="113"/>
      <c r="AS424" s="69"/>
      <c r="AX424" s="69"/>
      <c r="AY424" s="69"/>
    </row>
    <row r="425" spans="7:51" x14ac:dyDescent="0.2">
      <c r="G425" s="113"/>
      <c r="H425" s="114"/>
      <c r="J425" s="116"/>
      <c r="K425" s="115"/>
      <c r="L425" s="115"/>
      <c r="M425" s="113"/>
      <c r="N425" s="113"/>
      <c r="O425" s="113"/>
      <c r="P425" s="113"/>
      <c r="Q425" s="113"/>
      <c r="R425" s="113"/>
      <c r="S425" s="113"/>
      <c r="T425" s="113"/>
      <c r="U425" s="113"/>
      <c r="V425" s="113"/>
      <c r="W425" s="113"/>
      <c r="X425" s="113"/>
      <c r="Y425" s="113"/>
      <c r="Z425" s="113"/>
      <c r="AA425" s="113"/>
      <c r="AB425" s="113"/>
      <c r="AC425" s="113"/>
      <c r="AD425" s="114"/>
      <c r="AE425" s="117"/>
      <c r="AF425" s="113"/>
      <c r="AG425" s="118"/>
      <c r="AH425" s="116"/>
      <c r="AI425" s="118"/>
      <c r="AJ425" s="113"/>
      <c r="AK425" s="113"/>
      <c r="AL425" s="113"/>
      <c r="AM425" s="113"/>
      <c r="AN425" s="113"/>
      <c r="AO425" s="113"/>
      <c r="AS425" s="69"/>
      <c r="AX425" s="69"/>
      <c r="AY425" s="69"/>
    </row>
    <row r="426" spans="7:51" x14ac:dyDescent="0.2">
      <c r="G426" s="113"/>
      <c r="H426" s="114"/>
      <c r="J426" s="116"/>
      <c r="K426" s="115"/>
      <c r="L426" s="115"/>
      <c r="M426" s="113"/>
      <c r="N426" s="113"/>
      <c r="O426" s="113"/>
      <c r="P426" s="113"/>
      <c r="Q426" s="113"/>
      <c r="R426" s="113"/>
      <c r="S426" s="113"/>
      <c r="T426" s="113"/>
      <c r="U426" s="113"/>
      <c r="V426" s="113"/>
      <c r="W426" s="113"/>
      <c r="X426" s="113"/>
      <c r="Y426" s="113"/>
      <c r="Z426" s="113"/>
      <c r="AA426" s="113"/>
      <c r="AB426" s="113"/>
      <c r="AC426" s="113"/>
      <c r="AD426" s="114"/>
      <c r="AE426" s="117"/>
      <c r="AF426" s="113"/>
      <c r="AG426" s="118"/>
      <c r="AH426" s="116"/>
      <c r="AI426" s="118"/>
      <c r="AJ426" s="113"/>
      <c r="AK426" s="113"/>
      <c r="AL426" s="113"/>
      <c r="AM426" s="113"/>
      <c r="AN426" s="113"/>
      <c r="AO426" s="113"/>
      <c r="AS426" s="69"/>
      <c r="AX426" s="69"/>
      <c r="AY426" s="69"/>
    </row>
    <row r="427" spans="7:51" x14ac:dyDescent="0.2">
      <c r="G427" s="113"/>
      <c r="H427" s="114"/>
      <c r="J427" s="116"/>
      <c r="K427" s="115"/>
      <c r="L427" s="115"/>
      <c r="M427" s="113"/>
      <c r="N427" s="113"/>
      <c r="O427" s="113"/>
      <c r="P427" s="113"/>
      <c r="Q427" s="113"/>
      <c r="R427" s="113"/>
      <c r="S427" s="113"/>
      <c r="T427" s="113"/>
      <c r="U427" s="113"/>
      <c r="V427" s="113"/>
      <c r="W427" s="113"/>
      <c r="X427" s="113"/>
      <c r="Y427" s="113"/>
      <c r="Z427" s="113"/>
      <c r="AA427" s="113"/>
      <c r="AB427" s="113"/>
      <c r="AC427" s="113"/>
      <c r="AD427" s="114"/>
      <c r="AE427" s="117"/>
      <c r="AF427" s="113"/>
      <c r="AG427" s="118"/>
      <c r="AH427" s="116"/>
      <c r="AI427" s="118"/>
      <c r="AJ427" s="113"/>
      <c r="AK427" s="113"/>
      <c r="AL427" s="113"/>
      <c r="AM427" s="113"/>
      <c r="AN427" s="113"/>
      <c r="AO427" s="113"/>
      <c r="AS427" s="69"/>
      <c r="AX427" s="69"/>
      <c r="AY427" s="69"/>
    </row>
    <row r="428" spans="7:51" x14ac:dyDescent="0.2">
      <c r="G428" s="113"/>
      <c r="H428" s="114"/>
      <c r="J428" s="116"/>
      <c r="K428" s="115"/>
      <c r="L428" s="115"/>
      <c r="M428" s="113"/>
      <c r="N428" s="113"/>
      <c r="O428" s="113"/>
      <c r="P428" s="113"/>
      <c r="Q428" s="113"/>
      <c r="R428" s="113"/>
      <c r="S428" s="113"/>
      <c r="T428" s="113"/>
      <c r="U428" s="113"/>
      <c r="V428" s="113"/>
      <c r="W428" s="113"/>
      <c r="X428" s="113"/>
      <c r="Y428" s="113"/>
      <c r="Z428" s="113"/>
      <c r="AA428" s="113"/>
      <c r="AB428" s="113"/>
      <c r="AC428" s="113"/>
      <c r="AD428" s="114"/>
      <c r="AE428" s="117"/>
      <c r="AF428" s="113"/>
      <c r="AG428" s="118"/>
      <c r="AH428" s="116"/>
      <c r="AI428" s="118"/>
      <c r="AJ428" s="113"/>
      <c r="AK428" s="113"/>
      <c r="AL428" s="113"/>
      <c r="AM428" s="113"/>
      <c r="AN428" s="113"/>
      <c r="AO428" s="113"/>
      <c r="AS428" s="69"/>
      <c r="AX428" s="69"/>
      <c r="AY428" s="69"/>
    </row>
    <row r="429" spans="7:51" x14ac:dyDescent="0.2">
      <c r="G429" s="113"/>
      <c r="H429" s="114"/>
      <c r="J429" s="116"/>
      <c r="K429" s="115"/>
      <c r="L429" s="115"/>
      <c r="M429" s="113"/>
      <c r="N429" s="113"/>
      <c r="O429" s="113"/>
      <c r="P429" s="113"/>
      <c r="Q429" s="113"/>
      <c r="R429" s="113"/>
      <c r="S429" s="113"/>
      <c r="T429" s="113"/>
      <c r="U429" s="113"/>
      <c r="V429" s="113"/>
      <c r="W429" s="113"/>
      <c r="X429" s="113"/>
      <c r="Y429" s="113"/>
      <c r="Z429" s="113"/>
      <c r="AA429" s="113"/>
      <c r="AB429" s="113"/>
      <c r="AC429" s="113"/>
      <c r="AD429" s="114"/>
      <c r="AE429" s="117"/>
      <c r="AF429" s="113"/>
      <c r="AG429" s="118"/>
      <c r="AH429" s="116"/>
      <c r="AI429" s="118"/>
      <c r="AJ429" s="113"/>
      <c r="AK429" s="113"/>
      <c r="AL429" s="113"/>
      <c r="AM429" s="113"/>
      <c r="AN429" s="113"/>
      <c r="AO429" s="113"/>
      <c r="AS429" s="69"/>
      <c r="AX429" s="69"/>
      <c r="AY429" s="69"/>
    </row>
  </sheetData>
  <autoFilter ref="A1:AY429">
    <sortState ref="A2:AY442">
      <sortCondition descending="1" ref="E1:E442"/>
    </sortState>
  </autoFilter>
  <sortState ref="A2:AV334">
    <sortCondition descending="1" ref="E2"/>
  </sortState>
  <phoneticPr fontId="0" type="noConversion"/>
  <pageMargins left="0.75" right="0.75" top="1" bottom="1" header="0.5" footer="0.5"/>
  <pageSetup paperSize="9"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30"/>
  <sheetViews>
    <sheetView zoomScale="80" workbookViewId="0">
      <selection activeCell="A8" sqref="A8"/>
    </sheetView>
  </sheetViews>
  <sheetFormatPr defaultRowHeight="12.75" x14ac:dyDescent="0.2"/>
  <cols>
    <col min="1" max="1" width="11.85546875" style="40" customWidth="1"/>
    <col min="2" max="2" width="12" style="40" customWidth="1"/>
    <col min="3" max="3" width="10.85546875" style="40" bestFit="1" customWidth="1"/>
    <col min="4" max="4" width="12" style="40" customWidth="1"/>
    <col min="5" max="5" width="17.28515625" style="40" customWidth="1"/>
    <col min="6" max="7" width="14.5703125" style="40" customWidth="1"/>
    <col min="8" max="8" width="17.85546875" style="40" customWidth="1"/>
    <col min="9" max="9" width="15.5703125" style="40" customWidth="1"/>
    <col min="10" max="10" width="19.5703125" style="40" customWidth="1"/>
    <col min="11" max="11" width="23" style="40" customWidth="1"/>
    <col min="12" max="12" width="17.28515625" style="40" customWidth="1"/>
    <col min="13" max="13" width="21.85546875" style="40" customWidth="1"/>
    <col min="14" max="14" width="18.140625" style="40" customWidth="1"/>
    <col min="15" max="15" width="13.28515625" style="40" customWidth="1"/>
  </cols>
  <sheetData>
    <row r="1" spans="1:15" ht="63.75" x14ac:dyDescent="0.2">
      <c r="A1" s="42" t="str">
        <f>Портфель!A1</f>
        <v>Наименование заемщика</v>
      </c>
      <c r="B1" s="42" t="str">
        <f>Портфель!B1</f>
        <v>№ и дата кредитного договора</v>
      </c>
      <c r="C1" s="41" t="str">
        <f>Портфель!D1</f>
        <v>Дата погашения</v>
      </c>
      <c r="D1" s="42" t="str">
        <f>Портфель!H1</f>
        <v>№ и Дата заключ. Дог. Залога</v>
      </c>
      <c r="E1" s="42" t="str">
        <f>Портфель!Q1</f>
        <v>Описание предмета залога, классификационные/идентификационные  признаки</v>
      </c>
      <c r="F1" s="45" t="str">
        <f>Портфель!E1</f>
        <v>сумма по договору</v>
      </c>
      <c r="G1" s="45" t="str">
        <f>Портфель!K1</f>
        <v>Залоговая по договору залога</v>
      </c>
      <c r="H1" s="42" t="str">
        <f>Портфель!G1</f>
        <v>Наименование залогодателя</v>
      </c>
      <c r="I1" s="42" t="str">
        <f>Портфель!N1</f>
        <v>Вид залога</v>
      </c>
      <c r="J1" s="45" t="str">
        <f>Портфель!P1</f>
        <v>Адрес(а) места нахождения/хранения/эксплуатации</v>
      </c>
      <c r="K1" s="41" t="str">
        <f>Портфель!AE1</f>
        <v>Периодичность мониторинга</v>
      </c>
      <c r="L1" s="41" t="s">
        <v>775</v>
      </c>
      <c r="M1" s="41" t="s">
        <v>529</v>
      </c>
      <c r="N1" s="42" t="s">
        <v>994</v>
      </c>
      <c r="O1" s="52" t="str">
        <f>Портфель!F1</f>
        <v>Департамент (КД/ДМСБ)</v>
      </c>
    </row>
    <row r="2" spans="1:15" s="44" customFormat="1" ht="51" x14ac:dyDescent="0.2">
      <c r="A2" s="48" t="str">
        <f>Портфель!A2</f>
        <v>ООО "Русский лизинговый центр"</v>
      </c>
      <c r="B2" s="46" t="str">
        <f>Портфель!B2</f>
        <v>1200300-00-00001 06.05.2010</v>
      </c>
      <c r="C2" s="47">
        <f>Портфель!D2</f>
        <v>41517</v>
      </c>
      <c r="D2" s="46" t="str">
        <f>Портфель!H2</f>
        <v>1200300-41-00001 29.11.2010</v>
      </c>
      <c r="E2" s="46" t="str">
        <f>Портфель!Q2</f>
        <v>Автотранспортные средства по 13 Лизингополучателям</v>
      </c>
      <c r="F2" s="48">
        <f>Портфель!E2</f>
        <v>121543970</v>
      </c>
      <c r="G2" s="48">
        <f>Портфель!K2</f>
        <v>11010000</v>
      </c>
      <c r="H2" s="48" t="str">
        <f>Портфель!G2</f>
        <v>"Русский Лизинговый Центр"ООО</v>
      </c>
      <c r="I2" s="46" t="str">
        <f>Портфель!N2</f>
        <v>Транспорт</v>
      </c>
      <c r="J2" s="48" t="str">
        <f>Портфель!P2</f>
        <v>Имущество будет храниться по 13 адресам, указанным в Договорах залога</v>
      </c>
      <c r="K2" s="49" t="str">
        <f>Портфель!AE2</f>
        <v>раз в квартал</v>
      </c>
      <c r="L2" s="50"/>
      <c r="M2" s="51">
        <f ca="1">Портфель!AR2</f>
        <v>41310</v>
      </c>
      <c r="N2" s="50"/>
      <c r="O2" s="53" t="str">
        <f>Портфель!F2</f>
        <v>ДМСБ</v>
      </c>
    </row>
    <row r="3" spans="1:15" s="44" customFormat="1" ht="51" x14ac:dyDescent="0.2">
      <c r="A3" s="48" t="str">
        <f>Портфель!A3</f>
        <v>ООО "Русский лизинговый центр"</v>
      </c>
      <c r="B3" s="46" t="str">
        <f>Портфель!B3</f>
        <v>1200300-00-00001 06.05.2010</v>
      </c>
      <c r="C3" s="47">
        <f>Портфель!D3</f>
        <v>41517</v>
      </c>
      <c r="D3" s="46" t="str">
        <f>Портфель!H3</f>
        <v>1200300-42-00001 29.11.2010</v>
      </c>
      <c r="E3" s="46" t="str">
        <f>Портфель!Q3</f>
        <v>Оборудование по 23 Лизингополучателям</v>
      </c>
      <c r="F3" s="48">
        <f>Портфель!E3</f>
        <v>121543970</v>
      </c>
      <c r="G3" s="48">
        <f>Портфель!K3</f>
        <v>10436730</v>
      </c>
      <c r="H3" s="48" t="str">
        <f>Портфель!G3</f>
        <v>"Русский Лизинговый Центр"ООО</v>
      </c>
      <c r="I3" s="46" t="str">
        <f>Портфель!N3</f>
        <v>Оборудование</v>
      </c>
      <c r="J3" s="48" t="str">
        <f>Портфель!P3</f>
        <v>Имущество будет храниться по 54 адресам, указанным в Договорах залога</v>
      </c>
      <c r="K3" s="49" t="str">
        <f>Портфель!AE3</f>
        <v>раз в квартал</v>
      </c>
      <c r="L3" s="50"/>
      <c r="M3" s="51">
        <f ca="1">Портфель!AR3</f>
        <v>41310</v>
      </c>
      <c r="N3" s="50"/>
      <c r="O3" s="53" t="str">
        <f>Портфель!F3</f>
        <v>ДМСБ</v>
      </c>
    </row>
    <row r="4" spans="1:15" s="44" customFormat="1" ht="51" x14ac:dyDescent="0.2">
      <c r="A4" s="48" t="str">
        <f>Портфель!A4</f>
        <v>ООО "Бир-трейд"</v>
      </c>
      <c r="B4" s="46" t="str">
        <f>Портфель!B4</f>
        <v>Р/03/12/2/0511 от 23.07.2012 г.</v>
      </c>
      <c r="C4" s="47">
        <f>Портфель!D4</f>
        <v>41843</v>
      </c>
      <c r="D4" s="46" t="str">
        <f>Портфель!H4</f>
        <v>Р/03/12/2/0511/З/01 от 23.07.2012 г.</v>
      </c>
      <c r="E4" s="46" t="str">
        <f>Портфель!Q4</f>
        <v>Пиво</v>
      </c>
      <c r="F4" s="48">
        <f>Портфель!E4</f>
        <v>70000000</v>
      </c>
      <c r="G4" s="48">
        <f>Портфель!K4</f>
        <v>70663438.59612</v>
      </c>
      <c r="H4" s="48" t="str">
        <f>Портфель!G4</f>
        <v>ООО "Бир-трейд"</v>
      </c>
      <c r="I4" s="46" t="str">
        <f>Портфель!N4</f>
        <v>Товары</v>
      </c>
      <c r="J4" s="48" t="str">
        <f>Портфель!P4</f>
        <v>1. г. Саратов, Крымский проезд №7.
2. г. Пенза, ул. Аустрина, 182.</v>
      </c>
      <c r="K4" s="49" t="str">
        <f>Портфель!AE4</f>
        <v>раз в месяц</v>
      </c>
      <c r="L4" s="50"/>
      <c r="M4" s="51">
        <f ca="1">Портфель!AR4</f>
        <v>41264</v>
      </c>
      <c r="N4" s="50"/>
      <c r="O4" s="53" t="str">
        <f>Портфель!F4</f>
        <v>КД</v>
      </c>
    </row>
    <row r="5" spans="1:15" s="44" customFormat="1" ht="38.25" x14ac:dyDescent="0.2">
      <c r="A5" s="48" t="str">
        <f>Портфель!A5</f>
        <v>ООО "Сплав"</v>
      </c>
      <c r="B5" s="46" t="str">
        <f>Портфель!B5</f>
        <v>03489-0281 от 21.02.2011 г.</v>
      </c>
      <c r="C5" s="47">
        <f>Портфель!D5</f>
        <v>41326</v>
      </c>
      <c r="D5" s="46" t="str">
        <f>Портфель!H5</f>
        <v>03489-0281/З от 21.02.2011 г.</v>
      </c>
      <c r="E5" s="46" t="str">
        <f>Портфель!Q5</f>
        <v>Металлопрокат в ассортименте</v>
      </c>
      <c r="F5" s="48">
        <f>Портфель!E5</f>
        <v>70000000</v>
      </c>
      <c r="G5" s="48">
        <f>Портфель!K5</f>
        <v>40640225.954999998</v>
      </c>
      <c r="H5" s="48" t="str">
        <f>Портфель!G5</f>
        <v>ООО "Сплав"</v>
      </c>
      <c r="I5" s="46" t="str">
        <f>Портфель!N5</f>
        <v>Товары</v>
      </c>
      <c r="J5" s="48" t="str">
        <f>Портфель!P5</f>
        <v>г. Саратов, станция Трофимовский-2</v>
      </c>
      <c r="K5" s="49" t="str">
        <f>Портфель!AE5</f>
        <v>раз в месяц</v>
      </c>
      <c r="L5" s="50"/>
      <c r="M5" s="51">
        <f ca="1">Портфель!AR5</f>
        <v>41264</v>
      </c>
      <c r="N5" s="50"/>
      <c r="O5" s="53" t="str">
        <f>Портфель!F5</f>
        <v>КД</v>
      </c>
    </row>
    <row r="6" spans="1:15" s="44" customFormat="1" ht="38.25" x14ac:dyDescent="0.2">
      <c r="A6" s="48" t="str">
        <f>Портфель!A6</f>
        <v>ООО "Сплав"</v>
      </c>
      <c r="B6" s="46" t="str">
        <f>Портфель!B6</f>
        <v>03489-0281 от 21.02.2011 г.</v>
      </c>
      <c r="C6" s="47">
        <f>Портфель!D6</f>
        <v>41326</v>
      </c>
      <c r="D6" s="46" t="str">
        <f>Портфель!H6</f>
        <v>03489-0281/З2 от 21.02.2011 г.</v>
      </c>
      <c r="E6" s="46" t="str">
        <f>Портфель!Q6</f>
        <v>Металлопрокат в ассортименте</v>
      </c>
      <c r="F6" s="48">
        <f>Портфель!E6</f>
        <v>70000000</v>
      </c>
      <c r="G6" s="48">
        <f>Портфель!K6</f>
        <v>21511771</v>
      </c>
      <c r="H6" s="48" t="str">
        <f>Портфель!G6</f>
        <v>ООО "Сплав"</v>
      </c>
      <c r="I6" s="46" t="str">
        <f>Портфель!N6</f>
        <v>Товары</v>
      </c>
      <c r="J6" s="48" t="str">
        <f>Портфель!P6</f>
        <v>г. Саратов, станция Трофимовский-2</v>
      </c>
      <c r="K6" s="49" t="str">
        <f>Портфель!AE6</f>
        <v>раз в месяц</v>
      </c>
      <c r="L6" s="50"/>
      <c r="M6" s="51">
        <f ca="1">Портфель!AR6</f>
        <v>41264</v>
      </c>
      <c r="N6" s="50"/>
      <c r="O6" s="53" t="str">
        <f>Портфель!F6</f>
        <v>КД</v>
      </c>
    </row>
    <row r="7" spans="1:15" s="44" customFormat="1" ht="38.25" x14ac:dyDescent="0.2">
      <c r="A7" s="48" t="str">
        <f>Портфель!A7</f>
        <v>ООО "Сплав"</v>
      </c>
      <c r="B7" s="46" t="str">
        <f>Портфель!B7</f>
        <v>03489-0281 от 21.02.2011 г.</v>
      </c>
      <c r="C7" s="47">
        <f>Портфель!D7</f>
        <v>41326</v>
      </c>
      <c r="D7" s="46" t="str">
        <f>Портфель!H7</f>
        <v>03489-0281/З1 от 21.02.2011 г.</v>
      </c>
      <c r="E7" s="46" t="str">
        <f>Портфель!Q7</f>
        <v>Металлопрокат в ассортименте</v>
      </c>
      <c r="F7" s="48">
        <f>Портфель!E7</f>
        <v>70000000</v>
      </c>
      <c r="G7" s="48">
        <f>Портфель!K7</f>
        <v>13283472</v>
      </c>
      <c r="H7" s="48" t="str">
        <f>Портфель!G7</f>
        <v>ООО "Сплав"</v>
      </c>
      <c r="I7" s="46" t="str">
        <f>Портфель!N7</f>
        <v>Товары</v>
      </c>
      <c r="J7" s="48" t="str">
        <f>Портфель!P7</f>
        <v>г. Саратов, станция Трофимовский-2</v>
      </c>
      <c r="K7" s="49" t="str">
        <f>Портфель!AE7</f>
        <v>раз в месяц</v>
      </c>
      <c r="L7" s="50"/>
      <c r="M7" s="51">
        <f ca="1">Портфель!AR7</f>
        <v>41264</v>
      </c>
      <c r="N7" s="50"/>
      <c r="O7" s="53" t="str">
        <f>Портфель!F7</f>
        <v>КД</v>
      </c>
    </row>
    <row r="8" spans="1:15" s="44" customFormat="1" ht="153" x14ac:dyDescent="0.2">
      <c r="A8" s="48" t="str">
        <f>Портфель!A8</f>
        <v>ООО "Русский Лизинговый Центр"</v>
      </c>
      <c r="B8" s="46" t="str">
        <f>Портфель!B8</f>
        <v>03468-0136 22.06.2010</v>
      </c>
      <c r="C8" s="47">
        <f>Портфель!D8</f>
        <v>41517</v>
      </c>
      <c r="D8" s="46" t="str">
        <f>Портфель!H8</f>
        <v>03468-0136/0136/З от 29.07.2010 г.</v>
      </c>
      <c r="E8" s="46" t="str">
        <f>Портфель!Q8</f>
        <v>74 ед. легкового, грузового АТ, спецтехники и оборудования</v>
      </c>
      <c r="F8" s="48">
        <f>Портфель!E8</f>
        <v>50000000</v>
      </c>
      <c r="G8" s="48">
        <f>Портфель!K8</f>
        <v>22858235.059999999</v>
      </c>
      <c r="H8" s="48" t="str">
        <f>Портфель!G8</f>
        <v>ООО "Русский Лизинговый Центр"</v>
      </c>
      <c r="I8" s="46" t="str">
        <f>Портфель!N8</f>
        <v>Транспорт, спецтехника и оборудование</v>
      </c>
      <c r="J8" s="48" t="str">
        <f>Портфель!P8</f>
        <v xml:space="preserve">г. Саратов, Мирный пер., д. 4;  г. Саратов, Трофимовский, д. 2;  г. Саратов, ул. Танкистов, д. 55; г. Саратов, пр. Кирова, д. 54; г. Москва, ул. Фрязевская, д. 8 г. Саратов, ул. Степана Разина, д. 4/6.«А»; г. Саратов, Крымский проезд, 9      </v>
      </c>
      <c r="K8" s="49" t="str">
        <f>Портфель!AE8</f>
        <v>раз в квартал</v>
      </c>
      <c r="L8" s="50"/>
      <c r="M8" s="51">
        <f ca="1">Портфель!AR8</f>
        <v>41313</v>
      </c>
      <c r="N8" s="50"/>
      <c r="O8" s="53" t="str">
        <f>Портфель!F8</f>
        <v>КД</v>
      </c>
    </row>
    <row r="9" spans="1:15" s="44" customFormat="1" ht="51" x14ac:dyDescent="0.2">
      <c r="A9" s="48" t="str">
        <f>Портфель!A9</f>
        <v>ООО "Русский лизинговый центр"</v>
      </c>
      <c r="B9" s="46" t="str">
        <f>Портфель!B9</f>
        <v>8800300-00-00745 30.06.2010</v>
      </c>
      <c r="C9" s="47">
        <f>Портфель!D9</f>
        <v>41517</v>
      </c>
      <c r="D9" s="46" t="str">
        <f>Портфель!H9</f>
        <v>8800300-41-00745 от 05.05.2011 г.</v>
      </c>
      <c r="E9" s="46" t="str">
        <f>Портфель!Q9</f>
        <v>Грузовой автотранспорт в количестве 6 ед.</v>
      </c>
      <c r="F9" s="48">
        <f>Портфель!E9</f>
        <v>50000000</v>
      </c>
      <c r="G9" s="48">
        <f>Портфель!K9</f>
        <v>4970000</v>
      </c>
      <c r="H9" s="48" t="str">
        <f>Портфель!G9</f>
        <v>ООО "Русский лизинговый центр"</v>
      </c>
      <c r="I9" s="46" t="str">
        <f>Портфель!N9</f>
        <v>Транспорт</v>
      </c>
      <c r="J9" s="48" t="str">
        <f>Портфель!P9</f>
        <v>г. Саратов, 1-ый проезд Энергетиков,27</v>
      </c>
      <c r="K9" s="49" t="str">
        <f>Портфель!AE9</f>
        <v>раз в квартал</v>
      </c>
      <c r="L9" s="50"/>
      <c r="M9" s="51">
        <f ca="1">Портфель!AR9</f>
        <v>41311</v>
      </c>
      <c r="N9" s="50"/>
      <c r="O9" s="53" t="str">
        <f>Портфель!F9</f>
        <v>ДМСБ</v>
      </c>
    </row>
    <row r="10" spans="1:15" s="44" customFormat="1" ht="63.75" x14ac:dyDescent="0.2">
      <c r="A10" s="48" t="str">
        <f>Портфель!A10</f>
        <v>ООО "Русский лизинговый центр"</v>
      </c>
      <c r="B10" s="46" t="str">
        <f>Портфель!B10</f>
        <v>8800300-00-00745 30.06.2010</v>
      </c>
      <c r="C10" s="47">
        <f>Портфель!D10</f>
        <v>41517</v>
      </c>
      <c r="D10" s="46" t="str">
        <f>Портфель!H10</f>
        <v>8800300-41-00745 от 05.05.2011 г.</v>
      </c>
      <c r="E10" s="46" t="str">
        <f>Портфель!Q10</f>
        <v>Грузовой бортовой  а/м МАЗ 437130-332, 2011 г.в.; Легковой а/м AUDI A7, 2011 г.в.</v>
      </c>
      <c r="F10" s="48">
        <f>Портфель!E10</f>
        <v>50000000</v>
      </c>
      <c r="G10" s="48">
        <f>Портфель!K10</f>
        <v>2800000</v>
      </c>
      <c r="H10" s="48" t="str">
        <f>Портфель!G10</f>
        <v>ООО "Русский лизинговый центр"</v>
      </c>
      <c r="I10" s="46" t="str">
        <f>Портфель!N10</f>
        <v>Транспорт</v>
      </c>
      <c r="J10" s="48" t="str">
        <f>Портфель!P10</f>
        <v>Саратов, ул. Песчано-Уметская,  д.41</v>
      </c>
      <c r="K10" s="49" t="str">
        <f>Портфель!AE10</f>
        <v>раз в квартал</v>
      </c>
      <c r="L10" s="50"/>
      <c r="M10" s="51">
        <f ca="1">Портфель!AR10</f>
        <v>41311</v>
      </c>
      <c r="N10" s="50"/>
      <c r="O10" s="53" t="str">
        <f>Портфель!F10</f>
        <v>ДМСБ</v>
      </c>
    </row>
    <row r="11" spans="1:15" s="44" customFormat="1" ht="51" x14ac:dyDescent="0.2">
      <c r="A11" s="48" t="str">
        <f>Портфель!A11</f>
        <v>ООО "Русский лизинговый центр"</v>
      </c>
      <c r="B11" s="46" t="str">
        <f>Портфель!B11</f>
        <v>8800300-00-00745 30.06.2010</v>
      </c>
      <c r="C11" s="47">
        <f>Портфель!D11</f>
        <v>41517</v>
      </c>
      <c r="D11" s="46" t="str">
        <f>Портфель!H11</f>
        <v>8800300-42-00745 от 28.09.2011 г.</v>
      </c>
      <c r="E11" s="46" t="str">
        <f>Портфель!Q11</f>
        <v>Токарный станок с ЧПУ модели LT – 400 компании LITZ (Тайвань), 2011 г.в.</v>
      </c>
      <c r="F11" s="48">
        <f>Портфель!E11</f>
        <v>50000000</v>
      </c>
      <c r="G11" s="48">
        <f>Портфель!K11</f>
        <v>1820000</v>
      </c>
      <c r="H11" s="48" t="str">
        <f>Портфель!G11</f>
        <v>ООО "Русский лизинговый центр"</v>
      </c>
      <c r="I11" s="46" t="str">
        <f>Портфель!N11</f>
        <v>Оборудование</v>
      </c>
      <c r="J11" s="48" t="str">
        <f>Портфель!P11</f>
        <v xml:space="preserve"> г. Саратов, ул. Песчано-Уметская, д.41</v>
      </c>
      <c r="K11" s="49" t="str">
        <f>Портфель!AE11</f>
        <v>раз в квартал</v>
      </c>
      <c r="L11" s="50"/>
      <c r="M11" s="51">
        <f ca="1">Портфель!AR11</f>
        <v>41312</v>
      </c>
      <c r="N11" s="50"/>
      <c r="O11" s="53" t="str">
        <f>Портфель!F11</f>
        <v>ДМСБ</v>
      </c>
    </row>
    <row r="12" spans="1:15" s="44" customFormat="1" ht="127.5" x14ac:dyDescent="0.2">
      <c r="A12" s="48" t="str">
        <f>Портфель!A12</f>
        <v>ООО "Русский лизинговый центр"</v>
      </c>
      <c r="B12" s="46" t="str">
        <f>Портфель!B12</f>
        <v>8800300-00-00745 30.06.2010</v>
      </c>
      <c r="C12" s="47">
        <f>Портфель!D12</f>
        <v>41517</v>
      </c>
      <c r="D12" s="46" t="str">
        <f>Портфель!H12</f>
        <v>8800300-42-00745 от 28.09.2011 г.</v>
      </c>
      <c r="E12" s="46" t="str">
        <f>Портфель!Q12</f>
        <v>Пила для резки армирующего профиля  STD 275, 2011 г.в.; Автоматический шуруповерт для привинчивания армирующего профиля  DV-404, 2011 г.в.</v>
      </c>
      <c r="F12" s="48">
        <f>Портфель!E12</f>
        <v>50000000</v>
      </c>
      <c r="G12" s="48">
        <f>Портфель!K12</f>
        <v>196000</v>
      </c>
      <c r="H12" s="48" t="str">
        <f>Портфель!G12</f>
        <v>ООО "Русский лизинговый центр"</v>
      </c>
      <c r="I12" s="46" t="str">
        <f>Портфель!N12</f>
        <v>Оборудование</v>
      </c>
      <c r="J12" s="48" t="str">
        <f>Портфель!P12</f>
        <v>г. Саратов, 1-ый проезд Энергетиков,27</v>
      </c>
      <c r="K12" s="49" t="str">
        <f>Портфель!AE12</f>
        <v>раз в квартал</v>
      </c>
      <c r="L12" s="50"/>
      <c r="M12" s="51">
        <f ca="1">Портфель!AR12</f>
        <v>41312</v>
      </c>
      <c r="N12" s="50"/>
      <c r="O12" s="53" t="str">
        <f>Портфель!F12</f>
        <v>ДМСБ</v>
      </c>
    </row>
    <row r="13" spans="1:15" s="44" customFormat="1" ht="51" x14ac:dyDescent="0.2">
      <c r="A13" s="48" t="str">
        <f>Портфель!A13</f>
        <v>ООО "Русский лизинговый центр"</v>
      </c>
      <c r="B13" s="46" t="str">
        <f>Портфель!B13</f>
        <v>8800300-00-00745 30.06.2010</v>
      </c>
      <c r="C13" s="47">
        <f>Портфель!D13</f>
        <v>41517</v>
      </c>
      <c r="D13" s="46" t="str">
        <f>Портфель!H13</f>
        <v>8800300-41-00745 от 05.05.2011 г.</v>
      </c>
      <c r="E13" s="46" t="str">
        <f>Портфель!Q13</f>
        <v>Легковой а/м DAEWOO NEXIA, 2011 г.в.</v>
      </c>
      <c r="F13" s="48">
        <f>Портфель!E13</f>
        <v>50000000</v>
      </c>
      <c r="G13" s="48">
        <f>Портфель!K13</f>
        <v>196000</v>
      </c>
      <c r="H13" s="48" t="str">
        <f>Портфель!G13</f>
        <v>ООО "Русский лизинговый центр"</v>
      </c>
      <c r="I13" s="46" t="str">
        <f>Портфель!N13</f>
        <v>Транспорт</v>
      </c>
      <c r="J13" s="48" t="str">
        <f>Портфель!P13</f>
        <v>г. Саратов, 1-ый проезд Энергетиков,27</v>
      </c>
      <c r="K13" s="49" t="str">
        <f>Портфель!AE13</f>
        <v>раз в квартал</v>
      </c>
      <c r="L13" s="50"/>
      <c r="M13" s="51">
        <f ca="1">Портфель!AR13</f>
        <v>41311</v>
      </c>
      <c r="N13" s="50"/>
      <c r="O13" s="53" t="str">
        <f>Портфель!F13</f>
        <v>ДМСБ</v>
      </c>
    </row>
    <row r="14" spans="1:15" s="44" customFormat="1" ht="89.25" x14ac:dyDescent="0.2">
      <c r="A14" s="48" t="str">
        <f>Портфель!A14</f>
        <v>ООО "Салтын"</v>
      </c>
      <c r="B14" s="46" t="str">
        <f>Портфель!B14</f>
        <v>Р/03/12/3/0934 от 23.03.2012 г.</v>
      </c>
      <c r="C14" s="47">
        <f>Портфель!D14</f>
        <v>41387</v>
      </c>
      <c r="D14" s="46" t="str">
        <f>Портфель!H14</f>
        <v>Р/03/12/3/0934/5/01 от 23.03.2012 г.</v>
      </c>
      <c r="E14" s="46" t="str">
        <f>Портфель!Q14</f>
        <v>Элеватор</v>
      </c>
      <c r="F14" s="48">
        <f>Портфель!E14</f>
        <v>29680000</v>
      </c>
      <c r="G14" s="48">
        <f>Портфель!K14</f>
        <v>23535500</v>
      </c>
      <c r="H14" s="48" t="str">
        <f>Портфель!G14</f>
        <v>ООО "Элеватор Новониколаевский"</v>
      </c>
      <c r="I14" s="46" t="str">
        <f>Портфель!N14</f>
        <v>Недвижимое имущество</v>
      </c>
      <c r="J14" s="48" t="str">
        <f>Портфель!P14</f>
        <v>Волгоградская область, Новониколаевский район, раб. пос. Новониколаевский, ул. Красноармейская д. №2б</v>
      </c>
      <c r="K14" s="49" t="str">
        <f>Портфель!AE14</f>
        <v>раз в год</v>
      </c>
      <c r="L14" s="50"/>
      <c r="M14" s="51">
        <f ca="1">Портфель!AR14</f>
        <v>41356</v>
      </c>
      <c r="N14" s="50"/>
      <c r="O14" s="53" t="str">
        <f>Портфель!F14</f>
        <v>ДМСБ</v>
      </c>
    </row>
    <row r="15" spans="1:15" s="44" customFormat="1" ht="89.25" x14ac:dyDescent="0.2">
      <c r="A15" s="48" t="str">
        <f>Портфель!A15</f>
        <v>ООО "Салтын"</v>
      </c>
      <c r="B15" s="46" t="str">
        <f>Портфель!B15</f>
        <v>Р/03/12/3/0934 от 23.03.2012 г.</v>
      </c>
      <c r="C15" s="47">
        <f>Портфель!D15</f>
        <v>41387</v>
      </c>
      <c r="D15" s="46" t="str">
        <f>Портфель!H15</f>
        <v>Р/03/12/3/0934/4/03 от 23.03.2012 г.</v>
      </c>
      <c r="E15" s="46" t="str">
        <f>Портфель!Q15</f>
        <v>Оборудование элеватора</v>
      </c>
      <c r="F15" s="48">
        <f>Портфель!E15</f>
        <v>29680000</v>
      </c>
      <c r="G15" s="48">
        <f>Портфель!K15</f>
        <v>2721000</v>
      </c>
      <c r="H15" s="48" t="str">
        <f>Портфель!G15</f>
        <v>ООО "Элеватор Новониколаевский"</v>
      </c>
      <c r="I15" s="46" t="str">
        <f>Портфель!N15</f>
        <v>Оборудование</v>
      </c>
      <c r="J15" s="48" t="str">
        <f>Портфель!P15</f>
        <v>Волгоградская область, Новониколаевский район, раб. пос. Новониколаевский, ул. Красноармейская д. №2б</v>
      </c>
      <c r="K15" s="49" t="str">
        <f>Портфель!AE15</f>
        <v>раз в квартал</v>
      </c>
      <c r="L15" s="50"/>
      <c r="M15" s="51">
        <f ca="1">Портфель!AR15</f>
        <v>41277</v>
      </c>
      <c r="N15" s="50"/>
      <c r="O15" s="53" t="str">
        <f>Портфель!F15</f>
        <v>ДМСБ</v>
      </c>
    </row>
    <row r="16" spans="1:15" s="44" customFormat="1" ht="127.5" x14ac:dyDescent="0.2">
      <c r="A16" s="48" t="str">
        <f>Портфель!A16</f>
        <v>ООО "Энгельсский Сервис-Центр "ГАЗ"</v>
      </c>
      <c r="B16" s="46" t="str">
        <f>Портфель!B16</f>
        <v>1090300-00-00783 от 16.11.2010 г.</v>
      </c>
      <c r="C16" s="47">
        <f>Портфель!D16</f>
        <v>42327</v>
      </c>
      <c r="D16" s="46" t="str">
        <f>Портфель!H16</f>
        <v>1090300-51-00783 от 16.11.2010 г.</v>
      </c>
      <c r="E16" s="46" t="str">
        <f>Портфель!Q16</f>
        <v>Нежилая часть здания общей площадью 688,2 кв.м., нежилое здание общей площадью 2352,5 кв.м. административно-производственного назначения</v>
      </c>
      <c r="F16" s="48">
        <f>Портфель!E16</f>
        <v>28000000</v>
      </c>
      <c r="G16" s="48">
        <f>Портфель!K16</f>
        <v>28814100</v>
      </c>
      <c r="H16" s="48" t="str">
        <f>Портфель!G16</f>
        <v>Сидорова Ирина Николаевна</v>
      </c>
      <c r="I16" s="46" t="str">
        <f>Портфель!N16</f>
        <v>Недвижимое имущество</v>
      </c>
      <c r="J16" s="48" t="str">
        <f>Портфель!P16</f>
        <v>Саратовская область, г. Энгельс, ул. Марины Расковой д. №4</v>
      </c>
      <c r="K16" s="49" t="str">
        <f>Портфель!AE16</f>
        <v>раз в год</v>
      </c>
      <c r="L16" s="50"/>
      <c r="M16" s="51">
        <f ca="1">Портфель!AR16</f>
        <v>41591</v>
      </c>
      <c r="N16" s="50"/>
      <c r="O16" s="53" t="str">
        <f>Портфель!F16</f>
        <v>ДМСБ</v>
      </c>
    </row>
    <row r="17" spans="1:15" s="44" customFormat="1" ht="51" x14ac:dyDescent="0.2">
      <c r="A17" s="48" t="str">
        <f>Портфель!A17</f>
        <v>"Мебельная фабрика Мария" ООО</v>
      </c>
      <c r="B17" s="46" t="str">
        <f>Портфель!B17</f>
        <v>Р/03/11/2/0508 от 28.12.2011 г.</v>
      </c>
      <c r="C17" s="47">
        <f>Портфель!D17</f>
        <v>41424</v>
      </c>
      <c r="D17" s="46" t="str">
        <f>Портфель!H17</f>
        <v>Р/03/11/2/0508/3/01 от 28.12.2011 г.</v>
      </c>
      <c r="E17" s="46" t="str">
        <f>Портфель!Q17</f>
        <v>комплектующие для производства мебели в ассортименте</v>
      </c>
      <c r="F17" s="48">
        <f>Портфель!E17</f>
        <v>20000000</v>
      </c>
      <c r="G17" s="48">
        <f>Портфель!K17</f>
        <v>35535314.779719993</v>
      </c>
      <c r="H17" s="48" t="str">
        <f>Портфель!G17</f>
        <v>"Мебельная фабрика Мария" ООО</v>
      </c>
      <c r="I17" s="46" t="str">
        <f>Портфель!N17</f>
        <v>Товары</v>
      </c>
      <c r="J17" s="48" t="str">
        <f>Портфель!P17</f>
        <v>г. Саратов, ул. им. Орджоникидзе, д. 24</v>
      </c>
      <c r="K17" s="49" t="str">
        <f>Портфель!AE17</f>
        <v>раз в месяц</v>
      </c>
      <c r="L17" s="50"/>
      <c r="M17" s="51">
        <f ca="1">Портфель!AR17</f>
        <v>41290</v>
      </c>
      <c r="N17" s="50"/>
      <c r="O17" s="53" t="str">
        <f>Портфель!F17</f>
        <v>КД</v>
      </c>
    </row>
    <row r="18" spans="1:15" s="44" customFormat="1" ht="51" x14ac:dyDescent="0.2">
      <c r="A18" s="48" t="str">
        <f>Портфель!A18</f>
        <v>"Мебельная фабрика Мария" ООО</v>
      </c>
      <c r="B18" s="46" t="str">
        <f>Портфель!B18</f>
        <v>Р/03/11/2/0509 от 29.12.2011 г.</v>
      </c>
      <c r="C18" s="47">
        <f>Портфель!D18</f>
        <v>41424</v>
      </c>
      <c r="D18" s="46" t="str">
        <f>Портфель!H18</f>
        <v>Р/03/11/2/0509/3/01 от 29.12.2011 г.</v>
      </c>
      <c r="E18" s="46" t="str">
        <f>Портфель!Q18</f>
        <v>комплектующие для производства мебели в ассортименте</v>
      </c>
      <c r="F18" s="48">
        <f>Портфель!E18</f>
        <v>20000000</v>
      </c>
      <c r="G18" s="48">
        <f>Портфель!K18</f>
        <v>35509277.390359998</v>
      </c>
      <c r="H18" s="48" t="str">
        <f>Портфель!G18</f>
        <v>"Мебельная фабрика Мария" ООО</v>
      </c>
      <c r="I18" s="46" t="str">
        <f>Портфель!N18</f>
        <v>Товары</v>
      </c>
      <c r="J18" s="48" t="str">
        <f>Портфель!P18</f>
        <v>г. Саратов, ул. им. Орджоникидзе, д. 24</v>
      </c>
      <c r="K18" s="49" t="str">
        <f>Портфель!AE18</f>
        <v>раз в месяц</v>
      </c>
      <c r="L18" s="50"/>
      <c r="M18" s="51">
        <f ca="1">Портфель!AR18</f>
        <v>41290</v>
      </c>
      <c r="N18" s="50"/>
      <c r="O18" s="53" t="str">
        <f>Портфель!F18</f>
        <v>КД</v>
      </c>
    </row>
    <row r="19" spans="1:15" s="44" customFormat="1" ht="51" x14ac:dyDescent="0.2">
      <c r="A19" s="48" t="str">
        <f>Портфель!A19</f>
        <v>ООО "Фрегат -плюс"</v>
      </c>
      <c r="B19" s="46" t="str">
        <f>Портфель!B19</f>
        <v>Р/03/12/5/030 от 02.04.2012 г.</v>
      </c>
      <c r="C19" s="47">
        <f>Портфель!D19</f>
        <v>41366</v>
      </c>
      <c r="D19" s="46" t="str">
        <f>Портфель!H19</f>
        <v>Р/03/12/5/030/З/01 от 02.04.2012 г.</v>
      </c>
      <c r="E19" s="46" t="str">
        <f>Портфель!Q19</f>
        <v>Шоколад, конфеты, печенья, вафли, рулет  в ассортименте</v>
      </c>
      <c r="F19" s="48">
        <f>Портфель!E19</f>
        <v>20000000</v>
      </c>
      <c r="G19" s="48">
        <f>Портфель!K19</f>
        <v>20976961.749460001</v>
      </c>
      <c r="H19" s="48" t="str">
        <f>Портфель!G19</f>
        <v>ООО "Фрегат -плюс"</v>
      </c>
      <c r="I19" s="46" t="str">
        <f>Портфель!N19</f>
        <v>Товары</v>
      </c>
      <c r="J19" s="48" t="str">
        <f>Портфель!P19</f>
        <v>г. Саратов, Московское шоссе, д. №14/7</v>
      </c>
      <c r="K19" s="49" t="str">
        <f>Портфель!AE19</f>
        <v>раз в месяц</v>
      </c>
      <c r="L19" s="50"/>
      <c r="M19" s="51">
        <f ca="1">Портфель!AR19</f>
        <v>41264</v>
      </c>
      <c r="N19" s="50"/>
      <c r="O19" s="53" t="str">
        <f>Портфель!F19</f>
        <v>КД</v>
      </c>
    </row>
    <row r="20" spans="1:15" s="44" customFormat="1" ht="127.5" x14ac:dyDescent="0.2">
      <c r="A20" s="48" t="str">
        <f>Портфель!A20</f>
        <v>ООО «СМК-Инвест-С»</v>
      </c>
      <c r="B20" s="46" t="str">
        <f>Портфель!B20</f>
        <v>8800300-00-00830 от 05.04.2011 г.</v>
      </c>
      <c r="C20" s="47">
        <f>Портфель!D20</f>
        <v>41369</v>
      </c>
      <c r="D20" s="46" t="str">
        <f>Портфель!H20</f>
        <v>8800300-51-00830 от 05.04.2011 г.</v>
      </c>
      <c r="E20" s="46" t="str">
        <f>Портфель!Q20</f>
        <v>Нежилое здание склада, площадью 876,7 кв.м., Нежилое здание административно-бытовое, площадью 159,5 кв.м., Земельный участок, площадью 29 950 кв.м.</v>
      </c>
      <c r="F20" s="48">
        <f>Портфель!E20</f>
        <v>20000000</v>
      </c>
      <c r="G20" s="48">
        <f>Портфель!K20</f>
        <v>10467000</v>
      </c>
      <c r="H20" s="48" t="str">
        <f>Портфель!G20</f>
        <v>ООО «СМК-Инвест-С»</v>
      </c>
      <c r="I20" s="46" t="str">
        <f>Портфель!N20</f>
        <v>Недвижимое имущество</v>
      </c>
      <c r="J20" s="48" t="str">
        <f>Портфель!P20</f>
        <v>Саратовская область, Саратовский район, на расстоянии 0,5 км юго-западнее пос. Зоринский</v>
      </c>
      <c r="K20" s="49" t="str">
        <f>Портфель!AE20</f>
        <v>раз в год</v>
      </c>
      <c r="L20" s="50"/>
      <c r="M20" s="51">
        <f ca="1">Портфель!AR20</f>
        <v>41381</v>
      </c>
      <c r="N20" s="50"/>
      <c r="O20" s="53" t="str">
        <f>Портфель!F20</f>
        <v>ДМСБ</v>
      </c>
    </row>
    <row r="21" spans="1:15" s="44" customFormat="1" ht="114.75" x14ac:dyDescent="0.2">
      <c r="A21" s="48" t="str">
        <f>Портфель!A21</f>
        <v>"Мебельная фабрика Мария" ООО</v>
      </c>
      <c r="B21" s="46" t="str">
        <f>Портфель!B21</f>
        <v>Р/03/11/2/0508 от 28.12.2011 г.</v>
      </c>
      <c r="C21" s="47">
        <f>Портфель!D21</f>
        <v>41424</v>
      </c>
      <c r="D21" s="46" t="str">
        <f>Портфель!H21</f>
        <v>Р/03/11/2/0508/5 от 28.12.2011 г.</v>
      </c>
      <c r="E21" s="46" t="str">
        <f>Портфель!Q21</f>
        <v xml:space="preserve">Нежилое помещение, литер А, назначение: нежилое, общая площадь 63,6 кв.м., этаж 1-й надземный, кадастровый номер 63-01/48-44-578. </v>
      </c>
      <c r="F21" s="48">
        <f>Портфель!E21</f>
        <v>20000000</v>
      </c>
      <c r="G21" s="48">
        <f>Портфель!K21</f>
        <v>3031875</v>
      </c>
      <c r="H21" s="48" t="str">
        <f>Портфель!G21</f>
        <v>ООО "Трим"</v>
      </c>
      <c r="I21" s="46" t="str">
        <f>Портфель!N21</f>
        <v>Недвижимое имущество</v>
      </c>
      <c r="J21" s="48" t="str">
        <f>Портфель!P21</f>
        <v>г. Саратов, ул. им. Рахова В.Г., д. 96</v>
      </c>
      <c r="K21" s="49" t="str">
        <f>Портфель!AE21</f>
        <v>раз в год</v>
      </c>
      <c r="L21" s="50"/>
      <c r="M21" s="51">
        <f ca="1">Портфель!AR21</f>
        <v>41584</v>
      </c>
      <c r="N21" s="50"/>
      <c r="O21" s="53" t="str">
        <f>Портфель!F21</f>
        <v>КД</v>
      </c>
    </row>
    <row r="22" spans="1:15" s="44" customFormat="1" ht="89.25" x14ac:dyDescent="0.2">
      <c r="A22" s="48" t="str">
        <f>Портфель!A22</f>
        <v>ООО «СМК-Инвест-С»</v>
      </c>
      <c r="B22" s="46" t="str">
        <f>Портфель!B22</f>
        <v>8800300-00-00830 от 05.04.2011 г.</v>
      </c>
      <c r="C22" s="47">
        <f>Портфель!D22</f>
        <v>41369</v>
      </c>
      <c r="D22" s="46" t="str">
        <f>Портфель!H22</f>
        <v>8800300-52-00830 от 05.04.2011 г.</v>
      </c>
      <c r="E22" s="46" t="str">
        <f>Портфель!Q22</f>
        <v>Нежилое помещение №1, кадастровый номер 64-64-01/532/2007-136, общей площадью 101,5 кв.м., этаж 1</v>
      </c>
      <c r="F22" s="48">
        <f>Портфель!E22</f>
        <v>20000000</v>
      </c>
      <c r="G22" s="48">
        <f>Портфель!K22</f>
        <v>2915250</v>
      </c>
      <c r="H22" s="48" t="str">
        <f>Портфель!G22</f>
        <v>ООО «СМК-Инвест-С»</v>
      </c>
      <c r="I22" s="46" t="str">
        <f>Портфель!N22</f>
        <v>Недвижимое имущество</v>
      </c>
      <c r="J22" s="48" t="str">
        <f>Портфель!P22</f>
        <v>Саратовская область, г. Саратов, ул. им. Пугачева Е.И., д. 72</v>
      </c>
      <c r="K22" s="49" t="str">
        <f>Портфель!AE22</f>
        <v>раз в год</v>
      </c>
      <c r="L22" s="50"/>
      <c r="M22" s="51">
        <f ca="1">Портфель!AR22</f>
        <v>41493</v>
      </c>
      <c r="N22" s="50"/>
      <c r="O22" s="53" t="str">
        <f>Портфель!F22</f>
        <v>ДМСБ</v>
      </c>
    </row>
    <row r="23" spans="1:15" s="44" customFormat="1" ht="114.75" x14ac:dyDescent="0.2">
      <c r="A23" s="48" t="str">
        <f>Портфель!A23</f>
        <v>ООО "Аквапарк"</v>
      </c>
      <c r="B23" s="46" t="str">
        <f>Портфель!B23</f>
        <v>1090300-00-00808 от 14.02.2011 г.</v>
      </c>
      <c r="C23" s="47">
        <f>Портфель!D23</f>
        <v>43150</v>
      </c>
      <c r="D23" s="46" t="str">
        <f>Портфель!H23</f>
        <v>1090300-51-00808 от 14.02.2011 г.</v>
      </c>
      <c r="E23" s="46" t="str">
        <f>Портфель!Q23</f>
        <v>Нежилое здание, литер А, А1, А2 автомойки, общей площадью 730,7 кв.м., расположенное на земельном участке, общей площадью 1 118 кв.м.</v>
      </c>
      <c r="F23" s="48">
        <f>Портфель!E23</f>
        <v>18000000</v>
      </c>
      <c r="G23" s="48">
        <f>Портфель!K23</f>
        <v>18241500</v>
      </c>
      <c r="H23" s="48" t="str">
        <f>Портфель!G23</f>
        <v>ООО "Аквапарк"</v>
      </c>
      <c r="I23" s="46" t="str">
        <f>Портфель!N23</f>
        <v>Недвижимое имущество</v>
      </c>
      <c r="J23" s="48" t="str">
        <f>Портфель!P23</f>
        <v>г. Саратов, ул. им. Шехурдина А.П., д. 15</v>
      </c>
      <c r="K23" s="49" t="str">
        <f>Портфель!AE23</f>
        <v>раз в год</v>
      </c>
      <c r="L23" s="50"/>
      <c r="M23" s="51">
        <f ca="1">Портфель!AR23</f>
        <v>41492</v>
      </c>
      <c r="N23" s="50"/>
      <c r="O23" s="53" t="str">
        <f>Портфель!F23</f>
        <v>ДМСБ</v>
      </c>
    </row>
    <row r="24" spans="1:15" s="44" customFormat="1" ht="38.25" x14ac:dyDescent="0.2">
      <c r="A24" s="48" t="str">
        <f>Портфель!A24</f>
        <v>ООО "Аквапарк"</v>
      </c>
      <c r="B24" s="46" t="str">
        <f>Портфель!B24</f>
        <v>1090300-00-00808 от 14.02.2011 г.</v>
      </c>
      <c r="C24" s="47">
        <f>Портфель!D24</f>
        <v>43150</v>
      </c>
      <c r="D24" s="46" t="str">
        <f>Портфель!H24</f>
        <v>1090300-41-00808 от 14.02.2011 г.</v>
      </c>
      <c r="E24" s="46" t="str">
        <f>Портфель!Q24</f>
        <v>Оборудование в количестве 3 поз.</v>
      </c>
      <c r="F24" s="48">
        <f>Портфель!E24</f>
        <v>18000000</v>
      </c>
      <c r="G24" s="48">
        <f>Портфель!K24</f>
        <v>27500</v>
      </c>
      <c r="H24" s="48" t="str">
        <f>Портфель!G24</f>
        <v>ООО "Аквапарк"</v>
      </c>
      <c r="I24" s="46" t="str">
        <f>Портфель!N24</f>
        <v>Оборудование</v>
      </c>
      <c r="J24" s="48" t="str">
        <f>Портфель!P24</f>
        <v>г. Саратов, ул. им. Шехурдина А.П., д. 15</v>
      </c>
      <c r="K24" s="49" t="str">
        <f>Портфель!AE24</f>
        <v>раз в квартал</v>
      </c>
      <c r="L24" s="50"/>
      <c r="M24" s="51">
        <f ca="1">Портфель!AR24</f>
        <v>41277</v>
      </c>
      <c r="N24" s="50"/>
      <c r="O24" s="53" t="str">
        <f>Портфель!F24</f>
        <v>ДМСБ</v>
      </c>
    </row>
    <row r="25" spans="1:15" s="44" customFormat="1" ht="38.25" x14ac:dyDescent="0.2">
      <c r="A25" s="48" t="str">
        <f>Портфель!A25</f>
        <v>ООО "Аквапарк"</v>
      </c>
      <c r="B25" s="46" t="str">
        <f>Портфель!B25</f>
        <v>1090300-00-00808 от 14.02.2011 г.</v>
      </c>
      <c r="C25" s="47">
        <f>Портфель!D25</f>
        <v>43150</v>
      </c>
      <c r="D25" s="46" t="str">
        <f>Портфель!H25</f>
        <v>1090300-61-00808 от 14.02.2011 г.</v>
      </c>
      <c r="E25" s="46" t="str">
        <f>Портфель!Q25</f>
        <v>Газорегуляторный пункт шкафной ГРПШН-А-01-УПС</v>
      </c>
      <c r="F25" s="48">
        <f>Портфель!E25</f>
        <v>18000000</v>
      </c>
      <c r="G25" s="48">
        <f>Портфель!K25</f>
        <v>15000</v>
      </c>
      <c r="H25" s="48" t="str">
        <f>Портфель!G25</f>
        <v>Роенко Дмитрий Александрович</v>
      </c>
      <c r="I25" s="46" t="str">
        <f>Портфель!N25</f>
        <v>Оборудование</v>
      </c>
      <c r="J25" s="48" t="str">
        <f>Портфель!P25</f>
        <v>г. Саратов, ул. им. Шехурдина А.П., д. 15</v>
      </c>
      <c r="K25" s="49" t="str">
        <f>Портфель!AE25</f>
        <v>раз в квартал</v>
      </c>
      <c r="L25" s="50"/>
      <c r="M25" s="51">
        <f ca="1">Портфель!AR25</f>
        <v>41277</v>
      </c>
      <c r="N25" s="50"/>
      <c r="O25" s="53" t="str">
        <f>Портфель!F25</f>
        <v>ДМСБ</v>
      </c>
    </row>
    <row r="26" spans="1:15" s="44" customFormat="1" ht="63.75" x14ac:dyDescent="0.2">
      <c r="A26" s="48" t="str">
        <f>Портфель!A26</f>
        <v>ООО "Профессионал групп"</v>
      </c>
      <c r="B26" s="46" t="str">
        <f>Портфель!B26</f>
        <v>Р/03/12/2/0923 от 01.03.2012 г.</v>
      </c>
      <c r="C26" s="47">
        <f>Портфель!D26</f>
        <v>41699</v>
      </c>
      <c r="D26" s="46" t="str">
        <f>Портфель!H26</f>
        <v>Р/03/12/2/0923/3/07 от 01.03.2012 г.</v>
      </c>
      <c r="E26" s="46" t="str">
        <f>Портфель!Q26</f>
        <v>Сварочные материалы и сварочное оборудование  в  ассортименте</v>
      </c>
      <c r="F26" s="48">
        <f>Портфель!E26</f>
        <v>17000000</v>
      </c>
      <c r="G26" s="48">
        <f>Портфель!K26</f>
        <v>7032823.8150000004</v>
      </c>
      <c r="H26" s="48" t="str">
        <f>Портфель!G26</f>
        <v>ООО "Профессионал групп"</v>
      </c>
      <c r="I26" s="46" t="str">
        <f>Портфель!N26</f>
        <v>Товары</v>
      </c>
      <c r="J26" s="48" t="str">
        <f>Портфель!P26</f>
        <v>г. Саратов, ул. Соколовая, д.129/141</v>
      </c>
      <c r="K26" s="49" t="str">
        <f>Портфель!AE26</f>
        <v>раз в месяц</v>
      </c>
      <c r="L26" s="50"/>
      <c r="M26" s="51">
        <f ca="1">Портфель!AR26</f>
        <v>41270</v>
      </c>
      <c r="N26" s="50"/>
      <c r="O26" s="53" t="str">
        <f>Портфель!F26</f>
        <v>ДМСБ</v>
      </c>
    </row>
    <row r="27" spans="1:15" s="44" customFormat="1" ht="127.5" x14ac:dyDescent="0.2">
      <c r="A27" s="48" t="str">
        <f>Портфель!A27</f>
        <v>ООО "Профессионал групп"</v>
      </c>
      <c r="B27" s="46" t="str">
        <f>Портфель!B27</f>
        <v>Р/03/12/2/0923 от 01.03.2012 г.</v>
      </c>
      <c r="C27" s="47">
        <f>Портфель!D27</f>
        <v>41699</v>
      </c>
      <c r="D27" s="46" t="str">
        <f>Портфель!H27</f>
        <v>Р/03/12/2/0923/5/10 от 01.03.2012 г.</v>
      </c>
      <c r="E27" s="46" t="str">
        <f>Портфель!Q27</f>
        <v>Нежилое помещение, литер А, назначение: нежилое, общая площадь 120,1 кв.м., этаж 1. Условный номер: 63-01/48-181-81</v>
      </c>
      <c r="F27" s="48">
        <f>Портфель!E27</f>
        <v>17000000</v>
      </c>
      <c r="G27" s="48">
        <f>Портфель!K27</f>
        <v>4352250</v>
      </c>
      <c r="H27" s="48" t="str">
        <f>Портфель!G27</f>
        <v>Александров Алексей Викторович (доля в праве 1/3), Васненков Алексей Иванович (доля в праве 1/3), Дурнова Наталья Владимировна (доля в праве 1/3)</v>
      </c>
      <c r="I27" s="46" t="str">
        <f>Портфель!N27</f>
        <v>Недвижимое имущество</v>
      </c>
      <c r="J27" s="48" t="str">
        <f>Портфель!P27</f>
        <v>г. Саратов, ул. Соколовая, д. 129/141</v>
      </c>
      <c r="K27" s="49" t="str">
        <f>Портфель!AE27</f>
        <v>раз в год</v>
      </c>
      <c r="L27" s="50"/>
      <c r="M27" s="51">
        <f ca="1">Портфель!AR27</f>
        <v>41339</v>
      </c>
      <c r="N27" s="50"/>
      <c r="O27" s="53" t="str">
        <f>Портфель!F27</f>
        <v>ДМСБ</v>
      </c>
    </row>
    <row r="28" spans="1:15" s="44" customFormat="1" ht="38.25" x14ac:dyDescent="0.2">
      <c r="A28" s="48" t="str">
        <f>Портфель!A28</f>
        <v>ООО "Профессионал групп"</v>
      </c>
      <c r="B28" s="46" t="str">
        <f>Портфель!B28</f>
        <v>Р/03/12/2/0923 от 01.03.2012 г.</v>
      </c>
      <c r="C28" s="47">
        <f>Портфель!D28</f>
        <v>41699</v>
      </c>
      <c r="D28" s="46" t="str">
        <f>Портфель!H28</f>
        <v>Р/03/12/2/0923/4/08 от 01.03.2012 н.</v>
      </c>
      <c r="E28" s="46" t="str">
        <f>Портфель!Q28</f>
        <v>Легковой а/м Сhevrolet Captiva, 2007 г. в.</v>
      </c>
      <c r="F28" s="48">
        <f>Портфель!E28</f>
        <v>17000000</v>
      </c>
      <c r="G28" s="48">
        <f>Портфель!K28</f>
        <v>300000</v>
      </c>
      <c r="H28" s="48" t="str">
        <f>Портфель!G28</f>
        <v>Дурнов Алексей Викторович</v>
      </c>
      <c r="I28" s="46" t="str">
        <f>Портфель!N28</f>
        <v>Транспорт</v>
      </c>
      <c r="J28" s="48" t="str">
        <f>Портфель!P28</f>
        <v>г. Саратов, ул. им. Навашина д.40/2</v>
      </c>
      <c r="K28" s="49" t="str">
        <f>Портфель!AE28</f>
        <v>раз в квартал</v>
      </c>
      <c r="L28" s="50"/>
      <c r="M28" s="51">
        <f ca="1">Портфель!AR28</f>
        <v>41297</v>
      </c>
      <c r="N28" s="50"/>
      <c r="O28" s="53" t="str">
        <f>Портфель!F28</f>
        <v>ДМСБ</v>
      </c>
    </row>
    <row r="29" spans="1:15" s="44" customFormat="1" ht="140.25" x14ac:dyDescent="0.2">
      <c r="A29" s="48" t="str">
        <f>Портфель!A29</f>
        <v>ООО "Профессионал групп"</v>
      </c>
      <c r="B29" s="46" t="str">
        <f>Портфель!B29</f>
        <v>Р/03/12/2/0923 от 01.03.2012 г.</v>
      </c>
      <c r="C29" s="47">
        <f>Портфель!D29</f>
        <v>41699</v>
      </c>
      <c r="D29" s="46" t="str">
        <f>Портфель!H29</f>
        <v>Р/03/12/2/0923/5/09 от 01.03.2012 г.</v>
      </c>
      <c r="E29" s="46" t="str">
        <f>Портфель!Q29</f>
        <v>Жилой одноэтажный дом, условный номер 64-64-53/126/2010-11, общей площадью 66 кв.м. и Земельный участок, условный номер 64:32:024202, общей площадью 461 кв.м.</v>
      </c>
      <c r="F29" s="48">
        <f>Портфель!E29</f>
        <v>17000000</v>
      </c>
      <c r="G29" s="48">
        <f>Портфель!K29</f>
        <v>0</v>
      </c>
      <c r="H29" s="48" t="str">
        <f>Портфель!G29</f>
        <v>Дурнов Алексей Викторович</v>
      </c>
      <c r="I29" s="46" t="str">
        <f>Портфель!N29</f>
        <v>Недвижимое имущество</v>
      </c>
      <c r="J29" s="48" t="str">
        <f>Портфель!P29</f>
        <v>Саратовская область, Саратовский район, на землях ОКХ "Аграрник", СНГ "АИСТ", уч. 4</v>
      </c>
      <c r="K29" s="49" t="str">
        <f>Портфель!AE29</f>
        <v>раз в год</v>
      </c>
      <c r="L29" s="50"/>
      <c r="M29" s="51">
        <f ca="1">Портфель!AR29</f>
        <v>41339</v>
      </c>
      <c r="N29" s="50"/>
      <c r="O29" s="53" t="str">
        <f>Портфель!F29</f>
        <v>ДМСБ</v>
      </c>
    </row>
    <row r="30" spans="1:15" s="44" customFormat="1" ht="255" x14ac:dyDescent="0.2">
      <c r="A30" s="48" t="str">
        <f>Портфель!A30</f>
        <v xml:space="preserve">ИП Князева Виктория Евгеньевна </v>
      </c>
      <c r="B30" s="46" t="str">
        <f>Портфель!B30</f>
        <v>Р/03/12/2/0981 от 01.10.2012 г.</v>
      </c>
      <c r="C30" s="47">
        <f>Портфель!D30</f>
        <v>41913</v>
      </c>
      <c r="D30" s="46" t="str">
        <f>Портфель!H30</f>
        <v>Р/03/12/2/0981/3/03 от 01.10.2012 г.</v>
      </c>
      <c r="E30" s="46" t="str">
        <f>Портфель!Q30</f>
        <v>Мужская и женская одежда в ассортименте</v>
      </c>
      <c r="F30" s="48">
        <f>Портфель!E30</f>
        <v>16000000</v>
      </c>
      <c r="G30" s="48">
        <f>Портфель!K30</f>
        <v>16273979.019999996</v>
      </c>
      <c r="H30" s="48" t="str">
        <f>Портфель!G30</f>
        <v>Князев Дмитрий Александрович ИП</v>
      </c>
      <c r="I30" s="46" t="str">
        <f>Портфель!N30</f>
        <v>Товары</v>
      </c>
      <c r="J30" s="48" t="str">
        <f>Портфель!P30</f>
        <v>1.      г. Саратов, ул. Советская,  д. 49 (магазин-салон «Рандеву»), 2.      г. Саратов, ул. Московская, 88 (магазин-салон «DE»), 3.      г. Саратов, ул. Московская, 75 (магазин-салон «4 Сезона»), 4.      г. Саратов, ул. Зарубина, 167 (магазин-салон «DE»), 5.      г. Саратов, ул. Зарубина, 167 (магазин-салон «GO»), г. Саратов, проспект 50 лет Октября, 89 «В» (магазин-салон «Центр распродаж»).</v>
      </c>
      <c r="K30" s="49" t="str">
        <f>Портфель!AE30</f>
        <v>раз в месяц</v>
      </c>
      <c r="L30" s="50"/>
      <c r="M30" s="51">
        <f ca="1">Портфель!AR30</f>
        <v>41285</v>
      </c>
      <c r="N30" s="50"/>
      <c r="O30" s="53" t="str">
        <f>Портфель!F30</f>
        <v>ДМСБ</v>
      </c>
    </row>
    <row r="31" spans="1:15" s="44" customFormat="1" ht="63.75" x14ac:dyDescent="0.2">
      <c r="A31" s="48" t="str">
        <f>Портфель!A31</f>
        <v xml:space="preserve">ИП Князева Виктория Евгеньевна </v>
      </c>
      <c r="B31" s="46" t="str">
        <f>Портфель!B31</f>
        <v>Р/03/12/2/0981 от 01.10.2012 г.</v>
      </c>
      <c r="C31" s="47">
        <f>Портфель!D31</f>
        <v>41913</v>
      </c>
      <c r="D31" s="46" t="str">
        <f>Портфель!H31</f>
        <v>Р/03/12/2/0981/4/04 от 01.10.2012 г.</v>
      </c>
      <c r="E31" s="46" t="str">
        <f>Портфель!Q31</f>
        <v>Легковой автомобиль TOYOTA LAND CRUISER 120 (PRADO), 2007 г.в.</v>
      </c>
      <c r="F31" s="48">
        <f>Портфель!E31</f>
        <v>16000000</v>
      </c>
      <c r="G31" s="48">
        <f>Портфель!K31</f>
        <v>600000</v>
      </c>
      <c r="H31" s="48" t="str">
        <f>Портфель!G31</f>
        <v>Князев Дмитрий Александрович</v>
      </c>
      <c r="I31" s="46" t="str">
        <f>Портфель!N31</f>
        <v>Транспорт</v>
      </c>
      <c r="J31" s="48" t="str">
        <f>Портфель!P31</f>
        <v>г. Саратов, ул.Рахова, д.80/84</v>
      </c>
      <c r="K31" s="49" t="str">
        <f>Портфель!AE31</f>
        <v>раз в квартал</v>
      </c>
      <c r="L31" s="50"/>
      <c r="M31" s="51">
        <f ca="1">Портфель!AR31</f>
        <v>41274</v>
      </c>
      <c r="N31" s="50"/>
      <c r="O31" s="53" t="str">
        <f>Портфель!F31</f>
        <v>ДМСБ</v>
      </c>
    </row>
    <row r="32" spans="1:15" s="44" customFormat="1" ht="216.75" x14ac:dyDescent="0.2">
      <c r="A32" s="48" t="str">
        <f>Портфель!A32</f>
        <v>ООО «Прикуп-Ритейл»</v>
      </c>
      <c r="B32" s="46" t="str">
        <f>Портфель!B32</f>
        <v>Р/03/11/2/0869 от 16.08.2011 г.</v>
      </c>
      <c r="C32" s="47">
        <f>Портфель!D32</f>
        <v>41275</v>
      </c>
      <c r="D32" s="46" t="str">
        <f>Портфель!H32</f>
        <v>Р/03/11/2/0869/5/05 от 16.08.2011 г.</v>
      </c>
      <c r="E32" s="46" t="str">
        <f>Портфель!Q32</f>
        <v>Жилой дом с наружными сооружениями, литер Б, кадастровый номер 64-64-01/079/2005-181, общей площадью 609 кв.м., 3 этажа. Земельный участок для индивидуального жилищного строительства, кадастровый номер 64:48:030441:25, общей площадью 406 кв.м.</v>
      </c>
      <c r="F32" s="48">
        <f>Портфель!E32</f>
        <v>15000000</v>
      </c>
      <c r="G32" s="48">
        <f>Портфель!K32</f>
        <v>18047250</v>
      </c>
      <c r="H32" s="48" t="str">
        <f>Портфель!G32</f>
        <v>Кузьмищев Дмитрий Владимирович</v>
      </c>
      <c r="I32" s="46" t="str">
        <f>Портфель!N32</f>
        <v>Недвижимое имущество</v>
      </c>
      <c r="J32" s="48" t="str">
        <f>Портфель!P32</f>
        <v>г. Саратов, ул. Симбирская, д. №29 «Б»</v>
      </c>
      <c r="K32" s="49" t="str">
        <f>Портфель!AE32</f>
        <v>раз в год</v>
      </c>
      <c r="L32" s="50"/>
      <c r="M32" s="51">
        <f ca="1">Портфель!AR32</f>
        <v>41557</v>
      </c>
      <c r="N32" s="50"/>
      <c r="O32" s="53" t="str">
        <f>Портфель!F32</f>
        <v>ДМСБ</v>
      </c>
    </row>
    <row r="33" spans="1:15" s="44" customFormat="1" ht="51" x14ac:dyDescent="0.2">
      <c r="A33" s="48" t="str">
        <f>Портфель!A33</f>
        <v>"Мебельная фабрика Мария" ООО</v>
      </c>
      <c r="B33" s="46" t="str">
        <f>Портфель!B33</f>
        <v>03464-0032 24.05.2010</v>
      </c>
      <c r="C33" s="47">
        <f>Портфель!D33</f>
        <v>41418</v>
      </c>
      <c r="D33" s="46" t="str">
        <f>Портфель!H33</f>
        <v>№ 03464-0032/З  от 24.05.10 г.</v>
      </c>
      <c r="E33" s="46" t="str">
        <f>Портфель!Q33</f>
        <v>комплектующие для производства мебели в ассортименте</v>
      </c>
      <c r="F33" s="48">
        <f>Портфель!E33</f>
        <v>15000000</v>
      </c>
      <c r="G33" s="48">
        <f>Портфель!K33</f>
        <v>15365150.20036</v>
      </c>
      <c r="H33" s="48" t="str">
        <f>Портфель!G33</f>
        <v>"Мебельная фабрика Мария" ООО</v>
      </c>
      <c r="I33" s="46" t="str">
        <f>Портфель!N33</f>
        <v>Товары</v>
      </c>
      <c r="J33" s="48" t="str">
        <f>Портфель!P33</f>
        <v>г. Саратов, пос. Александровка, б/н г. Саратов, ул. им. Орджоникидзе, д. 24</v>
      </c>
      <c r="K33" s="49" t="str">
        <f>Портфель!AE33</f>
        <v>раз в месяц</v>
      </c>
      <c r="L33" s="50"/>
      <c r="M33" s="51">
        <f ca="1">Портфель!AR33</f>
        <v>41290</v>
      </c>
      <c r="N33" s="50"/>
      <c r="O33" s="53" t="str">
        <f>Портфель!F33</f>
        <v>КД</v>
      </c>
    </row>
    <row r="34" spans="1:15" s="44" customFormat="1" ht="51" x14ac:dyDescent="0.2">
      <c r="A34" s="48" t="str">
        <f>Портфель!A34</f>
        <v>"Мебельная фабрика Мария" ООО</v>
      </c>
      <c r="B34" s="46" t="str">
        <f>Портфель!B34</f>
        <v>03465-0032 31.05.2010</v>
      </c>
      <c r="C34" s="47">
        <f>Портфель!D34</f>
        <v>41425</v>
      </c>
      <c r="D34" s="46" t="str">
        <f>Портфель!H34</f>
        <v xml:space="preserve"> № 03465-0032/З  от 31.05.2010г.</v>
      </c>
      <c r="E34" s="46" t="str">
        <f>Портфель!Q34</f>
        <v>комплектующие для производства мебели в ассортименте</v>
      </c>
      <c r="F34" s="48">
        <f>Портфель!E34</f>
        <v>15000000</v>
      </c>
      <c r="G34" s="48">
        <f>Портфель!K34</f>
        <v>15364927.550100001</v>
      </c>
      <c r="H34" s="48" t="str">
        <f>Портфель!G34</f>
        <v>"Мебельная фабрика Мария" ООО</v>
      </c>
      <c r="I34" s="46" t="str">
        <f>Портфель!N34</f>
        <v>Товары</v>
      </c>
      <c r="J34" s="48" t="str">
        <f>Портфель!P34</f>
        <v>г. Саратов, пос. Александровка, б/н г. Саратов, ул. им. Орджоникидзе, д. 24</v>
      </c>
      <c r="K34" s="49" t="str">
        <f>Портфель!AE34</f>
        <v>раз в месяц</v>
      </c>
      <c r="L34" s="50"/>
      <c r="M34" s="51">
        <f ca="1">Портфель!AR34</f>
        <v>41290</v>
      </c>
      <c r="N34" s="50"/>
      <c r="O34" s="53" t="str">
        <f>Портфель!F34</f>
        <v>КД</v>
      </c>
    </row>
    <row r="35" spans="1:15" s="44" customFormat="1" ht="51" x14ac:dyDescent="0.2">
      <c r="A35" s="48" t="str">
        <f>Портфель!A35</f>
        <v>ООО "Стамм"</v>
      </c>
      <c r="B35" s="46" t="str">
        <f>Портфель!B35</f>
        <v>03458-0091 от 13.04.2010 г.</v>
      </c>
      <c r="C35" s="47">
        <f>Портфель!D35</f>
        <v>41376</v>
      </c>
      <c r="D35" s="46" t="str">
        <f>Портфель!H35</f>
        <v>03458-0091/ИМ от 13 .04.2010 г.</v>
      </c>
      <c r="E35" s="46" t="str">
        <f>Портфель!Q35</f>
        <v>Оборудование для производства изделий из пластмассы (22 ед.)</v>
      </c>
      <c r="F35" s="48">
        <f>Портфель!E35</f>
        <v>15000000</v>
      </c>
      <c r="G35" s="48">
        <f>Портфель!K35</f>
        <v>6900300</v>
      </c>
      <c r="H35" s="48" t="str">
        <f>Портфель!G35</f>
        <v>ООО "Стамм"</v>
      </c>
      <c r="I35" s="46" t="str">
        <f>Портфель!N35</f>
        <v>Оборудование</v>
      </c>
      <c r="J35" s="48" t="str">
        <f>Портфель!P35</f>
        <v>г. Саратов, ул. им. Разина С.Т., д. 4/6</v>
      </c>
      <c r="K35" s="49" t="str">
        <f>Портфель!AE35</f>
        <v>раз в квартал</v>
      </c>
      <c r="L35" s="50"/>
      <c r="M35" s="51">
        <f ca="1">Портфель!AR35</f>
        <v>41297</v>
      </c>
      <c r="N35" s="50"/>
      <c r="O35" s="53" t="str">
        <f>Портфель!F35</f>
        <v>КД</v>
      </c>
    </row>
    <row r="36" spans="1:15" s="44" customFormat="1" ht="178.5" x14ac:dyDescent="0.2">
      <c r="A36" s="48" t="str">
        <f>Портфель!A36</f>
        <v>ОАО"Лига"</v>
      </c>
      <c r="B36" s="46" t="str">
        <f>Портфель!B36</f>
        <v>Р/03/11/2/0852 от 23.06.2011</v>
      </c>
      <c r="C36" s="47">
        <f>Портфель!D36</f>
        <v>41448</v>
      </c>
      <c r="D36" s="46" t="str">
        <f>Портфель!H36</f>
        <v>Р/03/11/2/0852/5/02 от 23.06.2011</v>
      </c>
      <c r="E36" s="46" t="str">
        <f>Портфель!Q36</f>
        <v>Нежилое помещение, литер А, кадастровый номер 63-01/48-150-918, общей площадью 371,5 кв.м., этаж 2 и Нежилое помещение, литер А, кадастровый номер 63-01/48-150-924, общей площадью 379,8 кв.м., подвал.</v>
      </c>
      <c r="F36" s="48">
        <f>Портфель!E36</f>
        <v>14000000</v>
      </c>
      <c r="G36" s="48">
        <f>Портфель!K36</f>
        <v>14742750</v>
      </c>
      <c r="H36" s="48" t="str">
        <f>Портфель!G36</f>
        <v>ОАО"Лига"</v>
      </c>
      <c r="I36" s="46" t="str">
        <f>Портфель!N36</f>
        <v>Недвижимое имущество</v>
      </c>
      <c r="J36" s="48" t="str">
        <f>Портфель!P36</f>
        <v xml:space="preserve">г. Саратов, Мирный переулок, д. №4 </v>
      </c>
      <c r="K36" s="49" t="str">
        <f>Портфель!AE36</f>
        <v>раз в год</v>
      </c>
      <c r="L36" s="50"/>
      <c r="M36" s="51">
        <f ca="1">Портфель!AR36</f>
        <v>41433</v>
      </c>
      <c r="N36" s="50"/>
      <c r="O36" s="53" t="str">
        <f>Портфель!F36</f>
        <v>ДМСБ</v>
      </c>
    </row>
    <row r="37" spans="1:15" s="44" customFormat="1" ht="204" x14ac:dyDescent="0.2">
      <c r="A37" s="48" t="str">
        <f>Портфель!A37</f>
        <v>ЗАО БЦ "Визит"</v>
      </c>
      <c r="B37" s="46" t="str">
        <f>Портфель!B37</f>
        <v>1090305-00-00183 от 18.06.2010 г.</v>
      </c>
      <c r="C37" s="47">
        <f>Портфель!D37</f>
        <v>42905</v>
      </c>
      <c r="D37" s="46" t="str">
        <f>Портфель!H37</f>
        <v>1090305-51-00183 от 18.06.2010 г.</v>
      </c>
      <c r="E37" s="46" t="str">
        <f>Портфель!Q37</f>
        <v xml:space="preserve">Нежилые помещения в количестве 4 ед., площадями 358,8 кв.м., 387,9 кв.м., 448,2 кв.м., 474,6 кв.м. соответственно. Право аренды на земельный участок сроком на 49 лет (с 12.04.2004 г. по 12.04.2053 г.), общей площадью 5 754 кв. м
</v>
      </c>
      <c r="F37" s="48">
        <f>Портфель!E37</f>
        <v>12000000</v>
      </c>
      <c r="G37" s="48">
        <f>Портфель!K37</f>
        <v>12084100</v>
      </c>
      <c r="H37" s="48" t="str">
        <f>Портфель!G37</f>
        <v>ЗАО БЦ "Визит"</v>
      </c>
      <c r="I37" s="46" t="str">
        <f>Портфель!N37</f>
        <v>Недвижимое имущество</v>
      </c>
      <c r="J37" s="48" t="str">
        <f>Портфель!P37</f>
        <v>Саратовская область, Энгельсский район, поселок Пробуждение, ул. Придорожная, д. №10</v>
      </c>
      <c r="K37" s="49" t="str">
        <f>Портфель!AE37</f>
        <v>раз в год</v>
      </c>
      <c r="L37" s="50"/>
      <c r="M37" s="51">
        <f ca="1">Портфель!AR37</f>
        <v>41522</v>
      </c>
      <c r="N37" s="50"/>
      <c r="O37" s="53" t="str">
        <f>Портфель!F37</f>
        <v>ДМСБ</v>
      </c>
    </row>
    <row r="38" spans="1:15" s="44" customFormat="1" ht="76.5" x14ac:dyDescent="0.2">
      <c r="A38" s="48" t="str">
        <f>Портфель!A38</f>
        <v>ИП Гребенников И.В.</v>
      </c>
      <c r="B38" s="46" t="str">
        <f>Портфель!B38</f>
        <v>8800300-00-00822 от 04.03.2011 г.</v>
      </c>
      <c r="C38" s="47">
        <f>Портфель!D38</f>
        <v>41337</v>
      </c>
      <c r="D38" s="46" t="str">
        <f>Портфель!H38</f>
        <v>8800300-00-00822/З-Н от 04.03.2011 г.</v>
      </c>
      <c r="E38" s="46" t="str">
        <f>Портфель!Q38</f>
        <v>Нежилые помещения, литер А, А1, А2, общею площадью 312 кв.м.</v>
      </c>
      <c r="F38" s="48">
        <f>Портфель!E38</f>
        <v>12000000</v>
      </c>
      <c r="G38" s="48">
        <f>Портфель!K38</f>
        <v>6597000</v>
      </c>
      <c r="H38" s="48" t="str">
        <f>Портфель!G38</f>
        <v>Гребенникова Игорь Викторович (1/2 доли); Базаев Александр Валерьевич (1/2 доли)</v>
      </c>
      <c r="I38" s="46" t="str">
        <f>Портфель!N38</f>
        <v>Недвижимое имущество</v>
      </c>
      <c r="J38" s="48" t="str">
        <f>Портфель!P38</f>
        <v>г. Саратов, ул. им Лебедева-Кумача В.И. д. №70</v>
      </c>
      <c r="K38" s="49" t="str">
        <f>Портфель!AE38</f>
        <v>раз в год</v>
      </c>
      <c r="L38" s="50"/>
      <c r="M38" s="51">
        <f ca="1">Портфель!AR38</f>
        <v>41355</v>
      </c>
      <c r="N38" s="50"/>
      <c r="O38" s="53" t="str">
        <f>Портфель!F38</f>
        <v>ДМСБ</v>
      </c>
    </row>
    <row r="39" spans="1:15" s="44" customFormat="1" ht="89.25" x14ac:dyDescent="0.2">
      <c r="A39" s="48" t="str">
        <f>Портфель!A39</f>
        <v>ИП Гребенников И.В.</v>
      </c>
      <c r="B39" s="46" t="str">
        <f>Портфель!B39</f>
        <v>8800300-00-00822 от 04.03.2011 г.</v>
      </c>
      <c r="C39" s="47">
        <f>Портфель!D39</f>
        <v>41337</v>
      </c>
      <c r="D39" s="46" t="str">
        <f>Портфель!H39</f>
        <v>8800300-51-00822/З-Н от 04.03.2011 г.</v>
      </c>
      <c r="E39" s="46" t="str">
        <f>Портфель!Q39</f>
        <v>Нежилое здание склада, литерАА1, общей площадью 1412,6 кв.м. на земельном участке площадью 2004 кв.м.</v>
      </c>
      <c r="F39" s="48">
        <f>Портфель!E39</f>
        <v>12000000</v>
      </c>
      <c r="G39" s="48">
        <f>Портфель!K39</f>
        <v>6309750</v>
      </c>
      <c r="H39" s="48" t="str">
        <f>Портфель!G39</f>
        <v>Гребенникова Игорь Викторович (1/2 доли); Базаев Александр Валерьевич (1/2 доли)</v>
      </c>
      <c r="I39" s="46" t="str">
        <f>Портфель!N39</f>
        <v>Недвижимое имущество</v>
      </c>
      <c r="J39" s="48" t="str">
        <f>Портфель!P39</f>
        <v>Саратовская область, Саратовский район, поселок Зоринский, б/н</v>
      </c>
      <c r="K39" s="49" t="str">
        <f>Портфель!AE39</f>
        <v>раз в год</v>
      </c>
      <c r="L39" s="50"/>
      <c r="M39" s="51">
        <f ca="1">Портфель!AR39</f>
        <v>41355</v>
      </c>
      <c r="N39" s="50"/>
      <c r="O39" s="53" t="str">
        <f>Портфель!F39</f>
        <v>ДМСБ</v>
      </c>
    </row>
    <row r="40" spans="1:15" s="44" customFormat="1" ht="102" x14ac:dyDescent="0.2">
      <c r="A40" s="48" t="str">
        <f>Портфель!A40</f>
        <v xml:space="preserve">ООО «Торгтехоборудование» </v>
      </c>
      <c r="B40" s="46" t="str">
        <f>Портфель!B40</f>
        <v>8800300-00-00813 от 14.02.2011 г.</v>
      </c>
      <c r="C40" s="47">
        <f>Портфель!D40</f>
        <v>41319</v>
      </c>
      <c r="D40" s="46" t="str">
        <f>Портфель!H40</f>
        <v>8800300-32-00813 от 14.02.2011 г.</v>
      </c>
      <c r="E40" s="46" t="str">
        <f>Портфель!Q40</f>
        <v>Пищевое и торгово-технологическое оборудование для пищевых производств и заведений общественного питания</v>
      </c>
      <c r="F40" s="48">
        <f>Портфель!E40</f>
        <v>12000000</v>
      </c>
      <c r="G40" s="48">
        <f>Портфель!K40</f>
        <v>2014532.2549999999</v>
      </c>
      <c r="H40" s="48" t="str">
        <f>Портфель!G40</f>
        <v xml:space="preserve">ООО «Торгтехоборудование» </v>
      </c>
      <c r="I40" s="46" t="str">
        <f>Портфель!N40</f>
        <v>Товары</v>
      </c>
      <c r="J40" s="48" t="str">
        <f>Портфель!P40</f>
        <v>г. Саратов, проспект 50 лет Октября, д. 57 «А»; г. Саратов, ул. им. Степана Разина, д. 2</v>
      </c>
      <c r="K40" s="49" t="str">
        <f>Портфель!AE40</f>
        <v>раз в месяц</v>
      </c>
      <c r="L40" s="50"/>
      <c r="M40" s="51">
        <f ca="1">Портфель!AR40</f>
        <v>41264</v>
      </c>
      <c r="N40" s="50"/>
      <c r="O40" s="53" t="str">
        <f>Портфель!F40</f>
        <v>ДМСБ</v>
      </c>
    </row>
    <row r="41" spans="1:15" s="44" customFormat="1" ht="102" x14ac:dyDescent="0.2">
      <c r="A41" s="48" t="str">
        <f>Портфель!A41</f>
        <v xml:space="preserve">ООО «Торгтехоборудование» </v>
      </c>
      <c r="B41" s="46" t="str">
        <f>Портфель!B41</f>
        <v>8800300-00-00813 от 14.02.2011 г.</v>
      </c>
      <c r="C41" s="47">
        <f>Портфель!D41</f>
        <v>41319</v>
      </c>
      <c r="D41" s="46" t="str">
        <f>Портфель!H41</f>
        <v>8800300-31-00813 от 14.02.2011 г.</v>
      </c>
      <c r="E41" s="46" t="str">
        <f>Портфель!Q41</f>
        <v>Пищевое и торгово-технологическое оборудование для пищевых производств и заведений общественного питания</v>
      </c>
      <c r="F41" s="48">
        <f>Портфель!E41</f>
        <v>12000000</v>
      </c>
      <c r="G41" s="48">
        <f>Портфель!K41</f>
        <v>1392520.635</v>
      </c>
      <c r="H41" s="48" t="str">
        <f>Портфель!G41</f>
        <v xml:space="preserve">ООО «Торгтехоборудование» </v>
      </c>
      <c r="I41" s="46" t="str">
        <f>Портфель!N41</f>
        <v>Товары</v>
      </c>
      <c r="J41" s="48" t="str">
        <f>Портфель!P41</f>
        <v>г. Саратов, проспект 50 лет Октября, д. 57 «А»; г. Саратов, ул. им. Степана Разина, д. 2</v>
      </c>
      <c r="K41" s="49" t="str">
        <f>Портфель!AE41</f>
        <v>раз в месяц</v>
      </c>
      <c r="L41" s="50"/>
      <c r="M41" s="51">
        <f ca="1">Портфель!AR41</f>
        <v>41264</v>
      </c>
      <c r="N41" s="50"/>
      <c r="O41" s="53" t="str">
        <f>Портфель!F41</f>
        <v>ДМСБ</v>
      </c>
    </row>
    <row r="42" spans="1:15" s="44" customFormat="1" ht="38.25" x14ac:dyDescent="0.2">
      <c r="A42" s="48" t="str">
        <f>Портфель!A42</f>
        <v xml:space="preserve">ООО «Торгтехоборудование» </v>
      </c>
      <c r="B42" s="46" t="str">
        <f>Портфель!B42</f>
        <v>8800300-00-00813 от 14.02.2011 г.</v>
      </c>
      <c r="C42" s="47">
        <f>Портфель!D42</f>
        <v>41319</v>
      </c>
      <c r="D42" s="46" t="str">
        <f>Портфель!H42</f>
        <v>8800300-61-00813 от 14.02.2011 г.</v>
      </c>
      <c r="E42" s="46" t="str">
        <f>Портфель!Q42</f>
        <v xml:space="preserve">Легковой а/м BMW X3, 2004 г.в. </v>
      </c>
      <c r="F42" s="48">
        <f>Портфель!E42</f>
        <v>12000000</v>
      </c>
      <c r="G42" s="48">
        <f>Портфель!K42</f>
        <v>325000</v>
      </c>
      <c r="H42" s="48" t="str">
        <f>Портфель!G42</f>
        <v xml:space="preserve">Тулайкин Александр Федорович </v>
      </c>
      <c r="I42" s="46" t="str">
        <f>Портфель!N42</f>
        <v>Транспорт</v>
      </c>
      <c r="J42" s="48" t="str">
        <f>Портфель!P42</f>
        <v>г. Саратов, ул. Зарубина, д. 186</v>
      </c>
      <c r="K42" s="49" t="str">
        <f>Портфель!AE42</f>
        <v>раз в квартал</v>
      </c>
      <c r="L42" s="50"/>
      <c r="M42" s="51">
        <f ca="1">Портфель!AR42</f>
        <v>41318</v>
      </c>
      <c r="N42" s="50"/>
      <c r="O42" s="53" t="str">
        <f>Портфель!F42</f>
        <v>ДМСБ</v>
      </c>
    </row>
    <row r="43" spans="1:15" s="44" customFormat="1" ht="102" x14ac:dyDescent="0.2">
      <c r="A43" s="48" t="str">
        <f>Портфель!A44</f>
        <v>ООО "Волга-Зил-Центр"</v>
      </c>
      <c r="B43" s="46" t="str">
        <f>Портфель!B44</f>
        <v>170-0035 26.02.2007</v>
      </c>
      <c r="C43" s="47">
        <f>Портфель!D44</f>
        <v>41516</v>
      </c>
      <c r="D43" s="46" t="str">
        <f>Портфель!H44</f>
        <v>б/н от 01.06.2007 г.</v>
      </c>
      <c r="E43" s="46" t="str">
        <f>Портфель!Q44</f>
        <v>Нежилое здание производственно-складского назначения, общей площадью 1946,5 кв.м. Участок земли общей площадью 4111 кв.м.</v>
      </c>
      <c r="F43" s="48">
        <f>Портфель!E44</f>
        <v>12000000</v>
      </c>
      <c r="G43" s="48">
        <f>Портфель!K44</f>
        <v>0</v>
      </c>
      <c r="H43" s="48" t="str">
        <f>Портфель!G44</f>
        <v>ООО "Фирма Волга-Зил-Центр"</v>
      </c>
      <c r="I43" s="46" t="str">
        <f>Портфель!N44</f>
        <v>Недвижимое имущество</v>
      </c>
      <c r="J43" s="48" t="str">
        <f>Портфель!P44</f>
        <v>г. Саратов, ул. Крымский проезд, д. 7</v>
      </c>
      <c r="K43" s="49" t="str">
        <f>Портфель!AE44</f>
        <v>раз в год</v>
      </c>
      <c r="L43" s="50"/>
      <c r="M43" s="51">
        <f ca="1">Портфель!AR44</f>
        <v>41551</v>
      </c>
      <c r="N43" s="50"/>
      <c r="O43" s="53" t="str">
        <f>Портфель!F44</f>
        <v>ДМСБ</v>
      </c>
    </row>
    <row r="44" spans="1:15" s="44" customFormat="1" ht="357" x14ac:dyDescent="0.2">
      <c r="A44" s="48" t="str">
        <f>Портфель!A45</f>
        <v>ИП Магомедов Абдулкерим Магомедкеримович</v>
      </c>
      <c r="B44" s="46" t="str">
        <f>Портфель!B45</f>
        <v>Р/03/12/1/0937 от 13.04.2012 г.</v>
      </c>
      <c r="C44" s="47">
        <f>Портфель!D45</f>
        <v>44669</v>
      </c>
      <c r="D44" s="46" t="str">
        <f>Портфель!H45</f>
        <v>Р/03/12/1/0937/5/06 от 13.04.2012 г.</v>
      </c>
      <c r="E44" s="46" t="str">
        <f>Портфель!Q45</f>
        <v xml:space="preserve">Нежилое помещение, назначение: нежилое, общей площадью 117,4 кв.м., этаж 1, литер АА1. Условный номер: 64-64-01/211/2005-177. Помещение №002, назначение: нежилое, этаж 1-3, подвальный, общая площадь 181,3 кв.м., литер В. Условный номер: 64-64-11/443/2011-048. Год постройки здания  - 1917. Право аренды земельного участка общей площадью 1539 кв.м., категория земель: земли населенных пунктов.
Условный номер: 64:48:030460:2.
</v>
      </c>
      <c r="F44" s="48">
        <f>Портфель!E45</f>
        <v>11500000</v>
      </c>
      <c r="G44" s="48">
        <f>Портфель!K45</f>
        <v>12152250</v>
      </c>
      <c r="H44" s="48" t="str">
        <f>Портфель!G45</f>
        <v>Магомедов Абдулкерим Магомедкеримович</v>
      </c>
      <c r="I44" s="46" t="str">
        <f>Портфель!N45</f>
        <v>Недвижимое имущество</v>
      </c>
      <c r="J44" s="48" t="str">
        <f>Портфель!P45</f>
        <v>г. Саратов, ул. Вольская, д. №58</v>
      </c>
      <c r="K44" s="49" t="str">
        <f>Портфель!AE45</f>
        <v>раз в год</v>
      </c>
      <c r="L44" s="50"/>
      <c r="M44" s="51">
        <f ca="1">Портфель!AR45</f>
        <v>41377</v>
      </c>
      <c r="N44" s="50"/>
      <c r="O44" s="53" t="str">
        <f>Портфель!F45</f>
        <v>ДМСБ</v>
      </c>
    </row>
    <row r="45" spans="1:15" s="44" customFormat="1" ht="280.5" x14ac:dyDescent="0.2">
      <c r="A45" s="48" t="str">
        <f>Портфель!A46</f>
        <v>ООО "Турбо-Связь"</v>
      </c>
      <c r="B45" s="46" t="str">
        <f>Портфель!B46</f>
        <v>Р/03/12/2/0918 от 06.02.2012 г.</v>
      </c>
      <c r="C45" s="47">
        <f>Портфель!D46</f>
        <v>41676</v>
      </c>
      <c r="D45" s="46" t="str">
        <f>Портфель!H46</f>
        <v>Р/03/12/2/0918/5/06 от 06.02.2012 г.</v>
      </c>
      <c r="E45" s="46" t="str">
        <f>Портфель!Q46</f>
        <v xml:space="preserve">Здание, литер СС1, назначение: нежилое, общая площадь 548,6 кв.м., этажность 3. Здание, литер Б, назначение: нежилое, общая площадь 146,1 кв.м., этажность 2. Право аренды на земельный участок сроком 15 лет (с 18.01.2001 г. по 18.01.2016 г.), категория земель: земли поселений, разрешенное использование: под административное здание, общая площадь 2134 кв.м. </v>
      </c>
      <c r="F45" s="48">
        <f>Портфель!E46</f>
        <v>10000000</v>
      </c>
      <c r="G45" s="48">
        <f>Портфель!K46</f>
        <v>16872750</v>
      </c>
      <c r="H45" s="48" t="str">
        <f>Портфель!G46</f>
        <v>ООО "Техпромстрой"</v>
      </c>
      <c r="I45" s="46" t="str">
        <f>Портфель!N46</f>
        <v>Недвижимое имущество</v>
      </c>
      <c r="J45" s="48" t="str">
        <f>Портфель!P46</f>
        <v>г. Саратов, ул. Шелковичная, д.№84/86</v>
      </c>
      <c r="K45" s="49" t="str">
        <f>Портфель!AE46</f>
        <v>раз в год</v>
      </c>
      <c r="L45" s="50"/>
      <c r="M45" s="51">
        <f ca="1">Портфель!AR46</f>
        <v>41310</v>
      </c>
      <c r="N45" s="50"/>
      <c r="O45" s="53" t="str">
        <f>Портфель!F46</f>
        <v>ДМСБ</v>
      </c>
    </row>
    <row r="46" spans="1:15" s="44" customFormat="1" ht="229.5" x14ac:dyDescent="0.2">
      <c r="A46" s="48" t="str">
        <f>Портфель!A47</f>
        <v>Белоконева Раиса Ивановна</v>
      </c>
      <c r="B46" s="46" t="str">
        <f>Портфель!B47</f>
        <v>1040007-00-00068 11.06.2008</v>
      </c>
      <c r="C46" s="47">
        <f>Портфель!D47</f>
        <v>41437</v>
      </c>
      <c r="D46" s="46" t="str">
        <f>Портфель!H47</f>
        <v>1040007-00-00068 от 11.06.2008 г.</v>
      </c>
      <c r="E46" s="46" t="str">
        <f>Портфель!Q47</f>
        <v xml:space="preserve">Жилой дом общей площадью 45,3 кв.м. на земельном участке площадью 665 кв.м.; деревянный жилой дом общей площадью 30,2 кв.м. на земельном участке площадью 399 кв.м.; трехкомнатная квартира общей площадью 115,7 кв.м.; встроенное нежилое помещение торгового </v>
      </c>
      <c r="F46" s="48">
        <f>Портфель!E47</f>
        <v>10000000</v>
      </c>
      <c r="G46" s="48">
        <f>Портфель!K47</f>
        <v>11025434</v>
      </c>
      <c r="H46" s="48" t="str">
        <f>Портфель!G47</f>
        <v>Белоконева Раиса Ивановна</v>
      </c>
      <c r="I46" s="46" t="str">
        <f>Портфель!N47</f>
        <v>Недвижимое имущество</v>
      </c>
      <c r="J46" s="48" t="str">
        <f>Портфель!P47</f>
        <v>Волгоградская область, г. Камышин, ул. Пролетарская, д. 34</v>
      </c>
      <c r="K46" s="49" t="str">
        <f>Портфель!AE47</f>
        <v>раз в год</v>
      </c>
      <c r="L46" s="50"/>
      <c r="M46" s="51">
        <f ca="1">Портфель!AR47</f>
        <v>41608</v>
      </c>
      <c r="N46" s="50"/>
      <c r="O46" s="53" t="str">
        <f>Портфель!F47</f>
        <v>ДМСБ</v>
      </c>
    </row>
    <row r="47" spans="1:15" s="44" customFormat="1" ht="51" x14ac:dyDescent="0.2">
      <c r="A47" s="48" t="str">
        <f>Портфель!A48</f>
        <v>ООО "Тополек"</v>
      </c>
      <c r="B47" s="46" t="str">
        <f>Портфель!B48</f>
        <v>03497-1496 от 04.05.2011</v>
      </c>
      <c r="C47" s="47">
        <f>Портфель!D48</f>
        <v>41397</v>
      </c>
      <c r="D47" s="46" t="str">
        <f>Портфель!H48</f>
        <v>03497-1496/З1 от 04.05.2011</v>
      </c>
      <c r="E47" s="46" t="str">
        <f>Портфель!Q48</f>
        <v>автомасла  к автомобилям в ассортименте</v>
      </c>
      <c r="F47" s="48">
        <f>Портфель!E48</f>
        <v>10000000</v>
      </c>
      <c r="G47" s="48">
        <f>Портфель!K48</f>
        <v>10329881.063180001</v>
      </c>
      <c r="H47" s="48" t="str">
        <f>Портфель!G48</f>
        <v>ООО "Тополек"</v>
      </c>
      <c r="I47" s="46" t="str">
        <f>Портфель!N48</f>
        <v>Товары</v>
      </c>
      <c r="J47" s="48" t="str">
        <f>Портфель!P48</f>
        <v xml:space="preserve">Саратовская область, г. Энгельс,  Промзона, Технологический  проезд, 1. </v>
      </c>
      <c r="K47" s="49" t="str">
        <f>Портфель!AE48</f>
        <v>раз в месяц</v>
      </c>
      <c r="L47" s="50"/>
      <c r="M47" s="51">
        <f ca="1">Портфель!AR48</f>
        <v>41264</v>
      </c>
      <c r="N47" s="50"/>
      <c r="O47" s="53" t="str">
        <f>Портфель!F48</f>
        <v>КД</v>
      </c>
    </row>
    <row r="48" spans="1:15" s="44" customFormat="1" ht="51" x14ac:dyDescent="0.2">
      <c r="A48" s="48" t="str">
        <f>Портфель!A49</f>
        <v>ИП Яншина Татьяна Константиновна</v>
      </c>
      <c r="B48" s="46" t="str">
        <f>Портфель!B49</f>
        <v>03501-0701 от 23.05.2011</v>
      </c>
      <c r="C48" s="47">
        <f>Портфель!D49</f>
        <v>41417</v>
      </c>
      <c r="D48" s="46" t="str">
        <f>Портфель!H49</f>
        <v>03501-0701/З от 23.05.2011 г.</v>
      </c>
      <c r="E48" s="46" t="str">
        <f>Портфель!Q49</f>
        <v>Седельные тягачи и полуприцепы (8 ед.)</v>
      </c>
      <c r="F48" s="48">
        <f>Портфель!E49</f>
        <v>10000000</v>
      </c>
      <c r="G48" s="48">
        <f>Портфель!K49</f>
        <v>10309950</v>
      </c>
      <c r="H48" s="48" t="str">
        <f>Портфель!G49</f>
        <v>ООО "Дары полей"</v>
      </c>
      <c r="I48" s="46" t="str">
        <f>Портфель!N49</f>
        <v>Транспорт</v>
      </c>
      <c r="J48" s="48" t="str">
        <f>Портфель!P49</f>
        <v>г. Саратов, Сокурский тракт, б/н</v>
      </c>
      <c r="K48" s="49" t="str">
        <f>Портфель!AE49</f>
        <v>раз в квартал</v>
      </c>
      <c r="L48" s="50"/>
      <c r="M48" s="51">
        <f ca="1">Портфель!AR49</f>
        <v>41284</v>
      </c>
      <c r="N48" s="50"/>
      <c r="O48" s="53" t="str">
        <f>Портфель!F49</f>
        <v>КД</v>
      </c>
    </row>
    <row r="49" spans="1:15" s="44" customFormat="1" ht="229.5" x14ac:dyDescent="0.2">
      <c r="A49" s="48" t="str">
        <f>Портфель!A50</f>
        <v>Ягнятинский Алексей Владимирович ИП</v>
      </c>
      <c r="B49" s="46" t="str">
        <f>Портфель!B50</f>
        <v>Р/03/12/3/0965 от 30.07.2012 г.</v>
      </c>
      <c r="C49" s="47">
        <f>Портфель!D50</f>
        <v>44772</v>
      </c>
      <c r="D49" s="46" t="str">
        <f>Портфель!H50</f>
        <v>Р/03/12/3/0965/5/03 от 30.07.2012 г.</v>
      </c>
      <c r="E49" s="46" t="str">
        <f>Портфель!Q50</f>
        <v xml:space="preserve">Нежилое помещение, литер Б2, назначение: нежилое, общая площадь 681,3 кв.м., этаж 1-й, 2-й надземный. Условный номер: 64-64-01/024/2007-071. Нежилое помещение, литер Б2, назначение: нежилое, общая площадь 67 кв.м., этаж цокольный. Условный номер: 64-64-01/024/2007-072. </v>
      </c>
      <c r="F49" s="48">
        <f>Портфель!E50</f>
        <v>10000000</v>
      </c>
      <c r="G49" s="48">
        <f>Портфель!K50</f>
        <v>10059750</v>
      </c>
      <c r="H49" s="48" t="str">
        <f>Портфель!G50</f>
        <v>Ягнятинский Алексей Владимирович</v>
      </c>
      <c r="I49" s="46" t="str">
        <f>Портфель!N50</f>
        <v>Недвижимое имущество</v>
      </c>
      <c r="J49" s="48" t="str">
        <f>Портфель!P50</f>
        <v>г. Саратов, ул. Танкистов, д. №84</v>
      </c>
      <c r="K49" s="49" t="str">
        <f>Портфель!AE50</f>
        <v>раз в год</v>
      </c>
      <c r="L49" s="50"/>
      <c r="M49" s="51">
        <f ca="1">Портфель!AR50</f>
        <v>41485</v>
      </c>
      <c r="N49" s="50"/>
      <c r="O49" s="53" t="str">
        <f>Портфель!F50</f>
        <v>ДМСБ</v>
      </c>
    </row>
    <row r="50" spans="1:15" s="44" customFormat="1" ht="165.75" x14ac:dyDescent="0.2">
      <c r="A50" s="48" t="str">
        <f>Портфель!A51</f>
        <v>"Пластик-Пак"ООО</v>
      </c>
      <c r="B50" s="46" t="str">
        <f>Портфель!B51</f>
        <v>Р/03/11/1/0836 от 12.05.2011</v>
      </c>
      <c r="C50" s="47">
        <f>Портфель!D51</f>
        <v>41771</v>
      </c>
      <c r="D50" s="46" t="str">
        <f>Портфель!H51</f>
        <v>Р/03/11/1/0836/5/02 от 12.05.2011</v>
      </c>
      <c r="E50" s="46" t="str">
        <f>Портфель!Q51</f>
        <v>Нежилое одноэтажное здание, литер Р, назначение складское, общей площадью 848,1 и право аренды земельного участка сроком на 15 лет, площадью 23 126 кв.м. (под зданием часть участка = 4 583 кв.м.</v>
      </c>
      <c r="F50" s="48">
        <f>Портфель!E51</f>
        <v>10000000</v>
      </c>
      <c r="G50" s="48">
        <f>Портфель!K51</f>
        <v>4724664.75</v>
      </c>
      <c r="H50" s="48" t="str">
        <f>Портфель!G51</f>
        <v>ООО «Пластик-Пак»</v>
      </c>
      <c r="I50" s="46" t="str">
        <f>Портфель!N51</f>
        <v>Недвижимое имущество</v>
      </c>
      <c r="J50" s="48" t="str">
        <f>Портфель!P51</f>
        <v>г. Саратов, станция Трофимовский-II, ул. Универсальная, б/н</v>
      </c>
      <c r="K50" s="49" t="str">
        <f>Портфель!AE51</f>
        <v>раз в год</v>
      </c>
      <c r="L50" s="50"/>
      <c r="M50" s="51">
        <f ca="1">Портфель!AR51</f>
        <v>41416</v>
      </c>
      <c r="N50" s="50"/>
      <c r="O50" s="53" t="str">
        <f>Портфель!F51</f>
        <v>ДМСБ</v>
      </c>
    </row>
    <row r="51" spans="1:15" s="44" customFormat="1" ht="51" x14ac:dyDescent="0.2">
      <c r="A51" s="48" t="str">
        <f>Портфель!A52</f>
        <v>"Пластик-Пак"ООО</v>
      </c>
      <c r="B51" s="46" t="str">
        <f>Портфель!B52</f>
        <v>Р/03/11/1/0836 от 12.05.2011</v>
      </c>
      <c r="C51" s="47">
        <f>Портфель!D52</f>
        <v>41771</v>
      </c>
      <c r="D51" s="46" t="str">
        <f>Портфель!H52</f>
        <v>P/03/11/1/0836/3/01 от 12.05.2011</v>
      </c>
      <c r="E51" s="46" t="str">
        <f>Портфель!Q52</f>
        <v>Пластиковая посуда,  бытовая химия в ассортименте</v>
      </c>
      <c r="F51" s="48">
        <f>Портфель!E52</f>
        <v>10000000</v>
      </c>
      <c r="G51" s="48">
        <f>Портфель!K52</f>
        <v>2553332.9</v>
      </c>
      <c r="H51" s="48" t="str">
        <f>Портфель!G52</f>
        <v>"Пластик-Пак"ООО</v>
      </c>
      <c r="I51" s="46" t="str">
        <f>Портфель!N52</f>
        <v>Товары</v>
      </c>
      <c r="J51" s="48" t="str">
        <f>Портфель!P52</f>
        <v>г. Саратов, станция Трофимовский-II, ул. Универсальная, б/н</v>
      </c>
      <c r="K51" s="49" t="str">
        <f>Портфель!AE52</f>
        <v>раз в месяц</v>
      </c>
      <c r="L51" s="50"/>
      <c r="M51" s="51">
        <f ca="1">Портфель!AR52</f>
        <v>41264</v>
      </c>
      <c r="N51" s="50"/>
      <c r="O51" s="53" t="str">
        <f>Портфель!F52</f>
        <v>ДМСБ</v>
      </c>
    </row>
    <row r="52" spans="1:15" s="44" customFormat="1" ht="165.75" x14ac:dyDescent="0.2">
      <c r="A52" s="48" t="str">
        <f>Портфель!A53</f>
        <v>"Пластик-Пак"ООО</v>
      </c>
      <c r="B52" s="46" t="str">
        <f>Портфель!B53</f>
        <v>Р/03/11/1/0836 от 12.05.2011</v>
      </c>
      <c r="C52" s="47">
        <f>Портфель!D53</f>
        <v>41771</v>
      </c>
      <c r="D52" s="46" t="str">
        <f>Портфель!H53</f>
        <v>Р/03/11/1/0836/5/01 от 12.05.2011</v>
      </c>
      <c r="E52" s="46" t="str">
        <f>Портфель!Q53</f>
        <v>Нежилое одноэтажное здание, литер С2, назначение складское, общей площадью 535,1 и право аренды земельного участка сроком на 15 лет, площадью 23 126 кв.м. (под зданием часть участка = 2 895 кв.м.</v>
      </c>
      <c r="F52" s="48">
        <f>Портфель!E53</f>
        <v>10000000</v>
      </c>
      <c r="G52" s="48">
        <f>Портфель!K53</f>
        <v>2480905</v>
      </c>
      <c r="H52" s="48" t="str">
        <f>Портфель!G53</f>
        <v>ООО «Сарпак»</v>
      </c>
      <c r="I52" s="46" t="str">
        <f>Портфель!N53</f>
        <v>Недвижимое имущество</v>
      </c>
      <c r="J52" s="48" t="str">
        <f>Портфель!P53</f>
        <v>г. Саратов, станция Трофимовский-II, ул. Универсальная, б/н</v>
      </c>
      <c r="K52" s="49" t="str">
        <f>Портфель!AE53</f>
        <v>раз в год</v>
      </c>
      <c r="L52" s="50"/>
      <c r="M52" s="51">
        <f ca="1">Портфель!AR53</f>
        <v>41416</v>
      </c>
      <c r="N52" s="50"/>
      <c r="O52" s="53" t="str">
        <f>Портфель!F53</f>
        <v>ДМСБ</v>
      </c>
    </row>
    <row r="53" spans="1:15" s="44" customFormat="1" ht="38.25" x14ac:dyDescent="0.2">
      <c r="A53" s="48" t="str">
        <f>Портфель!A54</f>
        <v>"Пластик-Пак"ООО</v>
      </c>
      <c r="B53" s="46" t="str">
        <f>Портфель!B54</f>
        <v>Р/03/11/1/0836 от 12.05.2011</v>
      </c>
      <c r="C53" s="47">
        <f>Портфель!D54</f>
        <v>41771</v>
      </c>
      <c r="D53" s="46" t="str">
        <f>Портфель!H54</f>
        <v>1090300-61-00706 от 24.03.2010г</v>
      </c>
      <c r="E53" s="46" t="str">
        <f>Портфель!Q54</f>
        <v xml:space="preserve">Легковой а/м HONDA СR-V, 2008 г.в. </v>
      </c>
      <c r="F53" s="48">
        <f>Портфель!E54</f>
        <v>10000000</v>
      </c>
      <c r="G53" s="48">
        <f>Портфель!K54</f>
        <v>420000</v>
      </c>
      <c r="H53" s="48" t="str">
        <f>Портфель!G54</f>
        <v xml:space="preserve">Резяпова Лариса Геннадьевна </v>
      </c>
      <c r="I53" s="46" t="str">
        <f>Портфель!N54</f>
        <v>Транспорт</v>
      </c>
      <c r="J53" s="48" t="str">
        <f>Портфель!P54</f>
        <v>г. Саратов, ул. Соколиная, д.17</v>
      </c>
      <c r="K53" s="49" t="str">
        <f>Портфель!AE54</f>
        <v>раз в квартал</v>
      </c>
      <c r="L53" s="50"/>
      <c r="M53" s="51">
        <f ca="1">Портфель!AR54</f>
        <v>41264</v>
      </c>
      <c r="N53" s="50"/>
      <c r="O53" s="53" t="str">
        <f>Портфель!F54</f>
        <v>ДМСБ</v>
      </c>
    </row>
    <row r="54" spans="1:15" s="44" customFormat="1" ht="216.75" x14ac:dyDescent="0.2">
      <c r="A54" s="48" t="str">
        <f>Портфель!A55</f>
        <v>ООО "Прикуп-логистик"</v>
      </c>
      <c r="B54" s="46" t="str">
        <f>Портфель!B55</f>
        <v>Р/03/12/1/0982 от 10.10.2012 г.</v>
      </c>
      <c r="C54" s="47">
        <f>Портфель!D55</f>
        <v>44852</v>
      </c>
      <c r="D54" s="46" t="str">
        <f>Портфель!H55</f>
        <v>Р/03/11/2/0869/5/05 от 16.08.2011 г.</v>
      </c>
      <c r="E54" s="46" t="str">
        <f>Портфель!Q55</f>
        <v>Жилой дом с наружными сооружениями, литер Б, кадастровый номер 64-64-01/079/2005-181, общей площадью 609 кв.м., 3 этажа. Земельный участок для индивидуального жилищного строительства, кадастровый номер 64:48:030441:25, общей площадью 406 кв.м.</v>
      </c>
      <c r="F54" s="48">
        <f>Портфель!E55</f>
        <v>10000000</v>
      </c>
      <c r="G54" s="48">
        <f>Портфель!K55</f>
        <v>0</v>
      </c>
      <c r="H54" s="48" t="str">
        <f>Портфель!G55</f>
        <v>Кузьмищев Дмитрий Владимирович</v>
      </c>
      <c r="I54" s="46" t="str">
        <f>Портфель!N55</f>
        <v>Недвижимое имущество</v>
      </c>
      <c r="J54" s="48" t="str">
        <f>Портфель!P55</f>
        <v>г. Саратов, ул. Симбирская, д. №29 «Б»</v>
      </c>
      <c r="K54" s="49" t="str">
        <f>Портфель!AE55</f>
        <v>раз в год</v>
      </c>
      <c r="L54" s="50"/>
      <c r="M54" s="51">
        <f ca="1">Портфель!AR55</f>
        <v>41557</v>
      </c>
      <c r="N54" s="50"/>
      <c r="O54" s="53" t="str">
        <f>Портфель!F55</f>
        <v>ДМСБ</v>
      </c>
    </row>
    <row r="55" spans="1:15" s="44" customFormat="1" ht="409.5" x14ac:dyDescent="0.2">
      <c r="A55" s="48" t="str">
        <f>Портфель!A56</f>
        <v>ООО"Волга-Нефть"</v>
      </c>
      <c r="B55" s="46" t="str">
        <f>Портфель!B56</f>
        <v>Р/03/11/2/0859 от 11.07.2011 г.</v>
      </c>
      <c r="C55" s="47">
        <f>Портфель!D56</f>
        <v>41466</v>
      </c>
      <c r="D55" s="46" t="str">
        <f>Портфель!H56</f>
        <v>Р/03/11/1/0859/5/05 от 28.07.2011 г.</v>
      </c>
      <c r="E55" s="46" t="str">
        <f>Портфель!Q56</f>
        <v>Сооружение – АЗС, включающая в себя: нежилое одноэтажное здание операторской, кирпичная уборная, навес металлический, пожарный металлический резервуар подземный, подземные металлические резервуары с колонками, резервуар металлический резервный, колодец канализационный, колодец для стоков, колодец бензомаслоулавливатель, дорожное покрытие, дорожное покрытие, труба раздаточная металлическая, труба обсадная металлическая, труба ливневых стоков, опоры электроосвещения, ограждение  кирпичные, кабель подземный, трансформатор, Литер А, литер У, литер Н, литер Р, литер Р1-Р4, , литер Р5, литер К1, литер К2, литер I, литер II, литер T1, литер T2, литер Т3, литер 01-07 литер 1, литер Э, литер Т , общей площадью 37,3 кв.м., условный (кадастровый) номер 64-64-40/070/2008-174. Земельный участок, общей площадью 5000 м2, кадастровый план земельного участка №32/08-1180 от 08.02.2008 г.</v>
      </c>
      <c r="F55" s="48">
        <f>Портфель!E56</f>
        <v>9500000</v>
      </c>
      <c r="G55" s="48">
        <f>Портфель!K56</f>
        <v>0</v>
      </c>
      <c r="H55" s="48" t="str">
        <f>Портфель!G56</f>
        <v>Саидова Елена Николаевна</v>
      </c>
      <c r="I55" s="46" t="str">
        <f>Портфель!N56</f>
        <v>Недвижимое имущество</v>
      </c>
      <c r="J55" s="48" t="str">
        <f>Портфель!P56</f>
        <v>Саратовская область, Саратовский район, на землях племрепродуктора «Зоринский»</v>
      </c>
      <c r="K55" s="49" t="str">
        <f>Портфель!AE56</f>
        <v>раз в год</v>
      </c>
      <c r="L55" s="50"/>
      <c r="M55" s="51">
        <f ca="1">Портфель!AR56</f>
        <v>41524</v>
      </c>
      <c r="N55" s="50"/>
      <c r="O55" s="53" t="str">
        <f>Портфель!F56</f>
        <v>ДМСБ</v>
      </c>
    </row>
    <row r="56" spans="1:15" s="44" customFormat="1" ht="51" x14ac:dyDescent="0.2">
      <c r="A56" s="48" t="str">
        <f>Портфель!A57</f>
        <v>ООО "Русский Лизинговый Центр"</v>
      </c>
      <c r="B56" s="46" t="str">
        <f>Портфель!B57</f>
        <v>Р/03/12/1/0921 от 24.02.2012</v>
      </c>
      <c r="C56" s="47">
        <f>Портфель!D57</f>
        <v>42059</v>
      </c>
      <c r="D56" s="46" t="str">
        <f>Портфель!H57</f>
        <v>Р/03/12/1/0921/4/01 от 24.02.2012</v>
      </c>
      <c r="E56" s="46" t="str">
        <f>Портфель!Q57</f>
        <v>Легковой автомобиль Land Rover Range Rover Evoque, 2011 г.в.</v>
      </c>
      <c r="F56" s="48">
        <f>Портфель!E57</f>
        <v>8938955</v>
      </c>
      <c r="G56" s="48">
        <f>Портфель!K57</f>
        <v>1680000</v>
      </c>
      <c r="H56" s="48" t="str">
        <f>Портфель!G57</f>
        <v>Гольдштейн Григорий Яковлевич</v>
      </c>
      <c r="I56" s="46" t="str">
        <f>Портфель!N57</f>
        <v>Транспорт</v>
      </c>
      <c r="J56" s="48" t="str">
        <f>Портфель!P57</f>
        <v xml:space="preserve">Саратовская область, Саратовский район, с. Усть-Курдюм, 1-Микрорайон, д.21 «А» </v>
      </c>
      <c r="K56" s="49" t="str">
        <f>Портфель!AE57</f>
        <v>раз в квартал</v>
      </c>
      <c r="L56" s="50"/>
      <c r="M56" s="51">
        <f ca="1">Портфель!AR57</f>
        <v>41320</v>
      </c>
      <c r="N56" s="50"/>
      <c r="O56" s="53" t="str">
        <f>Портфель!F57</f>
        <v>ДМСБ</v>
      </c>
    </row>
    <row r="57" spans="1:15" s="44" customFormat="1" ht="267.75" x14ac:dyDescent="0.2">
      <c r="A57" s="48" t="str">
        <f>Портфель!A58</f>
        <v>ООО "Прикуп-Ритейл"</v>
      </c>
      <c r="B57" s="46" t="str">
        <f>Портфель!B58</f>
        <v>Р/03/12/2/0984 от 10.10.2012 г.</v>
      </c>
      <c r="C57" s="47">
        <f>Портфель!D58</f>
        <v>41922</v>
      </c>
      <c r="D57" s="46" t="str">
        <f>Портфель!H58</f>
        <v>Р/03/12/2/0984/5/06 от 10.10.2012 г.</v>
      </c>
      <c r="E57" s="46" t="str">
        <f>Портфель!Q58</f>
        <v>Жилой дом с наружными сооружениями, литер Б, назначение: жилое, общая площадь 609 кв.м., инв. № 63:401:001:005635550, этажность 3. Кадастровый (условный) номер: 64-64-01/079/2005-181. Земельный участок площадью 406 кв.м. для индивидуального жилищного строительства. Кадастровый (условный) номер: 64:48:3:0:544:29Б:0:У.</v>
      </c>
      <c r="F57" s="48">
        <f>Портфель!E58</f>
        <v>8000000</v>
      </c>
      <c r="G57" s="48">
        <f>Портфель!K58</f>
        <v>18047250</v>
      </c>
      <c r="H57" s="48" t="str">
        <f>Портфель!G58</f>
        <v>Кузьмищев Дмитрий Владимирович</v>
      </c>
      <c r="I57" s="46" t="str">
        <f>Портфель!N58</f>
        <v>Недвижимое имущество</v>
      </c>
      <c r="J57" s="48" t="str">
        <f>Портфель!P58</f>
        <v>г. Саратов, ул. Симбирская, д. №29Б</v>
      </c>
      <c r="K57" s="49" t="str">
        <f>Портфель!AE58</f>
        <v>раз в год</v>
      </c>
      <c r="L57" s="50"/>
      <c r="M57" s="51">
        <f ca="1">Портфель!AR58</f>
        <v>41557</v>
      </c>
      <c r="N57" s="50"/>
      <c r="O57" s="53" t="str">
        <f>Портфель!F58</f>
        <v>ДМСБ</v>
      </c>
    </row>
    <row r="58" spans="1:15" s="44" customFormat="1" ht="51" x14ac:dyDescent="0.2">
      <c r="A58" s="48" t="str">
        <f>Портфель!A59</f>
        <v>ООО "Автоград"</v>
      </c>
      <c r="B58" s="46" t="str">
        <f>Портфель!B59</f>
        <v xml:space="preserve">Р/35/12/2/0276 от 06.08.2012 г. </v>
      </c>
      <c r="C58" s="47">
        <f>Портфель!D59</f>
        <v>41491</v>
      </c>
      <c r="D58" s="46" t="str">
        <f>Портфель!H59</f>
        <v xml:space="preserve">Р/35/12/2/0276/3/06 от 06.08.2012 г. </v>
      </c>
      <c r="E58" s="46" t="str">
        <f>Портфель!Q59</f>
        <v>Грузовые автомобили, спецтехника, шасси в ассортименте</v>
      </c>
      <c r="F58" s="48">
        <f>Портфель!E59</f>
        <v>8000000</v>
      </c>
      <c r="G58" s="48">
        <f>Портфель!K59</f>
        <v>8573232.5140000004</v>
      </c>
      <c r="H58" s="48" t="str">
        <f>Портфель!G59</f>
        <v>ООО "Автоград"</v>
      </c>
      <c r="I58" s="46" t="str">
        <f>Портфель!N59</f>
        <v>Товары</v>
      </c>
      <c r="J58" s="48" t="str">
        <f>Портфель!P59</f>
        <v>Саратовская область, г. Саратов,ул. Песчанно-Уметская, д. 43</v>
      </c>
      <c r="K58" s="49" t="str">
        <f>Портфель!AE59</f>
        <v>раз в месяц</v>
      </c>
      <c r="L58" s="50"/>
      <c r="M58" s="51">
        <f ca="1">Портфель!AR59</f>
        <v>41283</v>
      </c>
      <c r="N58" s="50"/>
      <c r="O58" s="53" t="str">
        <f>Портфель!F59</f>
        <v>ДМСБ</v>
      </c>
    </row>
    <row r="59" spans="1:15" s="44" customFormat="1" ht="140.25" x14ac:dyDescent="0.2">
      <c r="A59" s="48" t="str">
        <f>Портфель!A60</f>
        <v xml:space="preserve">ООО "ЦМО Со" </v>
      </c>
      <c r="B59" s="46" t="str">
        <f>Портфель!B60</f>
        <v>Р/03/11/2/0906 от 06.12.2011 г.</v>
      </c>
      <c r="C59" s="47">
        <f>Портфель!D60</f>
        <v>41614</v>
      </c>
      <c r="D59" s="46" t="str">
        <f>Портфель!H60</f>
        <v>Р/03/11/2/0906/5/06 от 09.12.2011 г.</v>
      </c>
      <c r="E59" s="46" t="str">
        <f>Портфель!Q60</f>
        <v>Нежилые здания производственно-складского назначения, площадями соответственно 1554,3 кв.м., 477,4 кв.м., 95,5 кв.м., на земельном участке общей площадью 2 434 кв.м.</v>
      </c>
      <c r="F59" s="48">
        <f>Портфель!E60</f>
        <v>8000000</v>
      </c>
      <c r="G59" s="48">
        <f>Портфель!K60</f>
        <v>7835800</v>
      </c>
      <c r="H59" s="48" t="str">
        <f>Портфель!G60</f>
        <v>ООО «Центр развития культуры Поволжья»</v>
      </c>
      <c r="I59" s="46" t="str">
        <f>Портфель!N60</f>
        <v>Недвижимое имущество</v>
      </c>
      <c r="J59" s="48" t="str">
        <f>Портфель!P60</f>
        <v>Саратовская область, г. Энгельс, ул. Студенческая, д. №140Б</v>
      </c>
      <c r="K59" s="49" t="str">
        <f>Портфель!AE60</f>
        <v>раз в год</v>
      </c>
      <c r="L59" s="50"/>
      <c r="M59" s="51">
        <f ca="1">Портфель!AR60</f>
        <v>41264</v>
      </c>
      <c r="N59" s="50"/>
      <c r="O59" s="53" t="str">
        <f>Портфель!F60</f>
        <v>ДМСБ</v>
      </c>
    </row>
    <row r="60" spans="1:15" s="44" customFormat="1" ht="63.75" x14ac:dyDescent="0.2">
      <c r="A60" s="48" t="str">
        <f>Портфель!A61</f>
        <v>ООО "Автоград"</v>
      </c>
      <c r="B60" s="46" t="str">
        <f>Портфель!B61</f>
        <v xml:space="preserve">Р/35/12/2/0276 от 06.08.2012 г. </v>
      </c>
      <c r="C60" s="47">
        <f>Портфель!D61</f>
        <v>41491</v>
      </c>
      <c r="D60" s="46" t="str">
        <f>Портфель!H61</f>
        <v xml:space="preserve">Р/35/12/2/0276/4/05 от 06.08.2012 г. </v>
      </c>
      <c r="E60" s="46" t="str">
        <f>Портфель!Q61</f>
        <v>Легковой автомобиль  TOYOTA LAND CRUISER 200,  2008 г.в.</v>
      </c>
      <c r="F60" s="48">
        <f>Портфель!E61</f>
        <v>8000000</v>
      </c>
      <c r="G60" s="48">
        <f>Портфель!K61</f>
        <v>1017500</v>
      </c>
      <c r="H60" s="48" t="str">
        <f>Портфель!G61</f>
        <v>ООО "Автоград"</v>
      </c>
      <c r="I60" s="46" t="str">
        <f>Портфель!N61</f>
        <v>Транспорт</v>
      </c>
      <c r="J60" s="48" t="str">
        <f>Портфель!P61</f>
        <v>г. Саратов, ул. Песчанно-Уметская, д. 43</v>
      </c>
      <c r="K60" s="49" t="str">
        <f>Портфель!AE61</f>
        <v>раз в квартал</v>
      </c>
      <c r="L60" s="50"/>
      <c r="M60" s="51">
        <f ca="1">Портфель!AR61</f>
        <v>41333</v>
      </c>
      <c r="N60" s="50"/>
      <c r="O60" s="53" t="str">
        <f>Портфель!F61</f>
        <v>ДМСБ</v>
      </c>
    </row>
    <row r="61" spans="1:15" s="44" customFormat="1" ht="38.25" x14ac:dyDescent="0.2">
      <c r="A61" s="48" t="str">
        <f>Портфель!A62</f>
        <v>ИП Фремке Наталья Васильевна</v>
      </c>
      <c r="B61" s="46" t="str">
        <f>Портфель!B62</f>
        <v>Р/35/12/1/0280 от 10.09.2012 г.</v>
      </c>
      <c r="C61" s="47">
        <f>Портфель!D62</f>
        <v>42989</v>
      </c>
      <c r="D61" s="46" t="str">
        <f>Портфель!H62</f>
        <v>Р/35/12/1/0280/4/04 от 10.09.2012 г.</v>
      </c>
      <c r="E61" s="46" t="str">
        <f>Портфель!Q62</f>
        <v>6 автобусов Mercedes-Benz, 2012 г.в.</v>
      </c>
      <c r="F61" s="48">
        <f>Портфель!E62</f>
        <v>7638000</v>
      </c>
      <c r="G61" s="48">
        <f>Портфель!K62</f>
        <v>5670000</v>
      </c>
      <c r="H61" s="48" t="str">
        <f>Портфель!G62</f>
        <v>Фремке Наталья Васильевна</v>
      </c>
      <c r="I61" s="46" t="str">
        <f>Портфель!N62</f>
        <v>Транспорт</v>
      </c>
      <c r="J61" s="48" t="str">
        <f>Портфель!P62</f>
        <v>г. Саратов, ОДСР-5</v>
      </c>
      <c r="K61" s="49" t="str">
        <f>Портфель!AE62</f>
        <v>раз в квартал</v>
      </c>
      <c r="L61" s="50"/>
      <c r="M61" s="51">
        <f ca="1">Портфель!AR62</f>
        <v>41264</v>
      </c>
      <c r="N61" s="50"/>
      <c r="O61" s="53" t="str">
        <f>Портфель!F62</f>
        <v>ДМСБ</v>
      </c>
    </row>
    <row r="62" spans="1:15" s="44" customFormat="1" ht="51" x14ac:dyDescent="0.2">
      <c r="A62" s="48" t="str">
        <f>Портфель!A63</f>
        <v>ИП Фремке Наталья Васильевна</v>
      </c>
      <c r="B62" s="46" t="str">
        <f>Портфель!B63</f>
        <v>Р/35/12/1/0280 от 10.09.2012 г.</v>
      </c>
      <c r="C62" s="47">
        <f>Портфель!D63</f>
        <v>42989</v>
      </c>
      <c r="D62" s="46" t="str">
        <f>Портфель!H63</f>
        <v>Р/35/12/1/0280/4/03 от 10.09.2012 г.</v>
      </c>
      <c r="E62" s="46" t="str">
        <f>Портфель!Q63</f>
        <v>Легковой автомобиль INFINITI QX56, 2010 г.в.</v>
      </c>
      <c r="F62" s="48">
        <f>Портфель!E63</f>
        <v>7638000</v>
      </c>
      <c r="G62" s="48">
        <f>Портфель!K63</f>
        <v>1380000</v>
      </c>
      <c r="H62" s="48" t="str">
        <f>Портфель!G63</f>
        <v>Фремке Владимир Апполонович</v>
      </c>
      <c r="I62" s="46" t="str">
        <f>Портфель!N63</f>
        <v>Транспорт</v>
      </c>
      <c r="J62" s="48" t="str">
        <f>Портфель!P63</f>
        <v>г. Саратов, ул. Лунная, д. 41</v>
      </c>
      <c r="K62" s="49" t="str">
        <f>Портфель!AE63</f>
        <v>раз в квартал</v>
      </c>
      <c r="L62" s="50"/>
      <c r="M62" s="51">
        <f ca="1">Портфель!AR63</f>
        <v>41264</v>
      </c>
      <c r="N62" s="50"/>
      <c r="O62" s="53" t="str">
        <f>Портфель!F63</f>
        <v>ДМСБ</v>
      </c>
    </row>
    <row r="63" spans="1:15" s="44" customFormat="1" ht="38.25" x14ac:dyDescent="0.2">
      <c r="A63" s="48" t="str">
        <f>Портфель!A64</f>
        <v>ИП Фремке Наталья Васильевна</v>
      </c>
      <c r="B63" s="46" t="str">
        <f>Портфель!B64</f>
        <v>Р/35/12/1/0280 от 10.09.2012 г.</v>
      </c>
      <c r="C63" s="47">
        <f>Портфель!D64</f>
        <v>42989</v>
      </c>
      <c r="D63" s="46" t="str">
        <f>Портфель!H64</f>
        <v>Р/35/12/1/0280/4/02 от 10.09.2012 г.</v>
      </c>
      <c r="E63" s="46" t="str">
        <f>Портфель!Q64</f>
        <v>4 автобуса Mercedes-Benz 1994-1996 гг.</v>
      </c>
      <c r="F63" s="48">
        <f>Портфель!E64</f>
        <v>7638000</v>
      </c>
      <c r="G63" s="48">
        <f>Портфель!K64</f>
        <v>720000</v>
      </c>
      <c r="H63" s="48" t="str">
        <f>Портфель!G64</f>
        <v>Фремке Наталья Васильевна</v>
      </c>
      <c r="I63" s="46" t="str">
        <f>Портфель!N64</f>
        <v>Транспорт</v>
      </c>
      <c r="J63" s="48" t="str">
        <f>Портфель!P64</f>
        <v>г. Саратов, ОДСР-5</v>
      </c>
      <c r="K63" s="49" t="str">
        <f>Портфель!AE64</f>
        <v>раз в квартал</v>
      </c>
      <c r="L63" s="50"/>
      <c r="M63" s="51">
        <f ca="1">Портфель!AR64</f>
        <v>41264</v>
      </c>
      <c r="N63" s="50"/>
      <c r="O63" s="53" t="str">
        <f>Портфель!F64</f>
        <v>ДМСБ</v>
      </c>
    </row>
    <row r="64" spans="1:15" s="44" customFormat="1" ht="76.5" x14ac:dyDescent="0.2">
      <c r="A64" s="48" t="str">
        <f>Портфель!A65</f>
        <v xml:space="preserve">ЗАО БЦ "Визит" </v>
      </c>
      <c r="B64" s="46" t="str">
        <f>Портфель!B65</f>
        <v>Р/35/12/1/0268 от 19.06.2012 г.</v>
      </c>
      <c r="C64" s="47">
        <f>Портфель!D65</f>
        <v>42916</v>
      </c>
      <c r="D64" s="46" t="str">
        <f>Портфель!H65</f>
        <v>Р/35/12/1/0268/5/06 от 19.06.2012 г.</v>
      </c>
      <c r="E64" s="46" t="str">
        <f>Портфель!Q65</f>
        <v>5 нежилых зданий: 175,3 кв.м., 173,2 кв.м., 116,7 кв.м., 67,8 кв.м., 101,1 кв.м. и зем.участок 3 184 кв.м.</v>
      </c>
      <c r="F64" s="48">
        <f>Портфель!E65</f>
        <v>7495900</v>
      </c>
      <c r="G64" s="48">
        <f>Портфель!K65</f>
        <v>8709400</v>
      </c>
      <c r="H64" s="48" t="str">
        <f>Портфель!G65</f>
        <v xml:space="preserve">ЗАО БЦ "Визит" </v>
      </c>
      <c r="I64" s="46" t="str">
        <f>Портфель!N65</f>
        <v>Недвижимое имущество</v>
      </c>
      <c r="J64" s="48" t="str">
        <f>Портфель!P65</f>
        <v>Саратовская область, Энгельсский район, поселок Пробуждение, улица Придорожная, д.10</v>
      </c>
      <c r="K64" s="49" t="str">
        <f>Портфель!AE65</f>
        <v>раз в год</v>
      </c>
      <c r="L64" s="50"/>
      <c r="M64" s="51">
        <f ca="1">Портфель!AR65</f>
        <v>41444</v>
      </c>
      <c r="N64" s="50"/>
      <c r="O64" s="53" t="str">
        <f>Портфель!F65</f>
        <v>ДМСБ</v>
      </c>
    </row>
    <row r="65" spans="1:15" s="44" customFormat="1" ht="63.75" x14ac:dyDescent="0.2">
      <c r="A65" s="48" t="str">
        <f>Портфель!A66</f>
        <v xml:space="preserve">ЗАО БЦ "Визит" </v>
      </c>
      <c r="B65" s="46" t="str">
        <f>Портфель!B66</f>
        <v>Р/35/12/1/0268 от 19.06.2012 г.</v>
      </c>
      <c r="C65" s="47">
        <f>Портфель!D66</f>
        <v>42916</v>
      </c>
      <c r="D65" s="46" t="str">
        <f>Портфель!H66</f>
        <v>Р/35/12/1/0268/4/05 от 19.06.2012 г.</v>
      </c>
      <c r="E65" s="46" t="str">
        <f>Портфель!Q66</f>
        <v>Легковой автомобиль MERCEDES-BENZ GL 450 4MATIC, 2010 г.в.</v>
      </c>
      <c r="F65" s="48">
        <f>Портфель!E66</f>
        <v>7495900</v>
      </c>
      <c r="G65" s="48">
        <f>Портфель!K66</f>
        <v>2100000</v>
      </c>
      <c r="H65" s="48" t="str">
        <f>Портфель!G66</f>
        <v xml:space="preserve">ЗАО БЦ "Визит" </v>
      </c>
      <c r="I65" s="46" t="str">
        <f>Портфель!N66</f>
        <v>Транспорт</v>
      </c>
      <c r="J65" s="48" t="str">
        <f>Портфель!P66</f>
        <v>Саратовская область, Энгельсский район, поселок Пробуждение, улица Придорожная, д.10</v>
      </c>
      <c r="K65" s="49" t="str">
        <f>Портфель!AE66</f>
        <v>раз в квартал</v>
      </c>
      <c r="L65" s="50"/>
      <c r="M65" s="51">
        <f ca="1">Портфель!AR66</f>
        <v>41346</v>
      </c>
      <c r="N65" s="50"/>
      <c r="O65" s="53" t="str">
        <f>Портфель!F66</f>
        <v>ДМСБ</v>
      </c>
    </row>
    <row r="66" spans="1:15" s="44" customFormat="1" ht="38.25" x14ac:dyDescent="0.2">
      <c r="A66" s="48" t="str">
        <f>Портфель!A67</f>
        <v>"ЦЦМ-Энергоспец" ООО</v>
      </c>
      <c r="B66" s="46" t="str">
        <f>Портфель!B67</f>
        <v>1090300-00-00742  29.06.2010</v>
      </c>
      <c r="C66" s="47">
        <f>Портфель!D67</f>
        <v>41411</v>
      </c>
      <c r="D66" s="46" t="str">
        <f>Портфель!H67</f>
        <v>N 1090300-51-00742  от 09.07.2010</v>
      </c>
      <c r="E66" s="46" t="str">
        <f>Портфель!Q67</f>
        <v>Нежилые помещения 398,7 кв.м.</v>
      </c>
      <c r="F66" s="48">
        <f>Портфель!E67</f>
        <v>7000000</v>
      </c>
      <c r="G66" s="48">
        <f>Портфель!K67</f>
        <v>7144500</v>
      </c>
      <c r="H66" s="48" t="str">
        <f>Портфель!G67</f>
        <v>"ЦЦМ-Энергоспец" ООО</v>
      </c>
      <c r="I66" s="46" t="str">
        <f>Портфель!N67</f>
        <v>Недвижимое имущество</v>
      </c>
      <c r="J66" s="48" t="str">
        <f>Портфель!P67</f>
        <v>г. Саратов, проспект  Строителей, д. №68</v>
      </c>
      <c r="K66" s="49" t="str">
        <f>Портфель!AE67</f>
        <v>раз в год</v>
      </c>
      <c r="L66" s="50"/>
      <c r="M66" s="51">
        <f ca="1">Портфель!AR67</f>
        <v>41432</v>
      </c>
      <c r="N66" s="50"/>
      <c r="O66" s="53" t="str">
        <f>Портфель!F67</f>
        <v>ДМСБ</v>
      </c>
    </row>
    <row r="67" spans="1:15" s="44" customFormat="1" ht="63.75" x14ac:dyDescent="0.2">
      <c r="A67" s="48" t="str">
        <f>Портфель!A68</f>
        <v xml:space="preserve">ЗАО БЦ "Визит" </v>
      </c>
      <c r="B67" s="46" t="str">
        <f>Портфель!B68</f>
        <v>Р/35/12/3/0270 от 06.07.2012 г.</v>
      </c>
      <c r="C67" s="47">
        <f>Портфель!D68</f>
        <v>42922</v>
      </c>
      <c r="D67" s="46" t="str">
        <f>Портфель!H68</f>
        <v>Р/35/12/3/0270/5/06 от 06.07.2012 г.</v>
      </c>
      <c r="E67" s="46" t="str">
        <f>Портфель!Q68</f>
        <v>4 нежилых здания: 79,2 кв.м., 58,4 кв.м., 82,8 кв.м., 72 кв.м. и зем.участок 3 184 кв.м.</v>
      </c>
      <c r="F67" s="48">
        <f>Портфель!E68</f>
        <v>6600000</v>
      </c>
      <c r="G67" s="48">
        <f>Портфель!K68</f>
        <v>4397136</v>
      </c>
      <c r="H67" s="48" t="str">
        <f>Портфель!G68</f>
        <v xml:space="preserve">ЗАО БЦ "Визит" </v>
      </c>
      <c r="I67" s="46" t="str">
        <f>Портфель!N68</f>
        <v>Недвижимое имущество</v>
      </c>
      <c r="J67" s="48" t="str">
        <f>Портфель!P68</f>
        <v>Саратовская область, Энгельсский район, поселок Пробуждение, улица Придорожная, д.10</v>
      </c>
      <c r="K67" s="49" t="str">
        <f>Портфель!AE68</f>
        <v>раз в год</v>
      </c>
      <c r="L67" s="50"/>
      <c r="M67" s="51">
        <f ca="1">Портфель!AR68</f>
        <v>41461</v>
      </c>
      <c r="N67" s="50"/>
      <c r="O67" s="53" t="str">
        <f>Портфель!F68</f>
        <v>ДМСБ</v>
      </c>
    </row>
    <row r="68" spans="1:15" s="44" customFormat="1" ht="63.75" x14ac:dyDescent="0.2">
      <c r="A68" s="48" t="str">
        <f>Портфель!A69</f>
        <v xml:space="preserve">ЗАО БЦ "Визит" </v>
      </c>
      <c r="B68" s="46" t="str">
        <f>Портфель!B69</f>
        <v>Р/35/12/3/0270 от 06.07.2012 г.</v>
      </c>
      <c r="C68" s="47">
        <f>Портфель!D69</f>
        <v>42922</v>
      </c>
      <c r="D68" s="46" t="str">
        <f>Портфель!H69</f>
        <v>Р/35/12/3/0270/4/05 от 06.07.2012 г.</v>
      </c>
      <c r="E68" s="46" t="str">
        <f>Портфель!Q69</f>
        <v>Легковой автомобиль MERCEDES-BENZ GL 500 4MATIC, 2011 г.в.</v>
      </c>
      <c r="F68" s="48">
        <f>Портфель!E69</f>
        <v>6600000</v>
      </c>
      <c r="G68" s="48">
        <f>Портфель!K69</f>
        <v>2940000</v>
      </c>
      <c r="H68" s="48" t="str">
        <f>Портфель!G69</f>
        <v>Пальтер Валерий Николаевич</v>
      </c>
      <c r="I68" s="46" t="str">
        <f>Портфель!N69</f>
        <v>Транспорт</v>
      </c>
      <c r="J68" s="48" t="str">
        <f>Портфель!P69</f>
        <v>Саратовская область, Энгельсский район, поселок Пробуждение, улица Придорожная, д.10</v>
      </c>
      <c r="K68" s="49" t="str">
        <f>Портфель!AE69</f>
        <v>раз в квартал</v>
      </c>
      <c r="L68" s="50"/>
      <c r="M68" s="51">
        <f ca="1">Портфель!AR69</f>
        <v>41278</v>
      </c>
      <c r="N68" s="50"/>
      <c r="O68" s="53" t="str">
        <f>Портфель!F69</f>
        <v>ДМСБ</v>
      </c>
    </row>
    <row r="69" spans="1:15" s="44" customFormat="1" ht="76.5" x14ac:dyDescent="0.2">
      <c r="A69" s="48" t="str">
        <f>Портфель!A70</f>
        <v>ИП Эмчиев Ариф Шариф Оглы</v>
      </c>
      <c r="B69" s="46" t="str">
        <f>Портфель!B70</f>
        <v>Р/35/11/1/0247 от 21.12.2011 г.</v>
      </c>
      <c r="C69" s="47">
        <f>Портфель!D70</f>
        <v>42725</v>
      </c>
      <c r="D69" s="46" t="str">
        <f>Портфель!H70</f>
        <v>Р/35/11/1/0247/4/02 от 21.12.2011 г.</v>
      </c>
      <c r="E69" s="46" t="str">
        <f>Портфель!Q70</f>
        <v>ГАЗ-322132  Автобус Класса В (12 мест), 2011 г.в.; ГАЗ-322132  Автобус Класса В (12 мест), 2010 г.в.</v>
      </c>
      <c r="F69" s="48">
        <f>Портфель!E70</f>
        <v>6330000</v>
      </c>
      <c r="G69" s="48">
        <f>Портфель!K70</f>
        <v>523000</v>
      </c>
      <c r="H69" s="48" t="str">
        <f>Портфель!G70</f>
        <v>Эмчиев Ариф Шариф Оглы</v>
      </c>
      <c r="I69" s="46" t="str">
        <f>Портфель!N70</f>
        <v>Транспорт</v>
      </c>
      <c r="J69" s="48" t="str">
        <f>Портфель!P70</f>
        <v xml:space="preserve">Саратовская область, г. Энгельс, ул. Тельмана, д. 31, гараж 127 </v>
      </c>
      <c r="K69" s="49" t="str">
        <f>Портфель!AE70</f>
        <v>раз в квартал</v>
      </c>
      <c r="L69" s="50"/>
      <c r="M69" s="51">
        <f ca="1">Портфель!AR70</f>
        <v>41289</v>
      </c>
      <c r="N69" s="50"/>
      <c r="O69" s="53" t="str">
        <f>Портфель!F70</f>
        <v>ДМСБ</v>
      </c>
    </row>
    <row r="70" spans="1:15" s="44" customFormat="1" ht="102" x14ac:dyDescent="0.2">
      <c r="A70" s="48" t="str">
        <f>Портфель!A71</f>
        <v>ООО "Фирма Волга-Зил-Центр"</v>
      </c>
      <c r="B70" s="46" t="str">
        <f>Портфель!B71</f>
        <v>488-0035 18.03.2008</v>
      </c>
      <c r="C70" s="47">
        <f>Портфель!D71</f>
        <v>41516</v>
      </c>
      <c r="D70" s="46" t="str">
        <f>Портфель!H71</f>
        <v>б/н от 01.06.2007 г.</v>
      </c>
      <c r="E70" s="46" t="str">
        <f>Портфель!Q71</f>
        <v>Нежилое здание производственно-складского назначения, общей площадью 1946,5 кв.м. Участок земли общей площадью 4111 кв.м.</v>
      </c>
      <c r="F70" s="48">
        <f>Портфель!E71</f>
        <v>6000000</v>
      </c>
      <c r="G70" s="48">
        <f>Портфель!K71</f>
        <v>11631750</v>
      </c>
      <c r="H70" s="48" t="str">
        <f>Портфель!G71</f>
        <v>ООО "Фирма Волга-Зил-Центр"</v>
      </c>
      <c r="I70" s="46" t="str">
        <f>Портфель!N71</f>
        <v>Недвижимое имущество</v>
      </c>
      <c r="J70" s="48" t="str">
        <f>Портфель!P71</f>
        <v>г. Саратов, ул. Крымский проезд, д. 7</v>
      </c>
      <c r="K70" s="49" t="str">
        <f>Портфель!AE71</f>
        <v>раз в год</v>
      </c>
      <c r="L70" s="50"/>
      <c r="M70" s="51">
        <f ca="1">Портфель!AR71</f>
        <v>41264</v>
      </c>
      <c r="N70" s="50"/>
      <c r="O70" s="53" t="str">
        <f>Портфель!F71</f>
        <v>ДМСБ</v>
      </c>
    </row>
    <row r="71" spans="1:15" s="44" customFormat="1" ht="38.25" x14ac:dyDescent="0.2">
      <c r="A71" s="48" t="str">
        <f>Портфель!A72</f>
        <v>ООО "Фирма Волга-Зил-Центр"</v>
      </c>
      <c r="B71" s="46" t="str">
        <f>Портфель!B72</f>
        <v>488-0035 18.03.2008</v>
      </c>
      <c r="C71" s="47">
        <f>Портфель!D72</f>
        <v>41516</v>
      </c>
      <c r="D71" s="46" t="str">
        <f>Портфель!H72</f>
        <v>488-0035/ИМ от 20.07.2010 г.</v>
      </c>
      <c r="E71" s="46" t="str">
        <f>Портфель!Q72</f>
        <v>Легковой автотранспорт (2 ед.)</v>
      </c>
      <c r="F71" s="48">
        <f>Портфель!E72</f>
        <v>6000000</v>
      </c>
      <c r="G71" s="48">
        <f>Портфель!K72</f>
        <v>227500</v>
      </c>
      <c r="H71" s="48" t="str">
        <f>Портфель!G72</f>
        <v xml:space="preserve">Петрук Андрей Владимирович </v>
      </c>
      <c r="I71" s="46" t="str">
        <f>Портфель!N72</f>
        <v>Транспорт</v>
      </c>
      <c r="J71" s="48" t="str">
        <f>Портфель!P72</f>
        <v>г. Саратов, ул. Крымский проезд, д. 7</v>
      </c>
      <c r="K71" s="49" t="str">
        <f>Портфель!AE72</f>
        <v>раз в квартал</v>
      </c>
      <c r="L71" s="50"/>
      <c r="M71" s="51">
        <f ca="1">Портфель!AR72</f>
        <v>41264</v>
      </c>
      <c r="N71" s="50"/>
      <c r="O71" s="53" t="str">
        <f>Портфель!F72</f>
        <v>ДМСБ</v>
      </c>
    </row>
    <row r="72" spans="1:15" s="44" customFormat="1" ht="89.25" x14ac:dyDescent="0.2">
      <c r="A72" s="48" t="str">
        <f>Портфель!A73</f>
        <v>ООО "Фирма Волга-Зил-Центр"</v>
      </c>
      <c r="B72" s="46" t="str">
        <f>Портфель!B73</f>
        <v>488-0035 18.03.2008</v>
      </c>
      <c r="C72" s="47">
        <f>Портфель!D73</f>
        <v>41516</v>
      </c>
      <c r="D72" s="46" t="str">
        <f>Портфель!H73</f>
        <v>488-0035/ОС от 20.07.2010 г.</v>
      </c>
      <c r="E72" s="46" t="str">
        <f>Портфель!Q73</f>
        <v>Автотранспорт (2 ед.), производственное оборудование для ремонта автотранспорта (14 ед.)</v>
      </c>
      <c r="F72" s="48">
        <f>Портфель!E73</f>
        <v>6000000</v>
      </c>
      <c r="G72" s="48">
        <f>Портфель!K73</f>
        <v>158300</v>
      </c>
      <c r="H72" s="48" t="str">
        <f>Портфель!G73</f>
        <v>ООО "Фирма Волга-Зил-Центр"</v>
      </c>
      <c r="I72" s="46" t="str">
        <f>Портфель!N73</f>
        <v>транспорт</v>
      </c>
      <c r="J72" s="48" t="str">
        <f>Портфель!P73</f>
        <v>г. Саратов, ул. Крымский проезд, д. 7</v>
      </c>
      <c r="K72" s="49" t="str">
        <f>Портфель!AE73</f>
        <v>раз в квартал</v>
      </c>
      <c r="L72" s="50"/>
      <c r="M72" s="51">
        <f ca="1">Портфель!AR73</f>
        <v>41264</v>
      </c>
      <c r="N72" s="50"/>
      <c r="O72" s="53" t="str">
        <f>Портфель!F73</f>
        <v>ДМСБ</v>
      </c>
    </row>
    <row r="73" spans="1:15" s="44" customFormat="1" ht="38.25" x14ac:dyDescent="0.2">
      <c r="A73" s="48" t="str">
        <f>Портфель!A74</f>
        <v>ООО "Фирма Волга-Зил-Центр"</v>
      </c>
      <c r="B73" s="46" t="str">
        <f>Портфель!B74</f>
        <v>488-0035 18.03.2008</v>
      </c>
      <c r="C73" s="47">
        <f>Портфель!D74</f>
        <v>41516</v>
      </c>
      <c r="D73" s="46" t="str">
        <f>Портфель!H74</f>
        <v>488-0035/ИМ/1 от 20.07.2010 г.</v>
      </c>
      <c r="E73" s="46" t="str">
        <f>Портфель!Q74</f>
        <v>Легковой а/м ВАЗ 21102, 2004 г.в.</v>
      </c>
      <c r="F73" s="48">
        <f>Портфель!E74</f>
        <v>6000000</v>
      </c>
      <c r="G73" s="48">
        <f>Портфель!K74</f>
        <v>57500</v>
      </c>
      <c r="H73" s="48" t="str">
        <f>Портфель!G74</f>
        <v xml:space="preserve">Алексеева Тамара Петровна </v>
      </c>
      <c r="I73" s="46" t="str">
        <f>Портфель!N74</f>
        <v>Транспорт</v>
      </c>
      <c r="J73" s="48" t="str">
        <f>Портфель!P74</f>
        <v>г. Саратов, ул. Крымский проезд, д. 7</v>
      </c>
      <c r="K73" s="49" t="str">
        <f>Портфель!AE74</f>
        <v>раз в квартал</v>
      </c>
      <c r="L73" s="50"/>
      <c r="M73" s="51">
        <f ca="1">Портфель!AR74</f>
        <v>41264</v>
      </c>
      <c r="N73" s="50"/>
      <c r="O73" s="53" t="str">
        <f>Портфель!F74</f>
        <v>ДМСБ</v>
      </c>
    </row>
    <row r="74" spans="1:15" s="44" customFormat="1" ht="89.25" x14ac:dyDescent="0.2">
      <c r="A74" s="48" t="str">
        <f>Портфель!A75</f>
        <v>Панова Т.К. ИП</v>
      </c>
      <c r="B74" s="46" t="str">
        <f>Портфель!B75</f>
        <v>1090300-00-00779 от 22.10.2010 г.</v>
      </c>
      <c r="C74" s="47">
        <f>Портфель!D75</f>
        <v>42290</v>
      </c>
      <c r="D74" s="46" t="str">
        <f>Портфель!H75</f>
        <v>1090300-51-00779 от 22.10.2010 г.</v>
      </c>
      <c r="E74" s="46" t="str">
        <f>Портфель!Q75</f>
        <v>Нежилые встроенно-пристроенные помещения общей площадью 176 кв.м., назначение - торговая</v>
      </c>
      <c r="F74" s="48">
        <f>Портфель!E75</f>
        <v>5600000</v>
      </c>
      <c r="G74" s="48">
        <f>Портфель!K75</f>
        <v>5842500</v>
      </c>
      <c r="H74" s="48" t="str">
        <f>Портфель!G75</f>
        <v>Поимцева Валентина Александровна</v>
      </c>
      <c r="I74" s="46" t="str">
        <f>Портфель!N75</f>
        <v>Недвижимое имущество</v>
      </c>
      <c r="J74" s="48" t="str">
        <f>Портфель!P75</f>
        <v>г. Саратов, ул. Усть-Курдюмская, д. 7А</v>
      </c>
      <c r="K74" s="49" t="str">
        <f>Портфель!AE75</f>
        <v>раз в год</v>
      </c>
      <c r="L74" s="50"/>
      <c r="M74" s="51">
        <f ca="1">Портфель!AR75</f>
        <v>41543</v>
      </c>
      <c r="N74" s="50"/>
      <c r="O74" s="53" t="str">
        <f>Портфель!F75</f>
        <v>ДМСБ</v>
      </c>
    </row>
    <row r="75" spans="1:15" s="44" customFormat="1" ht="89.25" x14ac:dyDescent="0.2">
      <c r="A75" s="48" t="str">
        <f>Портфель!A76</f>
        <v>ООО "Металл-Трейдинг"</v>
      </c>
      <c r="B75" s="46" t="str">
        <f>Портфель!B76</f>
        <v>Р/03/11/2/0910 от 14.12.2011 г.</v>
      </c>
      <c r="C75" s="47">
        <f>Портфель!D76</f>
        <v>41622</v>
      </c>
      <c r="D75" s="46" t="str">
        <f>Портфель!H76</f>
        <v>8800300-51-00765 от 23.08.2010г.</v>
      </c>
      <c r="E75" s="46" t="str">
        <f>Портфель!Q76</f>
        <v xml:space="preserve">Нежилое помещение, литер И, назначение: нежилое, общая площадь 396,2 кв.м., этаж 3-й надземный. </v>
      </c>
      <c r="F75" s="48">
        <f>Портфель!E76</f>
        <v>5000000</v>
      </c>
      <c r="G75" s="48">
        <f>Портфель!K76</f>
        <v>7590000</v>
      </c>
      <c r="H75" s="48" t="str">
        <f>Портфель!G76</f>
        <v>ООО "Металл-Трейдинг"</v>
      </c>
      <c r="I75" s="46" t="str">
        <f>Портфель!N76</f>
        <v>Недвижимое имущество</v>
      </c>
      <c r="J75" s="48" t="str">
        <f>Портфель!P76</f>
        <v>г. Саратов, ул. им. Чернышевского Н.Г., д. №88</v>
      </c>
      <c r="K75" s="49" t="str">
        <f>Портфель!AE76</f>
        <v>раз в год</v>
      </c>
      <c r="L75" s="50"/>
      <c r="M75" s="51">
        <f ca="1">Портфель!AR76</f>
        <v>41593</v>
      </c>
      <c r="N75" s="50"/>
      <c r="O75" s="53" t="str">
        <f>Портфель!F76</f>
        <v>ДМСБ</v>
      </c>
    </row>
    <row r="76" spans="1:15" s="44" customFormat="1" ht="344.25" x14ac:dyDescent="0.2">
      <c r="A76" s="48" t="str">
        <f>Портфель!A77</f>
        <v>ЗАО БЦ "Визит"</v>
      </c>
      <c r="B76" s="46" t="str">
        <f>Портфель!B77</f>
        <v>1090305-00-00177 от 08.04.2010 г.</v>
      </c>
      <c r="C76" s="47">
        <f>Портфель!D77</f>
        <v>42104</v>
      </c>
      <c r="D76" s="46" t="str">
        <f>Портфель!H77</f>
        <v>1090305-51-00177 от 08.04.2010 г.</v>
      </c>
      <c r="E76" s="46" t="str">
        <f>Портфель!Q77</f>
        <v>Нежилое помещение, кадастровый номер 64-64-60/020/2010-054, общей площадью 314,2 кв.м., этаж 1. Нежилое помещение, кадастровый номер 64-64-60/020/2010-052, общей площадью 466,5 кв.м., этаж 1. Право аренды на земельный участок сроком 49 лет (с 12.04.2004 г. по 12.04.2053 г.), категория земель: земли поселений (земли населенных пунктов), кадастровый номер 64:38:04 02 47:0018, общей площадью 5 754 кв.м.</v>
      </c>
      <c r="F76" s="48">
        <f>Портфель!E77</f>
        <v>5000000</v>
      </c>
      <c r="G76" s="48">
        <f>Портфель!K77</f>
        <v>5499550</v>
      </c>
      <c r="H76" s="48" t="str">
        <f>Портфель!G77</f>
        <v>ЗАО БЦ "Визит"</v>
      </c>
      <c r="I76" s="46" t="str">
        <f>Портфель!N77</f>
        <v>Недвижимое имущество</v>
      </c>
      <c r="J76" s="48" t="str">
        <f>Портфель!P77</f>
        <v>Саратовская область, Энгельсский район, поселок Пробуждение, ул. Придорожная, д. 10</v>
      </c>
      <c r="K76" s="49" t="str">
        <f>Портфель!AE77</f>
        <v>раз в год</v>
      </c>
      <c r="L76" s="50"/>
      <c r="M76" s="51">
        <f ca="1">Портфель!AR77</f>
        <v>41522</v>
      </c>
      <c r="N76" s="50"/>
      <c r="O76" s="53" t="str">
        <f>Портфель!F77</f>
        <v>ДМСБ</v>
      </c>
    </row>
    <row r="77" spans="1:15" s="44" customFormat="1" ht="178.5" x14ac:dyDescent="0.2">
      <c r="A77" s="48" t="str">
        <f>Портфель!A78</f>
        <v>ИП Исаев Александр Геннадьевич</v>
      </c>
      <c r="B77" s="46" t="str">
        <f>Портфель!B78</f>
        <v>03487-0325 от 08.02.2011 г.</v>
      </c>
      <c r="C77" s="47">
        <f>Портфель!D78</f>
        <v>41313</v>
      </c>
      <c r="D77" s="46" t="str">
        <f>Портфель!H78</f>
        <v>03487-0325/ТО/З от 08.02.2011 г.</v>
      </c>
      <c r="E77" s="46" t="str">
        <f>Портфель!Q78</f>
        <v>Строительные и отделочные материалы в ассортименте</v>
      </c>
      <c r="F77" s="48">
        <f>Портфель!E78</f>
        <v>5000000</v>
      </c>
      <c r="G77" s="48">
        <f>Портфель!K78</f>
        <v>5494944</v>
      </c>
      <c r="H77" s="48" t="str">
        <f>Портфель!G78</f>
        <v>ИП Исаев Александр Геннадьевич</v>
      </c>
      <c r="I77" s="46" t="str">
        <f>Портфель!N78</f>
        <v>Товары</v>
      </c>
      <c r="J77" s="48" t="str">
        <f>Портфель!P78</f>
        <v xml:space="preserve">г. Саратов, ул. Огородная, д. 162; г. Саратов, ул. Мичурина, д. 188; г. Саратов, ул. Кутякова, д. 99; г. Саратов, 6-ой Соколовогорский проезд, д.1 (Городской рынок строительных материалов); г. Саратов, ул. Университетская, д. 109; Саратовская область, г. </v>
      </c>
      <c r="K77" s="49" t="str">
        <f>Портфель!AE78</f>
        <v>раз в месяц</v>
      </c>
      <c r="L77" s="50"/>
      <c r="M77" s="51">
        <f ca="1">Портфель!AR78</f>
        <v>41264</v>
      </c>
      <c r="N77" s="50"/>
      <c r="O77" s="53" t="str">
        <f>Портфель!F78</f>
        <v>КД</v>
      </c>
    </row>
    <row r="78" spans="1:15" s="44" customFormat="1" ht="89.25" x14ac:dyDescent="0.2">
      <c r="A78" s="48" t="str">
        <f>Портфель!A79</f>
        <v>ООО "БАЗИС"</v>
      </c>
      <c r="B78" s="46" t="str">
        <f>Портфель!B79</f>
        <v>Р/03/12/1/0909 от 02.02.2012 г.</v>
      </c>
      <c r="C78" s="47">
        <f>Портфель!D79</f>
        <v>42773</v>
      </c>
      <c r="D78" s="46" t="str">
        <f>Портфель!H79</f>
        <v>Р/03/12/1/0909/5/05 от 02.02.2012 г.</v>
      </c>
      <c r="E78" s="46" t="str">
        <f>Портфель!Q79</f>
        <v xml:space="preserve">Нежилое помещение, литер Б, назначение: нежилое, общая площадь 185,9 кв.м., этаж 1-й надземный. </v>
      </c>
      <c r="F78" s="48">
        <f>Портфель!E79</f>
        <v>5000000</v>
      </c>
      <c r="G78" s="48">
        <f>Портфель!K79</f>
        <v>5383500</v>
      </c>
      <c r="H78" s="48" t="str">
        <f>Портфель!G79</f>
        <v>Арапов Виталий Викторович</v>
      </c>
      <c r="I78" s="46" t="str">
        <f>Портфель!N79</f>
        <v>Недвижимое имущество</v>
      </c>
      <c r="J78" s="48" t="str">
        <f>Портфель!P79</f>
        <v>г. Саратов, ул. им. Чернышевского Н.Г., д. № 88</v>
      </c>
      <c r="K78" s="49" t="str">
        <f>Портфель!AE79</f>
        <v>раз в год</v>
      </c>
      <c r="L78" s="50"/>
      <c r="M78" s="51">
        <f ca="1">Портфель!AR79</f>
        <v>41306</v>
      </c>
      <c r="N78" s="50"/>
      <c r="O78" s="53" t="str">
        <f>Портфель!F79</f>
        <v>ДМСБ</v>
      </c>
    </row>
    <row r="79" spans="1:15" s="44" customFormat="1" ht="51" x14ac:dyDescent="0.2">
      <c r="A79" s="48" t="str">
        <f>Портфель!A80</f>
        <v>ЦЦМ-Энергоспец ООО</v>
      </c>
      <c r="B79" s="46" t="str">
        <f>Портфель!B80</f>
        <v>Р/03/12/2/0964 от 02.08.2012 г.</v>
      </c>
      <c r="C79" s="47">
        <f>Портфель!D80</f>
        <v>41488</v>
      </c>
      <c r="D79" s="46" t="str">
        <f>Портфель!H80</f>
        <v>Р/03/12/2/0964/3/06 от 02.08.2012 г.</v>
      </c>
      <c r="E79" s="46" t="str">
        <f>Портфель!Q80</f>
        <v>Товары промышленной группы  в  ассортименте</v>
      </c>
      <c r="F79" s="48">
        <f>Портфель!E80</f>
        <v>5000000</v>
      </c>
      <c r="G79" s="48">
        <f>Портфель!K80</f>
        <v>5169199.9349999996</v>
      </c>
      <c r="H79" s="48" t="str">
        <f>Портфель!G80</f>
        <v>ООО «ЦЦМ-Энергоспец»</v>
      </c>
      <c r="I79" s="46" t="str">
        <f>Портфель!N80</f>
        <v>Товары</v>
      </c>
      <c r="J79" s="48" t="str">
        <f>Портфель!P80</f>
        <v>г. Саратов, пр. Строителей, дом 68; г. Саратов, пр. Строителей, дом 37</v>
      </c>
      <c r="K79" s="49" t="str">
        <f>Портфель!AE80</f>
        <v>раз в месяц</v>
      </c>
      <c r="L79" s="50"/>
      <c r="M79" s="51">
        <f ca="1">Портфель!AR80</f>
        <v>41264</v>
      </c>
      <c r="N79" s="50"/>
      <c r="O79" s="53" t="str">
        <f>Портфель!F80</f>
        <v>ДМСБ</v>
      </c>
    </row>
    <row r="80" spans="1:15" s="44" customFormat="1" ht="38.25" x14ac:dyDescent="0.2">
      <c r="A80" s="48" t="str">
        <f>Портфель!A81</f>
        <v>ООО "Бизнес-Регион"</v>
      </c>
      <c r="B80" s="46" t="str">
        <f>Портфель!B81</f>
        <v>Р/03/11/1/0878 от 09.09.2011 г.</v>
      </c>
      <c r="C80" s="47">
        <f>Портфель!D81</f>
        <v>41770</v>
      </c>
      <c r="D80" s="46" t="str">
        <f>Портфель!H81</f>
        <v>Р/03/11/1/0878/3/07 от 09.09.2011 г.</v>
      </c>
      <c r="E80" s="46" t="str">
        <f>Портфель!Q81</f>
        <v>Строительные материалы в ассортименте</v>
      </c>
      <c r="F80" s="48">
        <f>Портфель!E81</f>
        <v>5000000</v>
      </c>
      <c r="G80" s="48">
        <f>Портфель!K81</f>
        <v>5108035.63</v>
      </c>
      <c r="H80" s="48" t="str">
        <f>Портфель!G81</f>
        <v>ООО "Бизнес-Регион"</v>
      </c>
      <c r="I80" s="46" t="str">
        <f>Портфель!N81</f>
        <v>Товары</v>
      </c>
      <c r="J80" s="48" t="str">
        <f>Портфель!P81</f>
        <v>г. Саратов, ул. Большая Садовая угол ул. Береговой, №б/н</v>
      </c>
      <c r="K80" s="49" t="str">
        <f>Портфель!AE81</f>
        <v>раз в месяц</v>
      </c>
      <c r="L80" s="50"/>
      <c r="M80" s="51">
        <f ca="1">Портфель!AR81</f>
        <v>41286</v>
      </c>
      <c r="N80" s="50"/>
      <c r="O80" s="53" t="str">
        <f>Портфель!F81</f>
        <v>ДМСБ</v>
      </c>
    </row>
    <row r="81" spans="1:15" s="44" customFormat="1" ht="140.25" x14ac:dyDescent="0.2">
      <c r="A81" s="48" t="str">
        <f>Портфель!A82</f>
        <v>ООО "Дары полей"</v>
      </c>
      <c r="B81" s="46" t="str">
        <f>Портфель!B82</f>
        <v xml:space="preserve">03496-0708 от 22.04.2011 г. </v>
      </c>
      <c r="C81" s="47">
        <f>Портфель!D82</f>
        <v>41386</v>
      </c>
      <c r="D81" s="46" t="str">
        <f>Портфель!H82</f>
        <v xml:space="preserve">03496-0708/АМ/З от 22.04.2011 г. </v>
      </c>
      <c r="E81" s="46" t="str">
        <f>Портфель!Q82</f>
        <v>2 грузовых тягача седельных MAN TGS 19.390 4X2 BLS-WW, 2010 г.в.; Грузовой тягач седельный MAN 18.400 4X2 BLS TGX, 2008 г.в.; Полуприцеп фургон KOGEL SP24, 2010 г.в.</v>
      </c>
      <c r="F81" s="48">
        <f>Портфель!E82</f>
        <v>5000000</v>
      </c>
      <c r="G81" s="48">
        <f>Портфель!K82</f>
        <v>5063400</v>
      </c>
      <c r="H81" s="48" t="str">
        <f>Портфель!G82</f>
        <v>ООО "Дары полей"</v>
      </c>
      <c r="I81" s="46" t="str">
        <f>Портфель!N82</f>
        <v>Транспорт</v>
      </c>
      <c r="J81" s="48" t="str">
        <f>Портфель!P82</f>
        <v>г. Саратов, Сокурский тракт, б/н</v>
      </c>
      <c r="K81" s="49" t="str">
        <f>Портфель!AE82</f>
        <v>раз в квартал</v>
      </c>
      <c r="L81" s="50"/>
      <c r="M81" s="51">
        <f ca="1">Портфель!AR82</f>
        <v>41331</v>
      </c>
      <c r="N81" s="50"/>
      <c r="O81" s="53" t="str">
        <f>Портфель!F82</f>
        <v>КД</v>
      </c>
    </row>
    <row r="82" spans="1:15" s="44" customFormat="1" ht="114.75" x14ac:dyDescent="0.2">
      <c r="A82" s="48" t="str">
        <f>Портфель!A83</f>
        <v>ЗАО БЦ "Визит"</v>
      </c>
      <c r="B82" s="46" t="str">
        <f>Портфель!B83</f>
        <v>1090305-00-00205 от 05.03.2011 г.</v>
      </c>
      <c r="C82" s="47">
        <f>Портфель!D83</f>
        <v>42435</v>
      </c>
      <c r="D82" s="46" t="str">
        <f>Портфель!H83</f>
        <v>1090305-51-00205  от 10.03.2011г.</v>
      </c>
      <c r="E82" s="46" t="str">
        <f>Портфель!Q83</f>
        <v>Нежилые помещения в количестве 4 ед., общей площадью 618 кв.м., расположенные на земельном участке площадью 5 754 кв.м.</v>
      </c>
      <c r="F82" s="48">
        <f>Портфель!E83</f>
        <v>5000000</v>
      </c>
      <c r="G82" s="48">
        <f>Портфель!K83</f>
        <v>4356940</v>
      </c>
      <c r="H82" s="48" t="str">
        <f>Портфель!G83</f>
        <v>ЗАО БЦ "Визит"</v>
      </c>
      <c r="I82" s="46" t="str">
        <f>Портфель!N83</f>
        <v>Недвижимое имущество</v>
      </c>
      <c r="J82" s="48" t="str">
        <f>Портфель!P83</f>
        <v>Саратовская область, Энгельский район, пос. Пробуждение, ул. Придорожная, д. 10</v>
      </c>
      <c r="K82" s="49" t="str">
        <f>Портфель!AE83</f>
        <v>раз в год</v>
      </c>
      <c r="L82" s="50"/>
      <c r="M82" s="51">
        <f ca="1">Портфель!AR83</f>
        <v>41522</v>
      </c>
      <c r="N82" s="50"/>
      <c r="O82" s="53" t="str">
        <f>Портфель!F83</f>
        <v>ДМСБ</v>
      </c>
    </row>
    <row r="83" spans="1:15" s="44" customFormat="1" ht="38.25" x14ac:dyDescent="0.2">
      <c r="A83" s="48" t="str">
        <f>Портфель!A84</f>
        <v>ООО «Этель-Торг»</v>
      </c>
      <c r="B83" s="46" t="str">
        <f>Портфель!B84</f>
        <v>03504-0231 от 21.07.2011 г.</v>
      </c>
      <c r="C83" s="47">
        <f>Портфель!D84</f>
        <v>41476</v>
      </c>
      <c r="D83" s="46" t="str">
        <f>Портфель!H84</f>
        <v>03504-0231/З от 21.07.2011 г.</v>
      </c>
      <c r="E83" s="46" t="str">
        <f>Портфель!Q84</f>
        <v>Грузовой автотранспорт (28 ед.)</v>
      </c>
      <c r="F83" s="48">
        <f>Портфель!E84</f>
        <v>5000000</v>
      </c>
      <c r="G83" s="48">
        <f>Портфель!K84</f>
        <v>4279065</v>
      </c>
      <c r="H83" s="48" t="str">
        <f>Портфель!G84</f>
        <v>ООО «Этель-Авто»</v>
      </c>
      <c r="I83" s="46" t="str">
        <f>Портфель!N84</f>
        <v>Транспорт</v>
      </c>
      <c r="J83" s="48" t="str">
        <f>Портфель!P84</f>
        <v>г. Саратов, Новоастраханское шоссе, 81</v>
      </c>
      <c r="K83" s="49" t="str">
        <f>Портфель!AE84</f>
        <v>раз в квартал</v>
      </c>
      <c r="L83" s="50"/>
      <c r="M83" s="51">
        <f ca="1">Портфель!AR84</f>
        <v>41264</v>
      </c>
      <c r="N83" s="50"/>
      <c r="O83" s="53" t="str">
        <f>Портфель!F84</f>
        <v>КД</v>
      </c>
    </row>
    <row r="84" spans="1:15" s="44" customFormat="1" ht="38.25" x14ac:dyDescent="0.2">
      <c r="A84" s="48" t="str">
        <f>Портфель!A85</f>
        <v xml:space="preserve">ООО "Бир-Трейд Драфт" </v>
      </c>
      <c r="B84" s="46" t="str">
        <f>Портфель!B85</f>
        <v>03502-1492 от 15.06.2011 г.</v>
      </c>
      <c r="C84" s="47">
        <f>Портфель!D85</f>
        <v>41440</v>
      </c>
      <c r="D84" s="46" t="str">
        <f>Портфель!H85</f>
        <v>03502-1492/З от 15.06.2011 г</v>
      </c>
      <c r="E84" s="46" t="str">
        <f>Портфель!Q85</f>
        <v>Пиво в ассортименте</v>
      </c>
      <c r="F84" s="48">
        <f>Портфель!E85</f>
        <v>5000000</v>
      </c>
      <c r="G84" s="48">
        <f>Портфель!K85</f>
        <v>2650574.6265000002</v>
      </c>
      <c r="H84" s="48" t="str">
        <f>Портфель!G85</f>
        <v xml:space="preserve">ООО "Бир-Трейд Драфт" </v>
      </c>
      <c r="I84" s="46" t="str">
        <f>Портфель!N85</f>
        <v>Товары</v>
      </c>
      <c r="J84" s="48" t="str">
        <f>Портфель!P85</f>
        <v>г. Саратов, Крымский проезд, б/н</v>
      </c>
      <c r="K84" s="49" t="str">
        <f>Портфель!AE85</f>
        <v>раз в месяц</v>
      </c>
      <c r="L84" s="50"/>
      <c r="M84" s="51">
        <f ca="1">Портфель!AR85</f>
        <v>41264</v>
      </c>
      <c r="N84" s="50"/>
      <c r="O84" s="53" t="str">
        <f>Портфель!F85</f>
        <v>КД</v>
      </c>
    </row>
    <row r="85" spans="1:15" s="44" customFormat="1" ht="89.25" x14ac:dyDescent="0.2">
      <c r="A85" s="48" t="str">
        <f>Портфель!A86</f>
        <v>ООО "Нобелевские окна"</v>
      </c>
      <c r="B85" s="46" t="str">
        <f>Портфель!B86</f>
        <v>Р/03/12/2/0951 от 18.06.2012 г.</v>
      </c>
      <c r="C85" s="47">
        <f>Портфель!D86</f>
        <v>41808</v>
      </c>
      <c r="D85" s="46" t="str">
        <f>Портфель!H86</f>
        <v>Р/03/12/2/0951/5/06 от 18.06.2012 г.</v>
      </c>
      <c r="E85" s="46" t="str">
        <f>Портфель!Q86</f>
        <v>Помещение, назначение: нежилое, общей площадью 57 кв. м., этаж 1, кадастровый номер 64-64-11/343/2009-237</v>
      </c>
      <c r="F85" s="48">
        <f>Портфель!E86</f>
        <v>5000000</v>
      </c>
      <c r="G85" s="48">
        <f>Портфель!K86</f>
        <v>2538750</v>
      </c>
      <c r="H85" s="48" t="str">
        <f>Портфель!G86</f>
        <v>Бахтурин Виталий Александрович (1/2 доли); Барышников Виктор Георгиевич (1/2 доли)</v>
      </c>
      <c r="I85" s="46" t="str">
        <f>Портфель!N86</f>
        <v>Недвижимое имущество</v>
      </c>
      <c r="J85" s="48" t="str">
        <f>Портфель!P86</f>
        <v>г. Саратов, ул. Им. Кутякова И.С., д. 94</v>
      </c>
      <c r="K85" s="49" t="str">
        <f>Портфель!AE86</f>
        <v>раз в год</v>
      </c>
      <c r="L85" s="50"/>
      <c r="M85" s="51">
        <f ca="1">Портфель!AR86</f>
        <v>41443</v>
      </c>
      <c r="N85" s="50"/>
      <c r="O85" s="53" t="str">
        <f>Портфель!F86</f>
        <v>ДМСБ</v>
      </c>
    </row>
    <row r="86" spans="1:15" s="44" customFormat="1" ht="153" x14ac:dyDescent="0.2">
      <c r="A86" s="48" t="str">
        <f>Портфель!A87</f>
        <v>ООО "Нобелевские окна"</v>
      </c>
      <c r="B86" s="46" t="str">
        <f>Портфель!B87</f>
        <v>Р/03/12/2/0951 от 18.06.2012 г.</v>
      </c>
      <c r="C86" s="47">
        <f>Портфель!D87</f>
        <v>41808</v>
      </c>
      <c r="D86" s="46" t="str">
        <f>Портфель!H87</f>
        <v>Р/03/12/2/0951/4/05 от 18.06.2012 г.</v>
      </c>
      <c r="E86" s="46" t="str">
        <f>Портфель!Q87</f>
        <v>Грузовой бортовой автомобиль с манипулятором DAEWOO-ULTRA-XC65P1, 2002 г. в.; Mercedes-Benz Axor_1840LS , 2008 г.в.; Полуприцеп с бортовой платформой (шторный)  KOGEL SN24, 2008 г. в.</v>
      </c>
      <c r="F86" s="48">
        <f>Портфель!E87</f>
        <v>5000000</v>
      </c>
      <c r="G86" s="48">
        <f>Портфель!K87</f>
        <v>2360000</v>
      </c>
      <c r="H86" s="48" t="str">
        <f>Портфель!G87</f>
        <v>Барышников Виктор Георгиевич</v>
      </c>
      <c r="I86" s="46" t="str">
        <f>Портфель!N87</f>
        <v>Транспорт</v>
      </c>
      <c r="J86" s="48" t="str">
        <f>Портфель!P87</f>
        <v>г. Саратов, ул. 1-й проезд Энергетиков, д. 27</v>
      </c>
      <c r="K86" s="49" t="str">
        <f>Портфель!AE87</f>
        <v>раз в полгода</v>
      </c>
      <c r="L86" s="50"/>
      <c r="M86" s="51">
        <f ca="1">Портфель!AR87</f>
        <v>41264</v>
      </c>
      <c r="N86" s="50"/>
      <c r="O86" s="53" t="str">
        <f>Портфель!F87</f>
        <v>ДМСБ</v>
      </c>
    </row>
    <row r="87" spans="1:15" s="44" customFormat="1" ht="51" x14ac:dyDescent="0.2">
      <c r="A87" s="48" t="str">
        <f>Портфель!A88</f>
        <v>ИП Исаев Александр Геннадьевич</v>
      </c>
      <c r="B87" s="46" t="str">
        <f>Портфель!B88</f>
        <v>03487-0325 от 08.02.2011 г.</v>
      </c>
      <c r="C87" s="47">
        <f>Портфель!D88</f>
        <v>41313</v>
      </c>
      <c r="D87" s="46" t="str">
        <f>Портфель!H88</f>
        <v>Р/03/12/2/0487/3/01 от 08.08.2012 г.</v>
      </c>
      <c r="E87" s="46" t="str">
        <f>Портфель!Q88</f>
        <v>Строительные и отделочные материалы в ассортименте</v>
      </c>
      <c r="F87" s="48">
        <f>Портфель!E88</f>
        <v>5000000</v>
      </c>
      <c r="G87" s="48">
        <f>Портфель!K88</f>
        <v>2221281.04</v>
      </c>
      <c r="H87" s="48" t="str">
        <f>Портфель!G88</f>
        <v>ИП Гришин Игорь Васильевич</v>
      </c>
      <c r="I87" s="46" t="str">
        <f>Портфель!N88</f>
        <v>Товары</v>
      </c>
      <c r="J87" s="48" t="str">
        <f>Портфель!P88</f>
        <v>г. Саратов, ул. Мичурина, д. 188; 2. г. Саратов, ул. Кутякова, д. 99</v>
      </c>
      <c r="K87" s="49" t="str">
        <f>Портфель!AE88</f>
        <v>раз в месяц</v>
      </c>
      <c r="L87" s="50"/>
      <c r="M87" s="51">
        <f ca="1">Портфель!AR88</f>
        <v>41264</v>
      </c>
      <c r="N87" s="50"/>
      <c r="O87" s="53" t="str">
        <f>Портфель!F88</f>
        <v>КД</v>
      </c>
    </row>
    <row r="88" spans="1:15" s="44" customFormat="1" ht="38.25" x14ac:dyDescent="0.2">
      <c r="A88" s="48" t="str">
        <f>Портфель!A89</f>
        <v>"АвтоЛайт" ООО</v>
      </c>
      <c r="B88" s="46" t="str">
        <f>Портфель!B89</f>
        <v>8800300-00-00814 16.02.2011</v>
      </c>
      <c r="C88" s="47">
        <f>Портфель!D89</f>
        <v>41321</v>
      </c>
      <c r="D88" s="46" t="str">
        <f>Портфель!H89</f>
        <v>8800300-31-00814 16.02.2011</v>
      </c>
      <c r="E88" s="46" t="str">
        <f>Портфель!Q89</f>
        <v xml:space="preserve">Легковые ТС </v>
      </c>
      <c r="F88" s="48">
        <f>Портфель!E89</f>
        <v>5000000</v>
      </c>
      <c r="G88" s="48">
        <f>Портфель!K89</f>
        <v>2074706</v>
      </c>
      <c r="H88" s="48" t="str">
        <f>Портфель!G89</f>
        <v>"АвтоЛайт" ООО</v>
      </c>
      <c r="I88" s="46" t="str">
        <f>Портфель!N89</f>
        <v>Товары</v>
      </c>
      <c r="J88" s="48" t="str">
        <f>Портфель!P89</f>
        <v>г. Саратов, ул. им. Пономарева П.Т., д. 1.</v>
      </c>
      <c r="K88" s="49" t="str">
        <f>Портфель!AE89</f>
        <v>раз в месяц</v>
      </c>
      <c r="L88" s="50"/>
      <c r="M88" s="51">
        <f ca="1">Портфель!AR89</f>
        <v>41264</v>
      </c>
      <c r="N88" s="50"/>
      <c r="O88" s="53" t="str">
        <f>Портфель!F89</f>
        <v>ДМСБ</v>
      </c>
    </row>
    <row r="89" spans="1:15" s="44" customFormat="1" ht="76.5" x14ac:dyDescent="0.2">
      <c r="A89" s="48" t="str">
        <f>Портфель!A90</f>
        <v>ООО "Бизнес-Регион"</v>
      </c>
      <c r="B89" s="46" t="str">
        <f>Портфель!B90</f>
        <v>Р/03/11/1/0878 от 09.09.2011 г.</v>
      </c>
      <c r="C89" s="47">
        <f>Портфель!D90</f>
        <v>41770</v>
      </c>
      <c r="D89" s="46" t="str">
        <f>Портфель!H90</f>
        <v>Р/03/11/1/0878/4/05 от 09.09.2011 г.</v>
      </c>
      <c r="E89" s="46" t="str">
        <f>Портфель!Q90</f>
        <v>Легковой автомобиль BMW X6 XDRIVE 3.5 D. 2008 г.в.; Легковой автомобиль BMW X5 3.0 D 2005 г.в.</v>
      </c>
      <c r="F89" s="48">
        <f>Портфель!E90</f>
        <v>5000000</v>
      </c>
      <c r="G89" s="48">
        <f>Портфель!K90</f>
        <v>1630000</v>
      </c>
      <c r="H89" s="48" t="str">
        <f>Портфель!G90</f>
        <v xml:space="preserve">Чупаченко Александр Сергеевич  </v>
      </c>
      <c r="I89" s="46" t="str">
        <f>Портфель!N90</f>
        <v>Транспорт</v>
      </c>
      <c r="J89" s="48" t="str">
        <f>Портфель!P90</f>
        <v>Саратовская область, Энгельсский район, с. Узморье, пер. Авиационный, д.1/1</v>
      </c>
      <c r="K89" s="49" t="str">
        <f>Портфель!AE90</f>
        <v>раз в квартал</v>
      </c>
      <c r="L89" s="50"/>
      <c r="M89" s="51">
        <f ca="1">Портфель!AR90</f>
        <v>41347</v>
      </c>
      <c r="N89" s="50"/>
      <c r="O89" s="53" t="str">
        <f>Портфель!F90</f>
        <v>ДМСБ</v>
      </c>
    </row>
    <row r="90" spans="1:15" s="44" customFormat="1" ht="102" x14ac:dyDescent="0.2">
      <c r="A90" s="48" t="str">
        <f>Портфель!A91</f>
        <v>"АвтоЛайт" ООО</v>
      </c>
      <c r="B90" s="46" t="str">
        <f>Портфель!B91</f>
        <v>8800300-00-00814 16.02.2011</v>
      </c>
      <c r="C90" s="47">
        <f>Портфель!D91</f>
        <v>41321</v>
      </c>
      <c r="D90" s="46" t="str">
        <f>Портфель!H91</f>
        <v>8800300-52-00814 16.02.2011</v>
      </c>
      <c r="E90" s="46" t="str">
        <f>Портфель!Q91</f>
        <v>Земельный участок 500 кв.м., однокомнатная квартира 38,1 кв.м.</v>
      </c>
      <c r="F90" s="48">
        <f>Портфель!E91</f>
        <v>5000000</v>
      </c>
      <c r="G90" s="48">
        <f>Портфель!K91</f>
        <v>1583250</v>
      </c>
      <c r="H90" s="48" t="str">
        <f>Портфель!G91</f>
        <v>Шаравин А.А.</v>
      </c>
      <c r="I90" s="46" t="str">
        <f>Портфель!N91</f>
        <v>Недвижимое имущество</v>
      </c>
      <c r="J90" s="48" t="str">
        <f>Портфель!P91</f>
        <v>г. Саратов,  Волжский  район,  Садоводческое товарищество «Социолог» в районе Симбирского тракта, уч. №40  г. Саратов, ул.  им. Орджоникидзе Г.К., д. 13/2, кв. 28.</v>
      </c>
      <c r="K90" s="49" t="str">
        <f>Портфель!AE91</f>
        <v>раз в год</v>
      </c>
      <c r="L90" s="50"/>
      <c r="M90" s="51">
        <f ca="1">Портфель!AR91</f>
        <v>41368</v>
      </c>
      <c r="N90" s="50"/>
      <c r="O90" s="53" t="str">
        <f>Портфель!F91</f>
        <v>ДМСБ</v>
      </c>
    </row>
    <row r="91" spans="1:15" s="44" customFormat="1" ht="51" x14ac:dyDescent="0.2">
      <c r="A91" s="48" t="str">
        <f>Портфель!A92</f>
        <v>ООО "ТД "ВИТ-ТЕХНОЛОГИИ"</v>
      </c>
      <c r="B91" s="46" t="str">
        <f>Портфель!B92</f>
        <v>Р/03/12/2/0975 от 24.08.2012 г.</v>
      </c>
      <c r="C91" s="47">
        <f>Портфель!D92</f>
        <v>41510</v>
      </c>
      <c r="D91" s="46" t="str">
        <f>Портфель!H92</f>
        <v>Р/03/12/2/0975/3/05 от 24.08.2012 г.</v>
      </c>
      <c r="E91" s="46" t="str">
        <f>Портфель!Q92</f>
        <v>Товары промышленной группы  в  ассортименте</v>
      </c>
      <c r="F91" s="48">
        <f>Портфель!E92</f>
        <v>5000000</v>
      </c>
      <c r="G91" s="48">
        <f>Портфель!K92</f>
        <v>1525991.1</v>
      </c>
      <c r="H91" s="48" t="str">
        <f>Портфель!G92</f>
        <v>ООО "ТД "ВИТ-ТЕХНОЛОГИИ"</v>
      </c>
      <c r="I91" s="46" t="str">
        <f>Портфель!N92</f>
        <v>Товары</v>
      </c>
      <c r="J91" s="48" t="str">
        <f>Портфель!P92</f>
        <v>г. Саратов, пос. Мирный, д. б/н</v>
      </c>
      <c r="K91" s="49" t="str">
        <f>Портфель!AE92</f>
        <v>раз в полгода</v>
      </c>
      <c r="L91" s="50"/>
      <c r="M91" s="51">
        <f ca="1">Портфель!AR92</f>
        <v>41328</v>
      </c>
      <c r="N91" s="50"/>
      <c r="O91" s="53" t="str">
        <f>Портфель!F92</f>
        <v>ДМСБ</v>
      </c>
    </row>
    <row r="92" spans="1:15" s="44" customFormat="1" ht="38.25" x14ac:dyDescent="0.2">
      <c r="A92" s="48" t="str">
        <f>Портфель!A93</f>
        <v>"АвтоЛайт" ООО</v>
      </c>
      <c r="B92" s="46" t="str">
        <f>Портфель!B93</f>
        <v>8800300-00-00814 16.02.2011</v>
      </c>
      <c r="C92" s="47">
        <f>Портфель!D93</f>
        <v>41321</v>
      </c>
      <c r="D92" s="46" t="str">
        <f>Портфель!H93</f>
        <v>8800300-51-00814 16.02.2011</v>
      </c>
      <c r="E92" s="46" t="str">
        <f>Портфель!Q93</f>
        <v>Трехкомнатная квартира 56,4 кв.м.</v>
      </c>
      <c r="F92" s="48">
        <f>Портфель!E93</f>
        <v>5000000</v>
      </c>
      <c r="G92" s="48">
        <f>Портфель!K93</f>
        <v>1438500</v>
      </c>
      <c r="H92" s="48" t="str">
        <f>Портфель!G93</f>
        <v>Викулова Людмила Викторовна</v>
      </c>
      <c r="I92" s="46" t="str">
        <f>Портфель!N93</f>
        <v>Недвижимое имущество</v>
      </c>
      <c r="J92" s="48" t="str">
        <f>Портфель!P93</f>
        <v>г. Саратов, 4 пр. им. Чернышевского Н.Г., д. 6, кв. 286</v>
      </c>
      <c r="K92" s="49" t="str">
        <f>Портфель!AE93</f>
        <v>раз в год</v>
      </c>
      <c r="L92" s="50"/>
      <c r="M92" s="51">
        <f ca="1">Портфель!AR93</f>
        <v>41531</v>
      </c>
      <c r="N92" s="50"/>
      <c r="O92" s="53" t="str">
        <f>Портфель!F93</f>
        <v>ДМСБ</v>
      </c>
    </row>
    <row r="93" spans="1:15" s="44" customFormat="1" ht="114.75" x14ac:dyDescent="0.2">
      <c r="A93" s="48" t="str">
        <f>Портфель!A94</f>
        <v>ЗАО БЦ "Визит"</v>
      </c>
      <c r="B93" s="46" t="str">
        <f>Портфель!B94</f>
        <v>1090305-00-00205 от 05.03.2011 г.</v>
      </c>
      <c r="C93" s="47">
        <f>Портфель!D94</f>
        <v>42435</v>
      </c>
      <c r="D93" s="46" t="str">
        <f>Портфель!H94</f>
        <v>1090305-52-00205  от 15.03.2011г.</v>
      </c>
      <c r="E93" s="46" t="str">
        <f>Портфель!Q94</f>
        <v>Нежилые помещения в количестве 2 ед., общей площадью 51,2 кв.м., расположенные на земельном участке площадью 5 754 кв.м.</v>
      </c>
      <c r="F93" s="48">
        <f>Портфель!E94</f>
        <v>5000000</v>
      </c>
      <c r="G93" s="48">
        <f>Портфель!K94</f>
        <v>656600</v>
      </c>
      <c r="H93" s="48" t="str">
        <f>Портфель!G94</f>
        <v>ЗАО БЦ "Визит"</v>
      </c>
      <c r="I93" s="46" t="str">
        <f>Портфель!N94</f>
        <v>Недвижимое имущество</v>
      </c>
      <c r="J93" s="48" t="str">
        <f>Портфель!P94</f>
        <v>Саратовская область, Энгельский район, пос. Пробуждение, ул. Придорожная, д. 10</v>
      </c>
      <c r="K93" s="49" t="str">
        <f>Портфель!AE94</f>
        <v>раз в год</v>
      </c>
      <c r="L93" s="50"/>
      <c r="M93" s="51">
        <f ca="1">Портфель!AR94</f>
        <v>41522</v>
      </c>
      <c r="N93" s="50"/>
      <c r="O93" s="53" t="str">
        <f>Портфель!F94</f>
        <v>ДМСБ</v>
      </c>
    </row>
    <row r="94" spans="1:15" s="44" customFormat="1" ht="51" x14ac:dyDescent="0.2">
      <c r="A94" s="48" t="str">
        <f>Портфель!A95</f>
        <v>ООО "ТД "ВИТ-ТЕХНОЛОГИИ"</v>
      </c>
      <c r="B94" s="46" t="str">
        <f>Портфель!B95</f>
        <v>Р/03/12/2/0975 от 24.08.2012 г.</v>
      </c>
      <c r="C94" s="47">
        <f>Портфель!D95</f>
        <v>41510</v>
      </c>
      <c r="D94" s="46" t="str">
        <f>Портфель!H95</f>
        <v>Р/03/12/2/0975/3/06 от 24.08.2012 г.</v>
      </c>
      <c r="E94" s="46" t="str">
        <f>Портфель!Q95</f>
        <v>Товары промышленной группы  в  ассортименте</v>
      </c>
      <c r="F94" s="48">
        <f>Портфель!E95</f>
        <v>5000000</v>
      </c>
      <c r="G94" s="48">
        <f>Портфель!K95</f>
        <v>632446.96499999997</v>
      </c>
      <c r="H94" s="48" t="str">
        <f>Портфель!G95</f>
        <v>ООО «ПО «ВИТ-ТЕХГАЗ»</v>
      </c>
      <c r="I94" s="46" t="str">
        <f>Портфель!N95</f>
        <v>Товары</v>
      </c>
      <c r="J94" s="48" t="str">
        <f>Портфель!P95</f>
        <v>Саратовская область, г.Энгельс, ул.Промышленная, д.19</v>
      </c>
      <c r="K94" s="49" t="str">
        <f>Портфель!AE95</f>
        <v>раз в полгода</v>
      </c>
      <c r="L94" s="50"/>
      <c r="M94" s="51">
        <f ca="1">Портфель!AR95</f>
        <v>41328</v>
      </c>
      <c r="N94" s="50"/>
      <c r="O94" s="53" t="str">
        <f>Портфель!F95</f>
        <v>ДМСБ</v>
      </c>
    </row>
    <row r="95" spans="1:15" s="44" customFormat="1" ht="89.25" x14ac:dyDescent="0.2">
      <c r="A95" s="48" t="str">
        <f>Портфель!A96</f>
        <v>ООО "Бизнес-Регион"</v>
      </c>
      <c r="B95" s="46" t="str">
        <f>Портфель!B96</f>
        <v>Р/03/11/1/0878 от 09.09.2011 г.</v>
      </c>
      <c r="C95" s="47">
        <f>Портфель!D96</f>
        <v>41770</v>
      </c>
      <c r="D95" s="46" t="str">
        <f>Портфель!H96</f>
        <v>Р/03/11/1/0878/4/06 от 09.09.2011 г.</v>
      </c>
      <c r="E95" s="46" t="str">
        <f>Портфель!Q96</f>
        <v>Станок для ламинации ПВХ-профилей LM300 W6-S, 2009 г.в.; Станок для резки ПВХ-ламинопленки SCM-1401, 2009 г.в.</v>
      </c>
      <c r="F95" s="48">
        <f>Портфель!E96</f>
        <v>5000000</v>
      </c>
      <c r="G95" s="48">
        <f>Портфель!K96</f>
        <v>515000</v>
      </c>
      <c r="H95" s="48" t="str">
        <f>Портфель!G96</f>
        <v>ООО «Бизнес-Регион С»</v>
      </c>
      <c r="I95" s="46" t="str">
        <f>Портфель!N96</f>
        <v>Оборудование</v>
      </c>
      <c r="J95" s="48" t="str">
        <f>Портфель!P96</f>
        <v>г. Саратов, ул. Фабричная, д. 1А</v>
      </c>
      <c r="K95" s="49" t="str">
        <f>Портфель!AE96</f>
        <v>раз в квартал</v>
      </c>
      <c r="L95" s="50"/>
      <c r="M95" s="51">
        <f ca="1">Портфель!AR96</f>
        <v>41347</v>
      </c>
      <c r="N95" s="50"/>
      <c r="O95" s="53" t="str">
        <f>Портфель!F96</f>
        <v>ДМСБ</v>
      </c>
    </row>
    <row r="96" spans="1:15" s="44" customFormat="1" ht="51" x14ac:dyDescent="0.2">
      <c r="A96" s="48" t="str">
        <f>Портфель!A97</f>
        <v>ООО "ТД "ВИТ-ТЕХНОЛОГИИ"</v>
      </c>
      <c r="B96" s="46" t="str">
        <f>Портфель!B97</f>
        <v>Р/03/12/2/0975 от 24.08.2012 г.</v>
      </c>
      <c r="C96" s="47">
        <f>Портфель!D97</f>
        <v>41510</v>
      </c>
      <c r="D96" s="46" t="str">
        <f>Портфель!H97</f>
        <v>Р/03/12/2/0975/4/08 от 24.08.2012 г.</v>
      </c>
      <c r="E96" s="46" t="str">
        <f>Портфель!Q97</f>
        <v>А/м грузовой-бортовой MAZDA BT-50, 2010 г.в.</v>
      </c>
      <c r="F96" s="48">
        <f>Портфель!E97</f>
        <v>5000000</v>
      </c>
      <c r="G96" s="48">
        <f>Портфель!K97</f>
        <v>480000</v>
      </c>
      <c r="H96" s="48" t="str">
        <f>Портфель!G97</f>
        <v xml:space="preserve">ООО ПО "ВИТ-ТЕХГАЗ" </v>
      </c>
      <c r="I96" s="46" t="str">
        <f>Портфель!N97</f>
        <v>Транспорт</v>
      </c>
      <c r="J96" s="48" t="str">
        <f>Портфель!P97</f>
        <v>г. Саратов, пос. Мирный, д. б/н</v>
      </c>
      <c r="K96" s="49" t="str">
        <f>Портфель!AE97</f>
        <v>раз в полгода</v>
      </c>
      <c r="L96" s="50"/>
      <c r="M96" s="51">
        <f ca="1">Портфель!AR97</f>
        <v>41328</v>
      </c>
      <c r="N96" s="50"/>
      <c r="O96" s="53" t="str">
        <f>Портфель!F97</f>
        <v>ДМСБ</v>
      </c>
    </row>
    <row r="97" spans="1:15" s="44" customFormat="1" ht="51" x14ac:dyDescent="0.2">
      <c r="A97" s="48" t="str">
        <f>Портфель!A98</f>
        <v>ООО "Бизнес-Регион"</v>
      </c>
      <c r="B97" s="46" t="str">
        <f>Портфель!B98</f>
        <v>Р/03/11/1/0878 от 09.09.2011 г.</v>
      </c>
      <c r="C97" s="47">
        <f>Портфель!D98</f>
        <v>41770</v>
      </c>
      <c r="D97" s="46" t="str">
        <f>Портфель!H98</f>
        <v>Р/03/11/1/0878/4/04 от 09.09.2011 г.</v>
      </c>
      <c r="E97" s="46" t="str">
        <f>Портфель!Q98</f>
        <v>Легковой  автомобиль HONDA ACCORD, 2008 г.в.</v>
      </c>
      <c r="F97" s="48">
        <f>Портфель!E98</f>
        <v>5000000</v>
      </c>
      <c r="G97" s="48">
        <f>Портфель!K98</f>
        <v>385000</v>
      </c>
      <c r="H97" s="48" t="str">
        <f>Портфель!G98</f>
        <v xml:space="preserve">Чупаченко Алексей Сергеевич </v>
      </c>
      <c r="I97" s="46" t="str">
        <f>Портфель!N98</f>
        <v>Транспорт</v>
      </c>
      <c r="J97" s="48" t="str">
        <f>Портфель!P98</f>
        <v>Саратовская область, Энгельсский район, с. Узморье, пер. Авиационный, д.1/1</v>
      </c>
      <c r="K97" s="49" t="str">
        <f>Портфель!AE98</f>
        <v>раз в квартал</v>
      </c>
      <c r="L97" s="50"/>
      <c r="M97" s="51">
        <f ca="1">Портфель!AR98</f>
        <v>41347</v>
      </c>
      <c r="N97" s="50"/>
      <c r="O97" s="53" t="str">
        <f>Портфель!F98</f>
        <v>ДМСБ</v>
      </c>
    </row>
    <row r="98" spans="1:15" s="44" customFormat="1" ht="51" x14ac:dyDescent="0.2">
      <c r="A98" s="48" t="str">
        <f>Портфель!A99</f>
        <v>ООО "ТД "ВИТ-ТЕХНОЛОГИИ"</v>
      </c>
      <c r="B98" s="46" t="str">
        <f>Портфель!B99</f>
        <v>Р/03/12/2/0975 от 24.08.2012 г.</v>
      </c>
      <c r="C98" s="47">
        <f>Портфель!D99</f>
        <v>41510</v>
      </c>
      <c r="D98" s="46" t="str">
        <f>Портфель!H99</f>
        <v>Р/03/12/2/0975/4/07 от 24.08.2012 г.</v>
      </c>
      <c r="E98" s="46" t="str">
        <f>Портфель!Q99</f>
        <v> Легковой а/м TOYOTA CAMRY, 2008 г.в.</v>
      </c>
      <c r="F98" s="48">
        <f>Портфель!E99</f>
        <v>5000000</v>
      </c>
      <c r="G98" s="48">
        <f>Портфель!K99</f>
        <v>385000</v>
      </c>
      <c r="H98" s="48" t="str">
        <f>Портфель!G99</f>
        <v>ООО "ТД "ВИТ-ТЕХНОЛОГИИ"</v>
      </c>
      <c r="I98" s="46" t="str">
        <f>Портфель!N99</f>
        <v>Транспорт</v>
      </c>
      <c r="J98" s="48" t="str">
        <f>Портфель!P99</f>
        <v>г. Саратов, пос. Мирный, д. б/н</v>
      </c>
      <c r="K98" s="49" t="str">
        <f>Портфель!AE99</f>
        <v>раз в полгода</v>
      </c>
      <c r="L98" s="50"/>
      <c r="M98" s="51">
        <f ca="1">Портфель!AR99</f>
        <v>41328</v>
      </c>
      <c r="N98" s="50"/>
      <c r="O98" s="53" t="str">
        <f>Портфель!F99</f>
        <v>ДМСБ</v>
      </c>
    </row>
    <row r="99" spans="1:15" s="44" customFormat="1" ht="409.5" x14ac:dyDescent="0.2">
      <c r="A99" s="48" t="str">
        <f>Портфель!A100</f>
        <v>Старостин А.М. ИП</v>
      </c>
      <c r="B99" s="46" t="str">
        <f>Портфель!B100</f>
        <v>Р/03/12/2/0938 от 17.04.2012 г.</v>
      </c>
      <c r="C99" s="47">
        <f>Портфель!D100</f>
        <v>41016</v>
      </c>
      <c r="D99" s="46" t="str">
        <f>Портфель!H100</f>
        <v>Р/03/11/1/0859/5/05 от 28.07.2011 г.</v>
      </c>
      <c r="E99" s="46" t="str">
        <f>Портфель!Q100</f>
        <v>Сооружение – АЗС, включающая в себя: нежилое одноэтажное здание операторской, кирпичная уборная, навес металлический, пожарный металлический резервуар подземный, подземные металлические резервуары с колонками, резервуар металлический резервный, колодец канализационный, колодец для стоков, колодец бензомаслоулавливатель, дорожное покрытие, дорожное покрытие, труба раздаточная металлическая, труба обсадная металлическая, труба ливневых стоков, опоры электроосвещения, ограждение  кирпичные, кабель подземный, трансформатор, Литер А, литер У, литер Н, литер Р, литер Р1-Р4, , литер Р5, литер К1, литер К2, литер I, литер II, литер T1, литер T2, литер Т3, литер 01-07 литер 1, литер Э, литер Т , общей площадью 37,3 кв.м., условный (кадастровый) номер 64-64-40/070/2008-174. Земельный участок, общей площадью 5000 м2, кадастровый план земельного участка №32/08-1180 от 08.02.2008 г.</v>
      </c>
      <c r="F99" s="48">
        <f>Портфель!E100</f>
        <v>5000000</v>
      </c>
      <c r="G99" s="48">
        <f>Портфель!K100</f>
        <v>0</v>
      </c>
      <c r="H99" s="48" t="str">
        <f>Портфель!G100</f>
        <v>Саидова Елена Николаевна</v>
      </c>
      <c r="I99" s="46" t="str">
        <f>Портфель!N100</f>
        <v>Недвижимое имущество</v>
      </c>
      <c r="J99" s="48" t="str">
        <f>Портфель!P100</f>
        <v>Саратовская область, Саратовский район, на землях племрепродуктора «Зоринский»</v>
      </c>
      <c r="K99" s="49" t="str">
        <f>Портфель!AE100</f>
        <v>раз в год</v>
      </c>
      <c r="L99" s="50"/>
      <c r="M99" s="51">
        <f ca="1">Портфель!AR100</f>
        <v>41362</v>
      </c>
      <c r="N99" s="50"/>
      <c r="O99" s="53" t="str">
        <f>Портфель!F100</f>
        <v>ДМСБ</v>
      </c>
    </row>
    <row r="100" spans="1:15" s="44" customFormat="1" ht="76.5" x14ac:dyDescent="0.2">
      <c r="A100" s="48" t="str">
        <f>Портфель!A101</f>
        <v>Скосырев Дмитрий Александрович ИП</v>
      </c>
      <c r="B100" s="46" t="str">
        <f>Портфель!B101</f>
        <v>1040000-00-00552 23.05.2008</v>
      </c>
      <c r="C100" s="47">
        <f>Портфель!D101</f>
        <v>41418</v>
      </c>
      <c r="D100" s="46" t="str">
        <f>Портфель!H101</f>
        <v>1040000-51-00552  от 23.05.2008</v>
      </c>
      <c r="E100" s="46" t="str">
        <f>Портфель!Q101</f>
        <v>Нежилое помещение, назначение - торговая, общей площадью 557,1 кв.м.</v>
      </c>
      <c r="F100" s="48">
        <f>Портфель!E101</f>
        <v>4500000</v>
      </c>
      <c r="G100" s="48">
        <f>Портфель!K101</f>
        <v>8000000</v>
      </c>
      <c r="H100" s="48" t="str">
        <f>Портфель!G101</f>
        <v>Мирзоян Алексей Ильяевич</v>
      </c>
      <c r="I100" s="46" t="str">
        <f>Портфель!N101</f>
        <v>Недвижимое имущество</v>
      </c>
      <c r="J100" s="48" t="str">
        <f>Портфель!P101</f>
        <v>г. Саратов, ул. Московская, д. 164</v>
      </c>
      <c r="K100" s="49" t="str">
        <f>Портфель!AE101</f>
        <v>раз в год</v>
      </c>
      <c r="L100" s="50"/>
      <c r="M100" s="51">
        <f ca="1">Портфель!AR101</f>
        <v>41516</v>
      </c>
      <c r="N100" s="50"/>
      <c r="O100" s="53" t="str">
        <f>Портфель!F101</f>
        <v>ДМСБ</v>
      </c>
    </row>
    <row r="101" spans="1:15" s="44" customFormat="1" ht="344.25" x14ac:dyDescent="0.2">
      <c r="A101" s="48" t="str">
        <f>Портфель!A102</f>
        <v>ИП Юнников Владимир Юрьевич</v>
      </c>
      <c r="B101" s="46" t="str">
        <f>Портфель!B102</f>
        <v>Р/38/12/1/0030 от 18.09.2012 г.</v>
      </c>
      <c r="C101" s="47">
        <f>Портфель!D102</f>
        <v>43726</v>
      </c>
      <c r="D101" s="46" t="str">
        <f>Портфель!H102</f>
        <v>Р/38/12/1/0030/5/03 от 18.09.2012 г.</v>
      </c>
      <c r="E101" s="46" t="str">
        <f>Портфель!Q102</f>
        <v>Здание-модуль 1, литер В, назначение: нежилое, общая площадь 707,9 кв.м., инв. № 63:407:002:000122220:В, этажность: 1-этажный. Условный номер: 64-64-13/054/2007-44. Земельный участок, категория земель: земли населенных пунктов, разрешенное использование: под объекты для эксплуатации, содержания устройств транспорта, общей площадью 1 975 кв.м. Условный номер: 64:40:030101:341.</v>
      </c>
      <c r="F101" s="48">
        <f>Портфель!E102</f>
        <v>4500000</v>
      </c>
      <c r="G101" s="48">
        <f>Портфель!K102</f>
        <v>3424400</v>
      </c>
      <c r="H101" s="48" t="str">
        <f>Портфель!G102</f>
        <v>Юнников Владимир Юрьевич</v>
      </c>
      <c r="I101" s="46" t="str">
        <f>Портфель!N102</f>
        <v>Недвижимое имущество</v>
      </c>
      <c r="J101" s="48" t="str">
        <f>Портфель!P102</f>
        <v>Саратовская область, г. Балаково, ул. Транспортная, д. 11</v>
      </c>
      <c r="K101" s="49" t="str">
        <f>Портфель!AE102</f>
        <v>раз в год</v>
      </c>
      <c r="L101" s="50"/>
      <c r="M101" s="51">
        <f ca="1">Портфель!AR102</f>
        <v>41535</v>
      </c>
      <c r="N101" s="50"/>
      <c r="O101" s="53" t="str">
        <f>Портфель!F102</f>
        <v>ДМСБ</v>
      </c>
    </row>
    <row r="102" spans="1:15" s="44" customFormat="1" ht="344.25" x14ac:dyDescent="0.2">
      <c r="A102" s="48" t="str">
        <f>Портфель!A103</f>
        <v>ИП Юнников Владимир Юрьевич</v>
      </c>
      <c r="B102" s="46" t="str">
        <f>Портфель!B103</f>
        <v>Р/38/12/1/0030 от 18.09.2012 г.</v>
      </c>
      <c r="C102" s="47">
        <f>Портфель!D103</f>
        <v>43726</v>
      </c>
      <c r="D102" s="46" t="str">
        <f>Портфель!H103</f>
        <v>Р/38/12/1/0030/5/02 от 18.09.2012 г.</v>
      </c>
      <c r="E102" s="46" t="str">
        <f>Портфель!Q103</f>
        <v xml:space="preserve">Здание ремонтных мастерских, литер Б, назначение: нежилое, общая площадь 186,2 кв.м., инв. № 63:407:002:000122220:Б, этажность: 1-этажный. Земельный участок, категория земель: земли населенных пунктов, разрешенное использование: под объекты для эксплуатации, содержания устройств транспорта, общей площадью 1 377 кв.м. Условный номер: 64:40:030101:342.Условный номер: 64-64-13/054/2007-41 </v>
      </c>
      <c r="F102" s="48">
        <f>Портфель!E103</f>
        <v>4500000</v>
      </c>
      <c r="G102" s="48">
        <f>Портфель!K103</f>
        <v>1335600</v>
      </c>
      <c r="H102" s="48" t="str">
        <f>Портфель!G103</f>
        <v>Юнников Владимир Юрьевич</v>
      </c>
      <c r="I102" s="46" t="str">
        <f>Портфель!N103</f>
        <v>Недвижимое имущество</v>
      </c>
      <c r="J102" s="48" t="str">
        <f>Портфель!P103</f>
        <v>Саратовская область, г. Балаково, ул. Транспортная, д. 11</v>
      </c>
      <c r="K102" s="49" t="str">
        <f>Портфель!AE103</f>
        <v>раз в год</v>
      </c>
      <c r="L102" s="50"/>
      <c r="M102" s="51">
        <f ca="1">Портфель!AR103</f>
        <v>41535</v>
      </c>
      <c r="N102" s="50"/>
      <c r="O102" s="53" t="str">
        <f>Портфель!F103</f>
        <v>ДМСБ</v>
      </c>
    </row>
    <row r="103" spans="1:15" s="44" customFormat="1" ht="153" x14ac:dyDescent="0.2">
      <c r="A103" s="48" t="str">
        <f>Портфель!A104</f>
        <v>ООО "ГК "Ноев Ковчег"</v>
      </c>
      <c r="B103" s="46" t="str">
        <f>Портфель!B104</f>
        <v>1090307-00-00094 от 19.01.2011 г.</v>
      </c>
      <c r="C103" s="47">
        <f>Портфель!D104</f>
        <v>41659</v>
      </c>
      <c r="D103" s="46" t="str">
        <f>Портфель!H104</f>
        <v>1090307-62-00094 от 19.01.2011 г.</v>
      </c>
      <c r="E103" s="46" t="str">
        <f>Портфель!Q104</f>
        <v>2227SL Специальное пассажирское ТС, класса В, 2011г.в.; 2227SL Специальное пассажирское ТС, класса В, 2011г.в.; 2227SL Специальное пассажирское ТС, класса В, 2010г.в.</v>
      </c>
      <c r="F103" s="48">
        <f>Портфель!E104</f>
        <v>4104000</v>
      </c>
      <c r="G103" s="48">
        <f>Портфель!K104</f>
        <v>2872800</v>
      </c>
      <c r="H103" s="48" t="str">
        <f>Портфель!G104</f>
        <v>ООО "ГК "Ноев Ковчег"</v>
      </c>
      <c r="I103" s="46" t="str">
        <f>Портфель!N104</f>
        <v>Транспорт</v>
      </c>
      <c r="J103" s="48" t="str">
        <f>Портфель!P104</f>
        <v>Волгоградская область, г. Камышин, 5 мкр., р-н ж/д №51 А</v>
      </c>
      <c r="K103" s="49" t="str">
        <f>Портфель!AE104</f>
        <v>раз в полгода</v>
      </c>
      <c r="L103" s="50"/>
      <c r="M103" s="51">
        <f ca="1">Портфель!AR104</f>
        <v>41264</v>
      </c>
      <c r="N103" s="50"/>
      <c r="O103" s="53" t="str">
        <f>Портфель!F104</f>
        <v>ДМСБ</v>
      </c>
    </row>
    <row r="104" spans="1:15" s="44" customFormat="1" ht="89.25" x14ac:dyDescent="0.2">
      <c r="A104" s="48" t="str">
        <f>Портфель!A105</f>
        <v>ООО "ГК "Ноев Ковчег"</v>
      </c>
      <c r="B104" s="46" t="str">
        <f>Портфель!B105</f>
        <v>1090307-00-00094 от 19.01.2011 г.</v>
      </c>
      <c r="C104" s="47">
        <f>Портфель!D105</f>
        <v>41659</v>
      </c>
      <c r="D104" s="46" t="str">
        <f>Портфель!H105</f>
        <v>1090307-61-00094 от 19.01.2011 г.</v>
      </c>
      <c r="E104" s="46" t="str">
        <f>Портфель!Q105</f>
        <v>Автобус категории «Д», 20 пос.мест, включая водителя, 2007 г.в.; 2227SL Специальное пассажирское ТС, класса В, 2010г.в.</v>
      </c>
      <c r="F104" s="48">
        <f>Портфель!E105</f>
        <v>4104000</v>
      </c>
      <c r="G104" s="48">
        <f>Портфель!K105</f>
        <v>1270000</v>
      </c>
      <c r="H104" s="48" t="str">
        <f>Портфель!G105</f>
        <v>Ковалев Александр Юрьевич</v>
      </c>
      <c r="I104" s="46" t="str">
        <f>Портфель!N105</f>
        <v>Транспорт</v>
      </c>
      <c r="J104" s="48" t="str">
        <f>Портфель!P105</f>
        <v>Волгоградская область, г. Камышин, 5 мкр., р-н ж/д №51 А</v>
      </c>
      <c r="K104" s="49" t="str">
        <f>Портфель!AE105</f>
        <v>раз в полгода</v>
      </c>
      <c r="L104" s="50"/>
      <c r="M104" s="51">
        <f ca="1">Портфель!AR105</f>
        <v>41264</v>
      </c>
      <c r="N104" s="50"/>
      <c r="O104" s="53" t="str">
        <f>Портфель!F105</f>
        <v>ДМСБ</v>
      </c>
    </row>
    <row r="105" spans="1:15" s="44" customFormat="1" ht="178.5" x14ac:dyDescent="0.2">
      <c r="A105" s="48" t="str">
        <f>Портфель!A106</f>
        <v>ИП Огородник Е.А.</v>
      </c>
      <c r="B105" s="46" t="str">
        <f>Портфель!B106</f>
        <v>Р/37/11/1/0101 от 30.06.2011 г.</v>
      </c>
      <c r="C105" s="47">
        <f>Портфель!D106</f>
        <v>42551</v>
      </c>
      <c r="D105" s="46" t="str">
        <f>Портфель!H106</f>
        <v>Р/37/11/1/0101/5/01 от 30.06.2011 г.</v>
      </c>
      <c r="E105" s="46" t="str">
        <f>Портфель!Q106</f>
        <v>Нежилое здание гаражей на 30 автомашин, литер С. Год постройки – не установлен. Материалы стен – кирпич. Общая площадь - 514,9 кв.м.; Земельный участок для распределительной нефтебазы, общей площадью 5000 кв.м.</v>
      </c>
      <c r="F105" s="48">
        <f>Портфель!E106</f>
        <v>4100000</v>
      </c>
      <c r="G105" s="48">
        <f>Портфель!K106</f>
        <v>2536000</v>
      </c>
      <c r="H105" s="48" t="str">
        <f>Портфель!G106</f>
        <v>Огородник Евгений Антонович</v>
      </c>
      <c r="I105" s="46" t="str">
        <f>Портфель!N106</f>
        <v>Недвижимое имущество</v>
      </c>
      <c r="J105" s="48" t="str">
        <f>Портфель!P106</f>
        <v>Волгоградская обл. г. Камышин, ул. Казанская, 35 а; Волгоградская обл. г. Камышин, примерно 600 м. по направлению на восток от ориентира – здание, ул. Казанская, 35 а</v>
      </c>
      <c r="K105" s="49" t="str">
        <f>Портфель!AE106</f>
        <v>раз в год</v>
      </c>
      <c r="L105" s="50"/>
      <c r="M105" s="51">
        <f ca="1">Портфель!AR106</f>
        <v>41525</v>
      </c>
      <c r="N105" s="50"/>
      <c r="O105" s="53" t="str">
        <f>Портфель!F106</f>
        <v>ДМСБ</v>
      </c>
    </row>
    <row r="106" spans="1:15" s="44" customFormat="1" ht="51" x14ac:dyDescent="0.2">
      <c r="A106" s="48" t="str">
        <f>Портфель!A107</f>
        <v>ИП Огородник Е.А.</v>
      </c>
      <c r="B106" s="46" t="str">
        <f>Портфель!B107</f>
        <v>Р/37/11/1/0101 от 30.06.2011 г.</v>
      </c>
      <c r="C106" s="47">
        <f>Портфель!D107</f>
        <v>42551</v>
      </c>
      <c r="D106" s="46" t="str">
        <f>Портфель!H107</f>
        <v>Р/37/11/1/0101/4/02 от 29.07.2011 г.</v>
      </c>
      <c r="E106" s="46" t="str">
        <f>Портфель!Q107</f>
        <v>Автомобиль-фургон 27956X на базе HYUNDAI HD-120, 2008 г.в.</v>
      </c>
      <c r="F106" s="48">
        <f>Портфель!E107</f>
        <v>4100000</v>
      </c>
      <c r="G106" s="48">
        <f>Портфель!K107</f>
        <v>800000</v>
      </c>
      <c r="H106" s="48" t="str">
        <f>Портфель!G107</f>
        <v>Огородник Евгений Антонович</v>
      </c>
      <c r="I106" s="46" t="str">
        <f>Портфель!N107</f>
        <v>Транспорт</v>
      </c>
      <c r="J106" s="48" t="str">
        <f>Портфель!P107</f>
        <v>Волгоградская область, г.Камышин, ул. Казанская, 35а</v>
      </c>
      <c r="K106" s="49" t="str">
        <f>Портфель!AE107</f>
        <v>раз в полгода</v>
      </c>
      <c r="L106" s="50"/>
      <c r="M106" s="51">
        <f ca="1">Портфель!AR107</f>
        <v>41343</v>
      </c>
      <c r="N106" s="50"/>
      <c r="O106" s="53" t="str">
        <f>Портфель!F107</f>
        <v>ДМСБ</v>
      </c>
    </row>
    <row r="107" spans="1:15" s="44" customFormat="1" ht="63.75" x14ac:dyDescent="0.2">
      <c r="A107" s="48" t="str">
        <f>Портфель!A108</f>
        <v>ИП Огородник Е.А.</v>
      </c>
      <c r="B107" s="46" t="str">
        <f>Портфель!B108</f>
        <v>Р/37/11/1/0101 от 30.06.2011 г.</v>
      </c>
      <c r="C107" s="47">
        <f>Портфель!D108</f>
        <v>42551</v>
      </c>
      <c r="D107" s="46" t="str">
        <f>Портфель!H108</f>
        <v>Р/37/11/1/0101/4/01 от 20.07.2011 г.</v>
      </c>
      <c r="E107" s="46" t="str">
        <f>Портфель!Q108</f>
        <v>Грузовой тягач седельный RENAULT MAGNUM AE 430 19 T, 2000 г.в.</v>
      </c>
      <c r="F107" s="48">
        <f>Портфель!E108</f>
        <v>4100000</v>
      </c>
      <c r="G107" s="48">
        <f>Портфель!K108</f>
        <v>440000</v>
      </c>
      <c r="H107" s="48" t="str">
        <f>Портфель!G108</f>
        <v>Огородник Евгений Антонович</v>
      </c>
      <c r="I107" s="46" t="str">
        <f>Портфель!N108</f>
        <v>Транспорт</v>
      </c>
      <c r="J107" s="48" t="str">
        <f>Портфель!P108</f>
        <v>Волгоградская область, г.Камышин, ул. Казанская, 35а</v>
      </c>
      <c r="K107" s="49" t="str">
        <f>Портфель!AE108</f>
        <v>раз в полгода</v>
      </c>
      <c r="L107" s="50"/>
      <c r="M107" s="51">
        <f ca="1">Портфель!AR108</f>
        <v>41343</v>
      </c>
      <c r="N107" s="50"/>
      <c r="O107" s="53" t="str">
        <f>Портфель!F108</f>
        <v>ДМСБ</v>
      </c>
    </row>
    <row r="108" spans="1:15" s="44" customFormat="1" ht="140.25" x14ac:dyDescent="0.2">
      <c r="A108" s="48" t="str">
        <f>Портфель!A109</f>
        <v>ИП Левкович Максим Владимирович</v>
      </c>
      <c r="B108" s="46" t="str">
        <f>Портфель!B109</f>
        <v>Р/35/12/3/0273 от 25.07.2012 г.</v>
      </c>
      <c r="C108" s="47">
        <f>Портфель!D109</f>
        <v>42941</v>
      </c>
      <c r="D108" s="46" t="str">
        <f>Портфель!H109</f>
        <v>Р/35/12/3/0273/5/01 от 25.07.2012 г.</v>
      </c>
      <c r="E108" s="46" t="str">
        <f>Портфель!Q109</f>
        <v xml:space="preserve">Нежилое помещение, общей площадью 105,8 (сто пять целых восемь десятых) кв.м.,  на первом этаже трехэтажного дома, условный (кадастровый) номер: 64:48:1:392:39:0:Н </v>
      </c>
      <c r="F108" s="48">
        <f>Портфель!E109</f>
        <v>4000000</v>
      </c>
      <c r="G108" s="48">
        <f>Портфель!K109</f>
        <v>6167250</v>
      </c>
      <c r="H108" s="48" t="str">
        <f>Портфель!G109</f>
        <v>Левкович Максим Владимирович</v>
      </c>
      <c r="I108" s="46" t="str">
        <f>Портфель!N109</f>
        <v>Недвижимое имущество</v>
      </c>
      <c r="J108" s="48" t="str">
        <f>Портфель!P109</f>
        <v xml:space="preserve">г. Саратов, ул. Московская, д. 39. </v>
      </c>
      <c r="K108" s="49" t="str">
        <f>Портфель!AE109</f>
        <v>раз в год</v>
      </c>
      <c r="L108" s="50"/>
      <c r="M108" s="51">
        <f ca="1">Портфель!AR109</f>
        <v>41480</v>
      </c>
      <c r="N108" s="50"/>
      <c r="O108" s="53" t="str">
        <f>Портфель!F109</f>
        <v>ДМСБ</v>
      </c>
    </row>
    <row r="109" spans="1:15" s="44" customFormat="1" ht="89.25" x14ac:dyDescent="0.2">
      <c r="A109" s="48" t="str">
        <f>Портфель!A110</f>
        <v>ИП Татаринцев Виталий Валентинович</v>
      </c>
      <c r="B109" s="46" t="str">
        <f>Портфель!B110</f>
        <v>Р/03/12/2/0980 от 28.09.2012 г.</v>
      </c>
      <c r="C109" s="47">
        <f>Портфель!D110</f>
        <v>41910</v>
      </c>
      <c r="D109" s="46" t="str">
        <f>Портфель!H110</f>
        <v>Р/03/12/2/0980/3/03 от 28.09.2012 г.</v>
      </c>
      <c r="E109" s="46" t="str">
        <f>Портфель!Q110</f>
        <v>Мебель (столовые группы, стулья и т.д.) в ассортименте</v>
      </c>
      <c r="F109" s="48">
        <f>Портфель!E110</f>
        <v>4000000</v>
      </c>
      <c r="G109" s="48">
        <f>Портфель!K110</f>
        <v>4894818.96</v>
      </c>
      <c r="H109" s="48" t="str">
        <f>Портфель!G110</f>
        <v>ИП Татаринцев Виталий Валентинович</v>
      </c>
      <c r="I109" s="46" t="str">
        <f>Портфель!N110</f>
        <v>Товары</v>
      </c>
      <c r="J109" s="48" t="str">
        <f>Портфель!P110</f>
        <v>г. Саратов, 1-й Магнитный проезд, 1; 2. Саратовская область, г. Энгельс, ул. Тельмана, 26; 3. г. Саратов, ул. Симбирская, 154</v>
      </c>
      <c r="K109" s="49" t="str">
        <f>Портфель!AE110</f>
        <v>раз в месяц</v>
      </c>
      <c r="L109" s="50"/>
      <c r="M109" s="51">
        <f ca="1">Портфель!AR110</f>
        <v>41286</v>
      </c>
      <c r="N109" s="50"/>
      <c r="O109" s="53" t="str">
        <f>Портфель!F110</f>
        <v>ДМСБ</v>
      </c>
    </row>
    <row r="110" spans="1:15" s="44" customFormat="1" ht="63.75" x14ac:dyDescent="0.2">
      <c r="A110" s="48" t="str">
        <f>Портфель!A111</f>
        <v>ООО СП «Дуэт Т.Л.»</v>
      </c>
      <c r="B110" s="46" t="str">
        <f>Портфель!B111</f>
        <v>Р/03/11/1/0844 от 09.06.2011</v>
      </c>
      <c r="C110" s="47">
        <f>Портфель!D111</f>
        <v>41435</v>
      </c>
      <c r="D110" s="46" t="str">
        <f>Портфель!H111</f>
        <v>Р/03/11/1/0844/4/03 от 09.06.2011</v>
      </c>
      <c r="E110" s="46" t="str">
        <f>Портфель!Q111</f>
        <v>Грузовые тягачи седельные DAF XF95.430 2003 и 2004 г.в.в количестве 6 ед.</v>
      </c>
      <c r="F110" s="48">
        <f>Портфель!E111</f>
        <v>4000000</v>
      </c>
      <c r="G110" s="48">
        <f>Портфель!K111</f>
        <v>4348000</v>
      </c>
      <c r="H110" s="48" t="str">
        <f>Портфель!G111</f>
        <v>ООО СП «Дуэт Т.Л.»</v>
      </c>
      <c r="I110" s="46" t="str">
        <f>Портфель!N111</f>
        <v>Транспорт</v>
      </c>
      <c r="J110" s="48" t="str">
        <f>Портфель!P111</f>
        <v>Саратовская область, Саратовский район, п. Зоринский, 0,5 км юго-восточнее</v>
      </c>
      <c r="K110" s="49" t="str">
        <f>Портфель!AE111</f>
        <v>раз в полгода</v>
      </c>
      <c r="L110" s="50"/>
      <c r="M110" s="51">
        <f ca="1">Портфель!AR111</f>
        <v>41416</v>
      </c>
      <c r="N110" s="50"/>
      <c r="O110" s="53" t="str">
        <f>Портфель!F111</f>
        <v>ДМСБ</v>
      </c>
    </row>
    <row r="111" spans="1:15" s="44" customFormat="1" ht="229.5" x14ac:dyDescent="0.2">
      <c r="A111" s="48" t="str">
        <f>Портфель!A112</f>
        <v>ООО "Грим"</v>
      </c>
      <c r="B111" s="46" t="str">
        <f>Портфель!B112</f>
        <v>Р/35/11/1/0222 от 30.06.2011 г.</v>
      </c>
      <c r="C111" s="47">
        <f>Портфель!D112</f>
        <v>41394</v>
      </c>
      <c r="D111" s="46" t="str">
        <f>Портфель!H112</f>
        <v>Р/35/11/1/0222/5/08 от 30.06.2011 г.</v>
      </c>
      <c r="E111" s="46" t="str">
        <f>Портфель!Q112</f>
        <v>Двухкомнатная квартира, кадастровый номер 64:50:1:0:3:1:0:6, общей площадью 42,3 кв.м., 3 этаж; Жилой дом, кадастровый номер 64-64-60/080/2009-012, литер Ааа1, общей площадью 160,7 кв.м., 2-этажный с хозяйственными постройками, расположенный на земельном участке площадью 818 кв.м.</v>
      </c>
      <c r="F111" s="48">
        <f>Портфель!E112</f>
        <v>4000000</v>
      </c>
      <c r="G111" s="48">
        <f>Портфель!K112</f>
        <v>2328300</v>
      </c>
      <c r="H111" s="48" t="str">
        <f>Портфель!G112</f>
        <v>Морозова Галина Сергеевна</v>
      </c>
      <c r="I111" s="46" t="str">
        <f>Портфель!N112</f>
        <v>Недвижимое имущество</v>
      </c>
      <c r="J111" s="48" t="str">
        <f>Портфель!P112</f>
        <v xml:space="preserve">Саратовская область, г. Энгельс, ул. Тельмана, д. 1, кв. 6; Саратовская область, г. Энгельс, ул. Маяковского, д. 230  </v>
      </c>
      <c r="K111" s="49" t="str">
        <f>Портфель!AE112</f>
        <v>раз в год</v>
      </c>
      <c r="L111" s="50"/>
      <c r="M111" s="51">
        <f ca="1">Портфель!AR112</f>
        <v>41443</v>
      </c>
      <c r="N111" s="50"/>
      <c r="O111" s="53" t="str">
        <f>Портфель!F112</f>
        <v>ДМСБ</v>
      </c>
    </row>
    <row r="112" spans="1:15" s="44" customFormat="1" ht="76.5" x14ac:dyDescent="0.2">
      <c r="A112" s="48" t="str">
        <f>Портфель!A113</f>
        <v xml:space="preserve">ИП Новичкова Татьяна Геннадьевна </v>
      </c>
      <c r="B112" s="46" t="str">
        <f>Портфель!B113</f>
        <v>Р/38/11/3/0016 от 28.09.2011 г.</v>
      </c>
      <c r="C112" s="47">
        <f>Портфель!D113</f>
        <v>41877</v>
      </c>
      <c r="D112" s="46" t="str">
        <f>Портфель!H113</f>
        <v>Р/38/11/3/0016/3/03 от 28.09.2011 г.</v>
      </c>
      <c r="E112" s="46" t="str">
        <f>Портфель!Q113</f>
        <v>Мягкая мебель в ассортименте</v>
      </c>
      <c r="F112" s="48">
        <f>Портфель!E113</f>
        <v>4000000</v>
      </c>
      <c r="G112" s="48">
        <f>Портфель!K113</f>
        <v>1786350</v>
      </c>
      <c r="H112" s="48" t="str">
        <f>Портфель!G113</f>
        <v xml:space="preserve">ИП Новичкова Татьяна Геннадьевна </v>
      </c>
      <c r="I112" s="46" t="str">
        <f>Портфель!N113</f>
        <v>Товары</v>
      </c>
      <c r="J112" s="48" t="str">
        <f>Портфель!P113</f>
        <v>Саратовская область, г. Балаково,  ул. Ленина, д.34, Саратовская область, г. Вольск, ул. Ленина 50а</v>
      </c>
      <c r="K112" s="49" t="str">
        <f>Портфель!AE113</f>
        <v>раз в полгода</v>
      </c>
      <c r="L112" s="50"/>
      <c r="M112" s="51">
        <f ca="1">Портфель!AR113</f>
        <v>41402</v>
      </c>
      <c r="N112" s="50"/>
      <c r="O112" s="53" t="str">
        <f>Портфель!F113</f>
        <v>ДМСБ</v>
      </c>
    </row>
    <row r="113" spans="1:15" s="44" customFormat="1" ht="63.75" x14ac:dyDescent="0.2">
      <c r="A113" s="48" t="str">
        <f>Портфель!A114</f>
        <v>ООО "Грим"</v>
      </c>
      <c r="B113" s="46" t="str">
        <f>Портфель!B114</f>
        <v>Р/35/11/1/0222 от 30.06.2011 г.</v>
      </c>
      <c r="C113" s="47">
        <f>Портфель!D114</f>
        <v>41394</v>
      </c>
      <c r="D113" s="46" t="str">
        <f>Портфель!H114</f>
        <v>Р/35/11/1/0222/4/07 от 30.06.2011 г.</v>
      </c>
      <c r="E113" s="46" t="str">
        <f>Портфель!Q114</f>
        <v>Трактор «Беларус-1221.2», 2011 г.в.</v>
      </c>
      <c r="F113" s="48">
        <f>Портфель!E114</f>
        <v>4000000</v>
      </c>
      <c r="G113" s="48">
        <f>Портфель!K114</f>
        <v>700000</v>
      </c>
      <c r="H113" s="48" t="str">
        <f>Портфель!G114</f>
        <v>ООО "Альянс"</v>
      </c>
      <c r="I113" s="46" t="str">
        <f>Портфель!N114</f>
        <v>Спецтехника</v>
      </c>
      <c r="J113" s="48" t="str">
        <f>Портфель!P114</f>
        <v>Саратовская область, г. Энгельс, п. Придорожный, территория ООО «Грим»</v>
      </c>
      <c r="K113" s="49" t="str">
        <f>Портфель!AE114</f>
        <v>раз в полгода</v>
      </c>
      <c r="L113" s="50"/>
      <c r="M113" s="51">
        <f ca="1">Портфель!AR114</f>
        <v>41333</v>
      </c>
      <c r="N113" s="50"/>
      <c r="O113" s="53" t="str">
        <f>Портфель!F114</f>
        <v>ДМСБ</v>
      </c>
    </row>
    <row r="114" spans="1:15" s="44" customFormat="1" ht="63.75" x14ac:dyDescent="0.2">
      <c r="A114" s="48" t="str">
        <f>Портфель!A115</f>
        <v>ИП Татаринцев Виталий Валентинович</v>
      </c>
      <c r="B114" s="46" t="str">
        <f>Портфель!B115</f>
        <v>Р/03/12/2/0980 от 28.09.2012 г.</v>
      </c>
      <c r="C114" s="47">
        <f>Портфель!D115</f>
        <v>41910</v>
      </c>
      <c r="D114" s="46" t="str">
        <f>Портфель!H115</f>
        <v>Р/03/12/2/0980/4/04 от 28.09.2012 г.</v>
      </c>
      <c r="E114" s="46" t="str">
        <f>Портфель!Q115</f>
        <v>Легковой автомобиль MERCEDES-BENZ B 180, 2009 г.в.</v>
      </c>
      <c r="F114" s="48">
        <f>Портфель!E115</f>
        <v>4000000</v>
      </c>
      <c r="G114" s="48">
        <f>Портфель!K115</f>
        <v>379500</v>
      </c>
      <c r="H114" s="48" t="str">
        <f>Портфель!G115</f>
        <v>Татаринцева Кристина Витальевна</v>
      </c>
      <c r="I114" s="46" t="str">
        <f>Портфель!N115</f>
        <v>Транспорт</v>
      </c>
      <c r="J114" s="48" t="str">
        <f>Портфель!P115</f>
        <v>г. Саратов, ул. Навашина, д. 40/1</v>
      </c>
      <c r="K114" s="49" t="str">
        <f>Портфель!AE115</f>
        <v>раз в квартал</v>
      </c>
      <c r="L114" s="50"/>
      <c r="M114" s="51">
        <f ca="1">Портфель!AR115</f>
        <v>41347</v>
      </c>
      <c r="N114" s="50"/>
      <c r="O114" s="53" t="str">
        <f>Портфель!F115</f>
        <v>ДМСБ</v>
      </c>
    </row>
    <row r="115" spans="1:15" s="44" customFormat="1" ht="51" x14ac:dyDescent="0.2">
      <c r="A115" s="48" t="str">
        <f>Портфель!A116</f>
        <v xml:space="preserve">ИП Новичкова Татьяна Геннадьевна </v>
      </c>
      <c r="B115" s="46" t="str">
        <f>Портфель!B116</f>
        <v>Р/38/11/3/0016 от 28.09.2011 г.</v>
      </c>
      <c r="C115" s="47">
        <f>Портфель!D116</f>
        <v>41877</v>
      </c>
      <c r="D115" s="46" t="str">
        <f>Портфель!H116</f>
        <v>Р/38/11/3/0016/4/02 от 28.09.2011 г.</v>
      </c>
      <c r="E115" s="46" t="str">
        <f>Портфель!Q116</f>
        <v>Легковой автомобиль FORD MONDEO, 2008 г.в.</v>
      </c>
      <c r="F115" s="48">
        <f>Портфель!E116</f>
        <v>4000000</v>
      </c>
      <c r="G115" s="48">
        <f>Портфель!K116</f>
        <v>302500</v>
      </c>
      <c r="H115" s="48" t="str">
        <f>Портфель!G116</f>
        <v>Кочарян Комитас Робертович</v>
      </c>
      <c r="I115" s="46" t="str">
        <f>Портфель!N116</f>
        <v>Транспорт</v>
      </c>
      <c r="J115" s="48" t="str">
        <f>Портфель!P116</f>
        <v>Саратовская область, г. Вольск, ул. Ярославская, д. 2/Б</v>
      </c>
      <c r="K115" s="49" t="str">
        <f>Портфель!AE116</f>
        <v>раз в полгода</v>
      </c>
      <c r="L115" s="50"/>
      <c r="M115" s="51">
        <f ca="1">Портфель!AR116</f>
        <v>41264</v>
      </c>
      <c r="N115" s="50"/>
      <c r="O115" s="53" t="str">
        <f>Портфель!F116</f>
        <v>ДМСБ</v>
      </c>
    </row>
    <row r="116" spans="1:15" s="44" customFormat="1" ht="280.5" x14ac:dyDescent="0.2">
      <c r="A116" s="48" t="str">
        <f>Портфель!A117</f>
        <v>ООО "Турбо-Плюс"</v>
      </c>
      <c r="B116" s="46" t="str">
        <f>Портфель!B117</f>
        <v>Р/03/12/2/0919 от 06.02.2012 г.</v>
      </c>
      <c r="C116" s="47">
        <f>Портфель!D117</f>
        <v>41676</v>
      </c>
      <c r="D116" s="46" t="str">
        <f>Портфель!H117</f>
        <v>Р/03/12/2/0918/5/06 от 06.02.2012 г.</v>
      </c>
      <c r="E116" s="46" t="str">
        <f>Портфель!Q117</f>
        <v xml:space="preserve">Здание, литер СС1, назначение: нежилое, общая площадь 548,6 кв.м., этажность 3. Здание, литер Б, назначение: нежилое, общая площадь 146,1 кв.м., этажность 2. Право аренды на земельный участок сроком 15 лет (с 18.01.2001 г. по 18.01.2016 г.), категория земель: земли поселений, разрешенное использование: под административное здание, общая площадь 2134 кв.м. </v>
      </c>
      <c r="F116" s="48">
        <f>Портфель!E117</f>
        <v>4000000</v>
      </c>
      <c r="G116" s="48">
        <f>Портфель!K117</f>
        <v>0</v>
      </c>
      <c r="H116" s="48" t="str">
        <f>Портфель!G117</f>
        <v>ООО "Техпромстрой"</v>
      </c>
      <c r="I116" s="46" t="str">
        <f>Портфель!N117</f>
        <v>Недвижимое имущество</v>
      </c>
      <c r="J116" s="48" t="str">
        <f>Портфель!P117</f>
        <v>г. Саратов, ул. Шелковичная, д.№84/86</v>
      </c>
      <c r="K116" s="49" t="str">
        <f>Портфель!AE117</f>
        <v>раз в год</v>
      </c>
      <c r="L116" s="50"/>
      <c r="M116" s="51">
        <f ca="1">Портфель!AR117</f>
        <v>41310</v>
      </c>
      <c r="N116" s="50"/>
      <c r="O116" s="53" t="str">
        <f>Портфель!F117</f>
        <v>ДМСБ</v>
      </c>
    </row>
    <row r="117" spans="1:15" s="44" customFormat="1" ht="38.25" x14ac:dyDescent="0.2">
      <c r="A117" s="48" t="str">
        <f>Портфель!A118</f>
        <v>ООО «Бир-Трейд Драфт»</v>
      </c>
      <c r="B117" s="46" t="str">
        <f>Портфель!B118</f>
        <v>Р/03/12/5/029 от 29.03.12 г.</v>
      </c>
      <c r="C117" s="47">
        <f>Портфель!D118</f>
        <v>41320</v>
      </c>
      <c r="D117" s="46" t="str">
        <f>Портфель!H118</f>
        <v>Р/03/12/5/029/З/01 от 29.03.12 г.</v>
      </c>
      <c r="E117" s="46" t="str">
        <f>Портфель!Q118</f>
        <v>Пиво в ассортименте</v>
      </c>
      <c r="F117" s="48">
        <f>Портфель!E118</f>
        <v>4000000</v>
      </c>
      <c r="G117" s="48">
        <f>Портфель!K118</f>
        <v>0</v>
      </c>
      <c r="H117" s="48" t="str">
        <f>Портфель!G118</f>
        <v>ООО «Бир-Трейд Драфт»</v>
      </c>
      <c r="I117" s="46" t="str">
        <f>Портфель!N118</f>
        <v>Товары</v>
      </c>
      <c r="J117" s="48" t="str">
        <f>Портфель!P118</f>
        <v>г. Саратов, Крымский проезд, б/н</v>
      </c>
      <c r="K117" s="49" t="str">
        <f>Портфель!AE118</f>
        <v>раз в месяц</v>
      </c>
      <c r="L117" s="50"/>
      <c r="M117" s="51">
        <f ca="1">Портфель!AR118</f>
        <v>41264</v>
      </c>
      <c r="N117" s="50"/>
      <c r="O117" s="53" t="str">
        <f>Портфель!F118</f>
        <v>КД</v>
      </c>
    </row>
    <row r="118" spans="1:15" s="44" customFormat="1" ht="51" x14ac:dyDescent="0.2">
      <c r="A118" s="48" t="str">
        <f>Портфель!A119</f>
        <v>ЗАО БЦ "Визит"</v>
      </c>
      <c r="B118" s="46" t="str">
        <f>Портфель!B119</f>
        <v>Р/35/11/3/0228 от 09.09.2011 г.</v>
      </c>
      <c r="C118" s="47">
        <f>Портфель!D119</f>
        <v>42622</v>
      </c>
      <c r="D118" s="46" t="str">
        <f>Портфель!H119</f>
        <v>Р/35/11/3/0228/4/06 от 09.09.2011 г.</v>
      </c>
      <c r="E118" s="46" t="str">
        <f>Портфель!Q119</f>
        <v>ИПВ-5751S2 (на шасси  SCANIA  P 230  LB4X2HNA) 2011г.в.</v>
      </c>
      <c r="F118" s="48">
        <f>Портфель!E119</f>
        <v>3900000</v>
      </c>
      <c r="G118" s="48">
        <f>Портфель!K119</f>
        <v>2751000</v>
      </c>
      <c r="H118" s="48" t="str">
        <f>Портфель!G119</f>
        <v>ЗАО БЦ "Визит"</v>
      </c>
      <c r="I118" s="46" t="str">
        <f>Портфель!N119</f>
        <v>Транспорт</v>
      </c>
      <c r="J118" s="48" t="str">
        <f>Портфель!P119</f>
        <v>Саратовская область, пос. Пробуждение, ул. Придорожная, дом 10</v>
      </c>
      <c r="K118" s="49" t="str">
        <f>Портфель!AE119</f>
        <v>раз в квартал</v>
      </c>
      <c r="L118" s="50"/>
      <c r="M118" s="51">
        <f ca="1">Портфель!AR119</f>
        <v>41346</v>
      </c>
      <c r="N118" s="50"/>
      <c r="O118" s="53" t="str">
        <f>Портфель!F119</f>
        <v>ДМСБ</v>
      </c>
    </row>
    <row r="119" spans="1:15" s="44" customFormat="1" ht="114.75" x14ac:dyDescent="0.2">
      <c r="A119" s="48" t="str">
        <f>Портфель!A120</f>
        <v>"ЮлБи" ООО</v>
      </c>
      <c r="B119" s="46" t="str">
        <f>Портфель!B120</f>
        <v>1040000-00-00626 09.09.2008</v>
      </c>
      <c r="C119" s="47">
        <f>Портфель!D120</f>
        <v>41527</v>
      </c>
      <c r="D119" s="46" t="str">
        <f>Портфель!H120</f>
        <v>1040000-51-00626 от 09.09.2008 г.</v>
      </c>
      <c r="E119" s="46" t="str">
        <f>Портфель!Q120</f>
        <v>Нежилое  одноэтажное  здание, литер А, этаж 1-ый  надземный, назначение - офисная, торговая, общей площадью 90,7 кв.м.</v>
      </c>
      <c r="F119" s="48">
        <f>Портфель!E120</f>
        <v>3700000</v>
      </c>
      <c r="G119" s="48">
        <f>Портфель!K120</f>
        <v>3174500</v>
      </c>
      <c r="H119" s="48" t="str">
        <f>Портфель!G120</f>
        <v>ООО «ЮлБи»</v>
      </c>
      <c r="I119" s="46" t="str">
        <f>Портфель!N120</f>
        <v>Недвижимое имущество</v>
      </c>
      <c r="J119" s="48" t="str">
        <f>Портфель!P120</f>
        <v xml:space="preserve">г. Саратов, ул. Вольская д. №117/71 </v>
      </c>
      <c r="K119" s="49" t="str">
        <f>Портфель!AE120</f>
        <v>раз в год</v>
      </c>
      <c r="L119" s="50"/>
      <c r="M119" s="51">
        <f ca="1">Портфель!AR120</f>
        <v>41486</v>
      </c>
      <c r="N119" s="50"/>
      <c r="O119" s="53" t="str">
        <f>Портфель!F120</f>
        <v>ДМСБ</v>
      </c>
    </row>
    <row r="120" spans="1:15" s="44" customFormat="1" ht="63.75" x14ac:dyDescent="0.2">
      <c r="A120" s="48" t="str">
        <f>Портфель!A121</f>
        <v>ООО «ТД КвантМ»</v>
      </c>
      <c r="B120" s="46" t="str">
        <f>Портфель!B121</f>
        <v>1090300-00-00790 от 07.12.2010 г.</v>
      </c>
      <c r="C120" s="47">
        <f>Портфель!D121</f>
        <v>42287</v>
      </c>
      <c r="D120" s="46" t="str">
        <f>Портфель!H121</f>
        <v>1090300-51-00790/З-Н от 07.12.2010 г.</v>
      </c>
      <c r="E120" s="46" t="str">
        <f>Портфель!Q121</f>
        <v>Нежилое помещение №3 общей площадью 79,5 кв.м. офисного назначения</v>
      </c>
      <c r="F120" s="48">
        <f>Портфель!E121</f>
        <v>3700000</v>
      </c>
      <c r="G120" s="48">
        <f>Портфель!K121</f>
        <v>2542500</v>
      </c>
      <c r="H120" s="48" t="str">
        <f>Портфель!G121</f>
        <v>Манашкин Николай Петрович</v>
      </c>
      <c r="I120" s="46" t="str">
        <f>Портфель!N121</f>
        <v>Недвижимое имущество</v>
      </c>
      <c r="J120" s="48" t="str">
        <f>Портфель!P121</f>
        <v xml:space="preserve">г. Саратов, ул. Большая Горная, д. 219/145 </v>
      </c>
      <c r="K120" s="49" t="str">
        <f>Портфель!AE121</f>
        <v>раз в год</v>
      </c>
      <c r="L120" s="50"/>
      <c r="M120" s="51">
        <f ca="1">Портфель!AR121</f>
        <v>41303</v>
      </c>
      <c r="N120" s="50"/>
      <c r="O120" s="53" t="str">
        <f>Портфель!F121</f>
        <v>ДМСБ</v>
      </c>
    </row>
    <row r="121" spans="1:15" s="44" customFormat="1" ht="51" x14ac:dyDescent="0.2">
      <c r="A121" s="48" t="str">
        <f>Портфель!A122</f>
        <v>ООО «ТД КвантМ»</v>
      </c>
      <c r="B121" s="46" t="str">
        <f>Портфель!B122</f>
        <v>1090300-00-00790 от 07.12.2010 г.</v>
      </c>
      <c r="C121" s="47">
        <f>Портфель!D122</f>
        <v>42287</v>
      </c>
      <c r="D121" s="46" t="str">
        <f>Портфель!H122</f>
        <v>1090300-61-00790 от 07.12.2010 г.</v>
      </c>
      <c r="E121" s="46" t="str">
        <f>Портфель!Q122</f>
        <v xml:space="preserve">Легковой а/м Toyota Land Cruiser 150 (PRADO), 2010 г. в. </v>
      </c>
      <c r="F121" s="48">
        <f>Портфель!E122</f>
        <v>3700000</v>
      </c>
      <c r="G121" s="48">
        <f>Портфель!K122</f>
        <v>1520000</v>
      </c>
      <c r="H121" s="48" t="str">
        <f>Портфель!G122</f>
        <v xml:space="preserve">Петрик Елена Александровна </v>
      </c>
      <c r="I121" s="46" t="str">
        <f>Портфель!N122</f>
        <v>Транспорт</v>
      </c>
      <c r="J121" s="48" t="str">
        <f>Портфель!P122</f>
        <v>Саратовская область, г. Энгельс, ул. Полтавская, д. 36а</v>
      </c>
      <c r="K121" s="49" t="str">
        <f>Портфель!AE122</f>
        <v>раз в полгода</v>
      </c>
      <c r="L121" s="50"/>
      <c r="M121" s="51">
        <f ca="1">Портфель!AR122</f>
        <v>41324</v>
      </c>
      <c r="N121" s="50"/>
      <c r="O121" s="53" t="str">
        <f>Портфель!F122</f>
        <v>ДМСБ</v>
      </c>
    </row>
    <row r="122" spans="1:15" s="44" customFormat="1" ht="51" x14ac:dyDescent="0.2">
      <c r="A122" s="48" t="str">
        <f>Портфель!A123</f>
        <v>"ЮлБи" ООО</v>
      </c>
      <c r="B122" s="46" t="str">
        <f>Портфель!B123</f>
        <v>1040000-00-00626 09.09.2008</v>
      </c>
      <c r="C122" s="47">
        <f>Портфель!D123</f>
        <v>41527</v>
      </c>
      <c r="D122" s="46" t="str">
        <f>Портфель!H123</f>
        <v>1040000-31-00626 от 02/09/2008 г.</v>
      </c>
      <c r="E122" s="46" t="str">
        <f>Портфель!Q123</f>
        <v>Жалюзи оконные</v>
      </c>
      <c r="F122" s="48">
        <f>Портфель!E123</f>
        <v>3700000</v>
      </c>
      <c r="G122" s="48">
        <f>Портфель!K123</f>
        <v>637500</v>
      </c>
      <c r="H122" s="48" t="str">
        <f>Портфель!G123</f>
        <v>ИП Малев Николай Григорьевич</v>
      </c>
      <c r="I122" s="46" t="str">
        <f>Портфель!N123</f>
        <v>Товары</v>
      </c>
      <c r="J122" s="48" t="str">
        <f>Портфель!P123</f>
        <v>г.Саратов, ул.Новый переулок, д.1. 2.; г.Саратов, ул.Вольская, д.117/71</v>
      </c>
      <c r="K122" s="49" t="str">
        <f>Портфель!AE123</f>
        <v>раз в месяц</v>
      </c>
      <c r="L122" s="50"/>
      <c r="M122" s="51">
        <f ca="1">Портфель!AR123</f>
        <v>43861</v>
      </c>
      <c r="N122" s="50"/>
      <c r="O122" s="53" t="str">
        <f>Портфель!F123</f>
        <v>ДМСБ</v>
      </c>
    </row>
    <row r="123" spans="1:15" s="44" customFormat="1" ht="409.5" x14ac:dyDescent="0.2">
      <c r="A123" s="48" t="str">
        <f>Портфель!A124</f>
        <v>ООО"Волга-Нефть"</v>
      </c>
      <c r="B123" s="46" t="str">
        <f>Портфель!B124</f>
        <v>Р/03/11/1/0863 от 28.07.2011 г.</v>
      </c>
      <c r="C123" s="47">
        <f>Портфель!D124</f>
        <v>41848</v>
      </c>
      <c r="D123" s="46" t="str">
        <f>Портфель!H124</f>
        <v>Р/03/11/1/0859/5/05 от 28.07.2011 г.</v>
      </c>
      <c r="E123" s="46" t="str">
        <f>Портфель!Q124</f>
        <v>Сооружение – АЗС, включающая в себя: нежилое одноэтажное здание операторской, кирпичная уборная, навес металлический, пожарный металлический резервуар подземный, подземные металлические резервуары с колонками, резервуар металлический резервный, колодец канализационный, колодец для стоков, колодец бензомаслоулавливатель, дорожное покрытие, дорожное покрытие, труба раздаточная металлическая, труба обсадная металлическая, труба ливневых стоков, опоры электроосвещения, ограждение  кирпичные, кабель подземный, трансформатор, Литер А, литер У, литер Н, литер Р, литер Р1-Р4, , литер Р5, литер К1, литер К2, литер I, литер II, литер T1, литер T2, литер Т3, литер 01-07 литер 1, литер Э, литер Т , общей площадью 37,3 кв.м., условный (кадастровый) номер 64-64-40/070/2008-174. Земельный участок, общей площадью 5000 м2, кадастровый план земельного участка №32/08-1180 от 08.02.2008 г.</v>
      </c>
      <c r="F123" s="48">
        <f>Портфель!E124</f>
        <v>3540000</v>
      </c>
      <c r="G123" s="48">
        <f>Портфель!K124</f>
        <v>24806000</v>
      </c>
      <c r="H123" s="48" t="str">
        <f>Портфель!G124</f>
        <v>Саидова Елена Николаевна</v>
      </c>
      <c r="I123" s="46" t="str">
        <f>Портфель!N124</f>
        <v>Недвижимое имущество</v>
      </c>
      <c r="J123" s="48" t="str">
        <f>Портфель!P124</f>
        <v>Саратовская область, Саратовский район, на землях племрепродуктора «Зоринский»</v>
      </c>
      <c r="K123" s="49" t="str">
        <f>Портфель!AE124</f>
        <v>раз в год</v>
      </c>
      <c r="L123" s="50"/>
      <c r="M123" s="51">
        <f ca="1">Портфель!AR124</f>
        <v>41524</v>
      </c>
      <c r="N123" s="50"/>
      <c r="O123" s="53" t="str">
        <f>Портфель!F124</f>
        <v>ДМСБ</v>
      </c>
    </row>
    <row r="124" spans="1:15" s="44" customFormat="1" ht="204" x14ac:dyDescent="0.2">
      <c r="A124" s="48" t="str">
        <f>Портфель!A125</f>
        <v>ИП Саталкин Владимир Николаевич</v>
      </c>
      <c r="B124" s="46" t="str">
        <f>Портфель!B125</f>
        <v>8800307-00-00097 от 19.04.2011 г.</v>
      </c>
      <c r="C124" s="47">
        <f>Портфель!D125</f>
        <v>42479</v>
      </c>
      <c r="D124" s="46" t="str">
        <f>Портфель!H125</f>
        <v>8800307-51-00097 от 19.04.2011 г.</v>
      </c>
      <c r="E124" s="46" t="str">
        <f>Портфель!Q125</f>
        <v>Здание реагентного хозяйства, кадастровый номер 34-36/01-01/04-38/2003-11, общей площадью 1 260,3 кв.м., Здание блока входных устройств, кадастровый номер 34-36/01-01/04-38/2003-12, общей площадью 1 483,4 кв.м., Земельный участок для производственных целе</v>
      </c>
      <c r="F124" s="48">
        <f>Портфель!E125</f>
        <v>3500000</v>
      </c>
      <c r="G124" s="48">
        <f>Портфель!K125</f>
        <v>3849000</v>
      </c>
      <c r="H124" s="48" t="str">
        <f>Портфель!G125</f>
        <v>Саталкин Владимир Николаевич</v>
      </c>
      <c r="I124" s="46" t="str">
        <f>Портфель!N125</f>
        <v>Недвижимое имущество</v>
      </c>
      <c r="J124" s="48" t="str">
        <f>Портфель!P125</f>
        <v>Волгоградская область, г. Камышин, Промзона</v>
      </c>
      <c r="K124" s="49" t="str">
        <f>Портфель!AE125</f>
        <v>раз в год</v>
      </c>
      <c r="L124" s="50"/>
      <c r="M124" s="51">
        <f ca="1">Портфель!AR125</f>
        <v>41369</v>
      </c>
      <c r="N124" s="50"/>
      <c r="O124" s="53" t="str">
        <f>Портфель!F125</f>
        <v>ДМСБ</v>
      </c>
    </row>
    <row r="125" spans="1:15" s="44" customFormat="1" ht="153" x14ac:dyDescent="0.2">
      <c r="A125" s="48" t="str">
        <f>Портфель!A126</f>
        <v>ИП Автономов Вячеслав Анатольевич</v>
      </c>
      <c r="B125" s="46" t="str">
        <f>Портфель!B126</f>
        <v>Р/03/11/1/0908 от 16.12.2011 г.</v>
      </c>
      <c r="C125" s="47">
        <f>Портфель!D126</f>
        <v>43443</v>
      </c>
      <c r="D125" s="46" t="str">
        <f>Портфель!H126</f>
        <v>Р/03/11/1/0908/5/03 от 16.12.2011 г.</v>
      </c>
      <c r="E125" s="46" t="str">
        <f>Портфель!Q126</f>
        <v xml:space="preserve">Нежилое помещение, назначение: нежилое, этаж 1, общая площадь 103,9 кв.м., литер А. Нежилое помещение, назначение: нежилое, этаж 1-й, общая площадь 29 кв.м., литер А. </v>
      </c>
      <c r="F125" s="48">
        <f>Портфель!E126</f>
        <v>3500000</v>
      </c>
      <c r="G125" s="48">
        <f>Портфель!K126</f>
        <v>3714000</v>
      </c>
      <c r="H125" s="48" t="str">
        <f>Портфель!G126</f>
        <v>Автономов Вячеслав Анатольевич</v>
      </c>
      <c r="I125" s="46" t="str">
        <f>Портфель!N126</f>
        <v>Недвижимое имущество</v>
      </c>
      <c r="J125" s="48" t="str">
        <f>Портфель!P126</f>
        <v>г. Саратов, ул. Фабричная, д. №4; г. Саратов, ул. Фабричная, д. №4, пом. №н1</v>
      </c>
      <c r="K125" s="49" t="str">
        <f>Портфель!AE126</f>
        <v>раз в год</v>
      </c>
      <c r="L125" s="50"/>
      <c r="M125" s="51">
        <f ca="1">Портфель!AR126</f>
        <v>41264</v>
      </c>
      <c r="N125" s="50"/>
      <c r="O125" s="53" t="str">
        <f>Портфель!F126</f>
        <v>ДМСБ</v>
      </c>
    </row>
    <row r="126" spans="1:15" s="44" customFormat="1" ht="89.25" x14ac:dyDescent="0.2">
      <c r="A126" s="48" t="str">
        <f>Портфель!A127</f>
        <v>ИП Сиволапов Юрий Николаевич</v>
      </c>
      <c r="B126" s="46" t="str">
        <f>Портфель!B127</f>
        <v>Р/35/11/1/0237 от 28.10.2011 г.</v>
      </c>
      <c r="C126" s="47">
        <f>Портфель!D127</f>
        <v>41575</v>
      </c>
      <c r="D126" s="46" t="str">
        <f>Портфель!H127</f>
        <v>Р/35/11/1/0237/4/04 от 28.10.2011 г.</v>
      </c>
      <c r="E126" s="46" t="str">
        <f>Портфель!Q127</f>
        <v>Грузовой тягач-седельный  Маз 6430А9-320-010 2011г.в.; Полуприцеп SCHMITZ SCS 24/L-13.62 BS EB 2011 г.в.</v>
      </c>
      <c r="F126" s="48">
        <f>Портфель!E127</f>
        <v>3500000</v>
      </c>
      <c r="G126" s="48">
        <f>Портфель!K127</f>
        <v>2994250</v>
      </c>
      <c r="H126" s="48" t="str">
        <f>Портфель!G127</f>
        <v>ИП Сиволапов Юрий Николаевич</v>
      </c>
      <c r="I126" s="46" t="str">
        <f>Портфель!N127</f>
        <v>Транспорт</v>
      </c>
      <c r="J126" s="48" t="str">
        <f>Портфель!P127</f>
        <v>Саратовская область, г. Энгельс, ул. Промышленная, дом 15</v>
      </c>
      <c r="K126" s="49" t="str">
        <f>Портфель!AE127</f>
        <v>раз в полгода</v>
      </c>
      <c r="L126" s="50"/>
      <c r="M126" s="51">
        <f ca="1">Портфель!AR127</f>
        <v>41332</v>
      </c>
      <c r="N126" s="50"/>
      <c r="O126" s="53" t="str">
        <f>Портфель!F127</f>
        <v>ДМСБ</v>
      </c>
    </row>
    <row r="127" spans="1:15" s="44" customFormat="1" ht="38.25" x14ac:dyDescent="0.2">
      <c r="A127" s="48" t="str">
        <f>Портфель!A128</f>
        <v>ООО "Агротехника"</v>
      </c>
      <c r="B127" s="46" t="str">
        <f>Портфель!B128</f>
        <v>Р/35/12/1/0255 от 14.03.2012 г.</v>
      </c>
      <c r="C127" s="47">
        <f>Портфель!D128</f>
        <v>41712</v>
      </c>
      <c r="D127" s="46" t="str">
        <f>Портфель!H128</f>
        <v>Р/35/12/1/0255/3/04 от 14.03.2012 г.</v>
      </c>
      <c r="E127" s="46" t="str">
        <f>Портфель!Q128</f>
        <v>Запасные части для сельскохозяйственной техники</v>
      </c>
      <c r="F127" s="48">
        <f>Портфель!E128</f>
        <v>3500000</v>
      </c>
      <c r="G127" s="48">
        <f>Портфель!K128</f>
        <v>1403506.39</v>
      </c>
      <c r="H127" s="48" t="str">
        <f>Портфель!G128</f>
        <v>ООО "Агротехника"</v>
      </c>
      <c r="I127" s="46" t="str">
        <f>Портфель!N128</f>
        <v>Товары</v>
      </c>
      <c r="J127" s="48" t="str">
        <f>Портфель!P128</f>
        <v>Саратовская область, г. Энгельс, проспект Строителей, дом 58</v>
      </c>
      <c r="K127" s="49" t="str">
        <f>Портфель!AE128</f>
        <v>раз в полгода</v>
      </c>
      <c r="L127" s="50"/>
      <c r="M127" s="51">
        <f ca="1">Портфель!AR128</f>
        <v>41404</v>
      </c>
      <c r="N127" s="50"/>
      <c r="O127" s="53" t="str">
        <f>Портфель!F128</f>
        <v>ДМСБ</v>
      </c>
    </row>
    <row r="128" spans="1:15" s="44" customFormat="1" ht="89.25" x14ac:dyDescent="0.2">
      <c r="A128" s="48" t="str">
        <f>Портфель!A129</f>
        <v>ИП Сиволапов Юрий Николаевич</v>
      </c>
      <c r="B128" s="46" t="str">
        <f>Портфель!B129</f>
        <v>Р/35/11/1/0237 от 28.10.2011 г.</v>
      </c>
      <c r="C128" s="47">
        <f>Портфель!D129</f>
        <v>41575</v>
      </c>
      <c r="D128" s="46" t="str">
        <f>Портфель!H129</f>
        <v>Договор купли-продажи б/н от 28.10.2011г.</v>
      </c>
      <c r="E128" s="46" t="str">
        <f>Портфель!Q129</f>
        <v xml:space="preserve">Нежилое помещение, литер А, кадастровый номер 63-01/05-22-317, общей площадью 47,6 кв.м., 1-этажный. </v>
      </c>
      <c r="F128" s="48">
        <f>Портфель!E129</f>
        <v>3500000</v>
      </c>
      <c r="G128" s="48">
        <f>Портфель!K129</f>
        <v>266700</v>
      </c>
      <c r="H128" s="48" t="str">
        <f>Портфель!G129</f>
        <v>ООО «Кобальт»</v>
      </c>
      <c r="I128" s="46" t="str">
        <f>Портфель!N129</f>
        <v>Недвижимое имущество</v>
      </c>
      <c r="J128" s="48" t="str">
        <f>Портфель!P129</f>
        <v>Саратовская область, г. Балаково, ул. Комарова, д. 135/10</v>
      </c>
      <c r="K128" s="49" t="str">
        <f>Портфель!AE129</f>
        <v>раз в год</v>
      </c>
      <c r="L128" s="50"/>
      <c r="M128" s="51">
        <f ca="1">Портфель!AR129</f>
        <v>41264</v>
      </c>
      <c r="N128" s="50"/>
      <c r="O128" s="53" t="str">
        <f>Портфель!F129</f>
        <v>ДМСБ</v>
      </c>
    </row>
    <row r="129" spans="1:15" s="44" customFormat="1" ht="76.5" x14ac:dyDescent="0.2">
      <c r="A129" s="48" t="str">
        <f>Портфель!A130</f>
        <v>ООО "Агротехника"</v>
      </c>
      <c r="B129" s="46" t="str">
        <f>Портфель!B130</f>
        <v>Р/35/12/1/0255 от 14.03.2012 г.</v>
      </c>
      <c r="C129" s="47">
        <f>Портфель!D130</f>
        <v>41712</v>
      </c>
      <c r="D129" s="46" t="str">
        <f>Портфель!H130</f>
        <v>Р/35/12/1/0255/5/05 от 14.03.2012 г.</v>
      </c>
      <c r="E129" s="46" t="str">
        <f>Портфель!Q130</f>
        <v>Двухкомнатная квартира на восьмом этаже девятиэтажного дома общей площадью 69,9 кв.м.</v>
      </c>
      <c r="F129" s="48">
        <f>Портфель!E130</f>
        <v>3500000</v>
      </c>
      <c r="G129" s="48">
        <f>Портфель!K130</f>
        <v>0</v>
      </c>
      <c r="H129" s="48" t="str">
        <f>Портфель!G130</f>
        <v>Харитонов Станислав Павлович</v>
      </c>
      <c r="I129" s="46" t="str">
        <f>Портфель!N130</f>
        <v>Недвижимое имущество</v>
      </c>
      <c r="J129" s="48" t="str">
        <f>Портфель!P130</f>
        <v>Саратовская область, г. Энгельс, ул. Тельмана, д.26, кв.88</v>
      </c>
      <c r="K129" s="49" t="str">
        <f>Портфель!AE130</f>
        <v>раз в год</v>
      </c>
      <c r="L129" s="50"/>
      <c r="M129" s="51">
        <f ca="1">Портфель!AR130</f>
        <v>41576</v>
      </c>
      <c r="N129" s="50"/>
      <c r="O129" s="53" t="str">
        <f>Портфель!F130</f>
        <v>ДМСБ</v>
      </c>
    </row>
    <row r="130" spans="1:15" s="44" customFormat="1" ht="127.5" x14ac:dyDescent="0.2">
      <c r="A130" s="48" t="str">
        <f>Портфель!A131</f>
        <v>ООО "Агротехника"</v>
      </c>
      <c r="B130" s="46" t="str">
        <f>Портфель!B131</f>
        <v>Р/35/12/1/0255 от 14.03.2012 г.</v>
      </c>
      <c r="C130" s="47">
        <f>Портфель!D131</f>
        <v>41712</v>
      </c>
      <c r="D130" s="46" t="str">
        <f>Портфель!H131</f>
        <v>Р/35/12/1/0255/5/06 от 14.03.2012 г.</v>
      </c>
      <c r="E130" s="46" t="str">
        <f>Портфель!Q131</f>
        <v>Нежилое одноэтажное здание металлического склада, общей площадью 345,9 кв.м., расположенное на земельном участке площадью 412 кв.м.</v>
      </c>
      <c r="F130" s="48">
        <f>Портфель!E131</f>
        <v>3500000</v>
      </c>
      <c r="G130" s="48">
        <f>Портфель!K131</f>
        <v>0</v>
      </c>
      <c r="H130" s="48" t="str">
        <f>Портфель!G131</f>
        <v>Салмов Геннадий Викторович (1/2 доли); Харитонов Станислав Павлович (1/2 доли)</v>
      </c>
      <c r="I130" s="46" t="str">
        <f>Портфель!N131</f>
        <v>Недвижимое имущество</v>
      </c>
      <c r="J130" s="48" t="str">
        <f>Портфель!P131</f>
        <v>Саратовская область, Саратовский район, промузел «Зоринский», промбаза ПКП «КАМАЗ-СЕРВИС»</v>
      </c>
      <c r="K130" s="49" t="str">
        <f>Портфель!AE131</f>
        <v>раз в год</v>
      </c>
      <c r="L130" s="50"/>
      <c r="M130" s="51">
        <f ca="1">Портфель!AR131</f>
        <v>41576</v>
      </c>
      <c r="N130" s="50"/>
      <c r="O130" s="53" t="str">
        <f>Портфель!F131</f>
        <v>ДМСБ</v>
      </c>
    </row>
    <row r="131" spans="1:15" s="44" customFormat="1" ht="102" x14ac:dyDescent="0.2">
      <c r="A131" s="48" t="str">
        <f>Портфель!A132</f>
        <v>ООО "Русский Лизинговый Центр"</v>
      </c>
      <c r="B131" s="46" t="str">
        <f>Портфель!B132</f>
        <v>Р/03/12/1/0927 от 12.03.2012 г.</v>
      </c>
      <c r="C131" s="47">
        <f>Портфель!D132</f>
        <v>42076</v>
      </c>
      <c r="D131" s="46" t="str">
        <f>Портфель!H132</f>
        <v>Р/03/12/1/0927/4/01 от 26.03.2012 г.</v>
      </c>
      <c r="E131" s="46" t="str">
        <f>Портфель!Q132</f>
        <v xml:space="preserve">Грузовой тягач седельный SCANIA G  380 LA4X2HNA 2011 г.в.; Полуприцеп SCHMITZ SKO 24/L-13.4 FP 60 COOL 2012 г.в. </v>
      </c>
      <c r="F131" s="48">
        <f>Портфель!E132</f>
        <v>3405000</v>
      </c>
      <c r="G131" s="48">
        <f>Портфель!K132</f>
        <v>4205000</v>
      </c>
      <c r="H131" s="48" t="str">
        <f>Портфель!G132</f>
        <v>ООО "Русский Лизинговый Центр"</v>
      </c>
      <c r="I131" s="46" t="str">
        <f>Портфель!N132</f>
        <v>Транспорт</v>
      </c>
      <c r="J131" s="48" t="str">
        <f>Портфель!P132</f>
        <v>Саратовская область, г. Энгельс, 1-й Студенческий проезд, ПМК-12</v>
      </c>
      <c r="K131" s="49" t="str">
        <f>Портфель!AE132</f>
        <v>раз в квартал</v>
      </c>
      <c r="L131" s="50"/>
      <c r="M131" s="51">
        <f ca="1">Портфель!AR132</f>
        <v>41316</v>
      </c>
      <c r="N131" s="50"/>
      <c r="O131" s="53" t="str">
        <f>Портфель!F132</f>
        <v>ДМСБ</v>
      </c>
    </row>
    <row r="132" spans="1:15" s="44" customFormat="1" ht="38.25" x14ac:dyDescent="0.2">
      <c r="A132" s="48" t="str">
        <f>Портфель!A133</f>
        <v>ООО "Агротехника"</v>
      </c>
      <c r="B132" s="46" t="str">
        <f>Портфель!B133</f>
        <v>1090305-00-00202 от 18.01.2011 г.</v>
      </c>
      <c r="C132" s="47">
        <f>Портфель!D133</f>
        <v>41293</v>
      </c>
      <c r="D132" s="46" t="str">
        <f>Портфель!H133</f>
        <v>1090305-31-00202 от 18.01.2011 г.</v>
      </c>
      <c r="E132" s="46" t="str">
        <f>Портфель!Q133</f>
        <v>Запасные части для сельскохозяйственной техники</v>
      </c>
      <c r="F132" s="48">
        <f>Портфель!E133</f>
        <v>3300000</v>
      </c>
      <c r="G132" s="48">
        <f>Портфель!K133</f>
        <v>2151873</v>
      </c>
      <c r="H132" s="48" t="str">
        <f>Портфель!G133</f>
        <v>ООО "Агротехника"</v>
      </c>
      <c r="I132" s="46" t="str">
        <f>Портфель!N133</f>
        <v>Товары</v>
      </c>
      <c r="J132" s="48" t="str">
        <f>Портфель!P133</f>
        <v>Саратовская область, г. Энгельс, пр. Строителей, д. 58</v>
      </c>
      <c r="K132" s="49" t="str">
        <f>Портфель!AE133</f>
        <v>раз в полгода</v>
      </c>
      <c r="L132" s="50"/>
      <c r="M132" s="51">
        <f ca="1">Портфель!AR133</f>
        <v>41404</v>
      </c>
      <c r="N132" s="50"/>
      <c r="O132" s="53" t="str">
        <f>Портфель!F133</f>
        <v>ДМСБ</v>
      </c>
    </row>
    <row r="133" spans="1:15" s="44" customFormat="1" ht="76.5" x14ac:dyDescent="0.2">
      <c r="A133" s="48" t="str">
        <f>Портфель!A134</f>
        <v>ООО "Агротехника"</v>
      </c>
      <c r="B133" s="46" t="str">
        <f>Портфель!B134</f>
        <v>1090305-00-00202 от 18.01.2011 г.</v>
      </c>
      <c r="C133" s="47">
        <f>Портфель!D134</f>
        <v>41293</v>
      </c>
      <c r="D133" s="46" t="str">
        <f>Портфель!H134</f>
        <v>1090305-52-00202 от 18.01.2011 г.</v>
      </c>
      <c r="E133" s="46" t="str">
        <f>Портфель!Q134</f>
        <v>Двухкомнатная квартира на восьмом этаже девятиэтажного дома общей площадью 69,9 кв.м.</v>
      </c>
      <c r="F133" s="48">
        <f>Портфель!E134</f>
        <v>3300000</v>
      </c>
      <c r="G133" s="48">
        <f>Портфель!K134</f>
        <v>1338400</v>
      </c>
      <c r="H133" s="48" t="str">
        <f>Портфель!G134</f>
        <v>Харитонов Станислав Павлович</v>
      </c>
      <c r="I133" s="46" t="str">
        <f>Портфель!N134</f>
        <v>Недвижимое имущество</v>
      </c>
      <c r="J133" s="48" t="str">
        <f>Портфель!P134</f>
        <v>Саратовская область, г. Энгельс, ул. Тельмана, д.26, кв.88</v>
      </c>
      <c r="K133" s="49" t="str">
        <f>Портфель!AE134</f>
        <v>раз в год</v>
      </c>
      <c r="L133" s="50"/>
      <c r="M133" s="51">
        <f ca="1">Портфель!AR134</f>
        <v>41576</v>
      </c>
      <c r="N133" s="50"/>
      <c r="O133" s="53" t="str">
        <f>Портфель!F134</f>
        <v>ДМСБ</v>
      </c>
    </row>
    <row r="134" spans="1:15" s="44" customFormat="1" ht="127.5" x14ac:dyDescent="0.2">
      <c r="A134" s="48" t="str">
        <f>Портфель!A135</f>
        <v>ООО "Агротехника"</v>
      </c>
      <c r="B134" s="46" t="str">
        <f>Портфель!B135</f>
        <v>1090305-00-00202 от 18.01.2011 г.</v>
      </c>
      <c r="C134" s="47">
        <f>Портфель!D135</f>
        <v>41293</v>
      </c>
      <c r="D134" s="46" t="str">
        <f>Портфель!H135</f>
        <v>1090305-51-00202 от 18.01.2011 г.</v>
      </c>
      <c r="E134" s="46" t="str">
        <f>Портфель!Q135</f>
        <v>Нежилое одноэтажное здание металлического склада, общей площадью 345,9 кв.м., расположенное на земельном участке площадью 412 кв.м.</v>
      </c>
      <c r="F134" s="48">
        <f>Портфель!E135</f>
        <v>3300000</v>
      </c>
      <c r="G134" s="48">
        <f>Портфель!K135</f>
        <v>1285500</v>
      </c>
      <c r="H134" s="48" t="str">
        <f>Портфель!G135</f>
        <v>Салмов Геннадий Викторович (1/2 доли); Харитонов Станислав Павлович (1/2 доли)</v>
      </c>
      <c r="I134" s="46" t="str">
        <f>Портфель!N135</f>
        <v>Недвижимое имущество</v>
      </c>
      <c r="J134" s="48" t="str">
        <f>Портфель!P135</f>
        <v>Саратовская область, Саратовский район, промузел «Зоринский», промбаза ПКП «КАМАЗ-СЕРВИС»</v>
      </c>
      <c r="K134" s="49" t="str">
        <f>Портфель!AE135</f>
        <v>раз в год</v>
      </c>
      <c r="L134" s="50"/>
      <c r="M134" s="51">
        <f ca="1">Портфель!AR135</f>
        <v>41576</v>
      </c>
      <c r="N134" s="50"/>
      <c r="O134" s="53" t="str">
        <f>Портфель!F135</f>
        <v>ДМСБ</v>
      </c>
    </row>
    <row r="135" spans="1:15" s="44" customFormat="1" ht="63.75" x14ac:dyDescent="0.2">
      <c r="A135" s="48" t="str">
        <f>Портфель!A136</f>
        <v>ООО "Агротехника"</v>
      </c>
      <c r="B135" s="46" t="str">
        <f>Портфель!B136</f>
        <v>1090305-00-00202 от 18.01.2011 г.</v>
      </c>
      <c r="C135" s="47">
        <f>Портфель!D136</f>
        <v>41293</v>
      </c>
      <c r="D135" s="46" t="str">
        <f>Портфель!H136</f>
        <v>1090305-62-00202 от 18.01.2011 г.</v>
      </c>
      <c r="E135" s="46" t="str">
        <f>Портфель!Q136</f>
        <v>Легковой автомобиль VOLKSWAGEN TOUAREG, 2008 г.в.</v>
      </c>
      <c r="F135" s="48">
        <f>Портфель!E136</f>
        <v>3300000</v>
      </c>
      <c r="G135" s="48">
        <f>Портфель!K136</f>
        <v>704000</v>
      </c>
      <c r="H135" s="48" t="str">
        <f>Портфель!G136</f>
        <v xml:space="preserve">Салмов Геннадий Викторович </v>
      </c>
      <c r="I135" s="46" t="str">
        <f>Портфель!N136</f>
        <v>Транспорт</v>
      </c>
      <c r="J135" s="48" t="str">
        <f>Портфель!P136</f>
        <v>Саратовская обл., Саратовский р-н, д. Мергичевка, ул. Приовражная, дом 3 "А"</v>
      </c>
      <c r="K135" s="49" t="str">
        <f>Портфель!AE136</f>
        <v>раз в полгода</v>
      </c>
      <c r="L135" s="50"/>
      <c r="M135" s="51">
        <f ca="1">Портфель!AR136</f>
        <v>41404</v>
      </c>
      <c r="N135" s="50"/>
      <c r="O135" s="53" t="str">
        <f>Портфель!F136</f>
        <v>ДМСБ</v>
      </c>
    </row>
    <row r="136" spans="1:15" s="44" customFormat="1" ht="114.75" x14ac:dyDescent="0.2">
      <c r="A136" s="48" t="str">
        <f>Портфель!A137</f>
        <v>ООО "Агротехника"</v>
      </c>
      <c r="B136" s="46" t="str">
        <f>Портфель!B137</f>
        <v>1090305-00-00202 от 18.01.2011 г.</v>
      </c>
      <c r="C136" s="47">
        <f>Портфель!D137</f>
        <v>41293</v>
      </c>
      <c r="D136" s="46" t="str">
        <f>Портфель!H137</f>
        <v>1090305-61-00202 от 18.01.2011 г.</v>
      </c>
      <c r="E136" s="46" t="str">
        <f>Портфель!Q137</f>
        <v>Автопогрузчик DAEWOO G15S-2, 2005 г.в. (2 ед.)</v>
      </c>
      <c r="F136" s="48">
        <f>Портфель!E137</f>
        <v>3300000</v>
      </c>
      <c r="G136" s="48">
        <f>Портфель!K137</f>
        <v>200000</v>
      </c>
      <c r="H136" s="48" t="str">
        <f>Портфель!G137</f>
        <v>ООО "Агротехника"</v>
      </c>
      <c r="I136" s="46" t="str">
        <f>Портфель!N137</f>
        <v>Спецтехника</v>
      </c>
      <c r="J136" s="48" t="str">
        <f>Портфель!P137</f>
        <v>Саратовская область, г. Энгельс, проспект Строителей, д. №58; Саратовская область, Саратовский район, промузел «Зоринский», промбаза ПКП «КАМАЗ-СЕРВИС»</v>
      </c>
      <c r="K136" s="49" t="str">
        <f>Портфель!AE137</f>
        <v>раз в полгода</v>
      </c>
      <c r="L136" s="50"/>
      <c r="M136" s="51">
        <f ca="1">Портфель!AR137</f>
        <v>41394</v>
      </c>
      <c r="N136" s="50"/>
      <c r="O136" s="53" t="str">
        <f>Портфель!F137</f>
        <v>ДМСБ</v>
      </c>
    </row>
    <row r="137" spans="1:15" s="44" customFormat="1" ht="63.75" x14ac:dyDescent="0.2">
      <c r="A137" s="48" t="str">
        <f>Портфель!A138</f>
        <v>ИП Жуковский Михаил Григорьевич</v>
      </c>
      <c r="B137" s="46" t="str">
        <f>Портфель!B138</f>
        <v>Р/35/12/3/0271 от 12.07.2012 г.</v>
      </c>
      <c r="C137" s="47">
        <f>Портфель!D138</f>
        <v>42928</v>
      </c>
      <c r="D137" s="46" t="str">
        <f>Портфель!H138</f>
        <v>Р/35/12/3/0271/4/02 от 12.07.2012 г.</v>
      </c>
      <c r="E137" s="46" t="str">
        <f>Портфель!Q138</f>
        <v>Легковой автомобиль HYUNDAI SANTA FE 2,2 GLS AT 2008г.в.</v>
      </c>
      <c r="F137" s="48">
        <f>Портфель!E138</f>
        <v>3100000</v>
      </c>
      <c r="G137" s="48">
        <f>Портфель!K138</f>
        <v>495000</v>
      </c>
      <c r="H137" s="48" t="str">
        <f>Портфель!G138</f>
        <v>Жуковский Михаил Григорьевич</v>
      </c>
      <c r="I137" s="46" t="str">
        <f>Портфель!N138</f>
        <v>Транспорт</v>
      </c>
      <c r="J137" s="48" t="str">
        <f>Портфель!P138</f>
        <v xml:space="preserve">Саратовская область, г. Саратов,  ул. Рабочая, дом 29 </v>
      </c>
      <c r="K137" s="49" t="str">
        <f>Портфель!AE138</f>
        <v>раз в квартал</v>
      </c>
      <c r="L137" s="50"/>
      <c r="M137" s="51">
        <f ca="1">Портфель!AR138</f>
        <v>41291</v>
      </c>
      <c r="N137" s="50"/>
      <c r="O137" s="53" t="str">
        <f>Портфель!F138</f>
        <v>ДМСБ</v>
      </c>
    </row>
    <row r="138" spans="1:15" s="44" customFormat="1" ht="127.5" x14ac:dyDescent="0.2">
      <c r="A138" s="48" t="str">
        <f>Портфель!A139</f>
        <v>Гебель Н.В. ИП</v>
      </c>
      <c r="B138" s="46" t="str">
        <f>Портфель!B139</f>
        <v>1090300-00-00785 от 19.11.2010</v>
      </c>
      <c r="C138" s="47">
        <f>Портфель!D139</f>
        <v>41560</v>
      </c>
      <c r="D138" s="46" t="str">
        <f>Портфель!H139</f>
        <v>1090300-31-00785 от 19.11.2010</v>
      </c>
      <c r="E138" s="46" t="str">
        <f>Портфель!Q139</f>
        <v>косметика, оборудование для салонов красоты и парикмахерских, аксессуары</v>
      </c>
      <c r="F138" s="48">
        <f>Портфель!E139</f>
        <v>3000000</v>
      </c>
      <c r="G138" s="48">
        <f>Портфель!K139</f>
        <v>3149325.06</v>
      </c>
      <c r="H138" s="48" t="str">
        <f>Портфель!G139</f>
        <v>Гебель Н.В. ИП</v>
      </c>
      <c r="I138" s="46" t="str">
        <f>Портфель!N139</f>
        <v>Товары</v>
      </c>
      <c r="J138" s="48" t="str">
        <f>Портфель!P139</f>
        <v>г. Саратов, ул. Мичурина, д. 126; 2. г. Саратов, ул. им. Чернышевского Н.Г., д. 130; 3. Саратовская область, г. Энгельс, пр-т Строителей, д. 3; 4. Саратовская область г. Балаково, ул. Ленина, д. 119</v>
      </c>
      <c r="K138" s="49" t="str">
        <f>Портфель!AE139</f>
        <v>раз в полгода</v>
      </c>
      <c r="L138" s="50"/>
      <c r="M138" s="51">
        <f ca="1">Портфель!AR139</f>
        <v>41313</v>
      </c>
      <c r="N138" s="50"/>
      <c r="O138" s="53" t="str">
        <f>Портфель!F139</f>
        <v>ДМСБ</v>
      </c>
    </row>
    <row r="139" spans="1:15" s="44" customFormat="1" ht="306" x14ac:dyDescent="0.2">
      <c r="A139" s="48" t="str">
        <f>Портфель!A140</f>
        <v>ИП Борисов Н.А.</v>
      </c>
      <c r="B139" s="46" t="str">
        <f>Портфель!B140</f>
        <v xml:space="preserve"> Р/35/11/3/0235 от 13.10.2011г.</v>
      </c>
      <c r="C139" s="47">
        <f>Портфель!D140</f>
        <v>44484</v>
      </c>
      <c r="D139" s="46" t="str">
        <f>Портфель!H140</f>
        <v>Р/35/11/3/0235/5/03 от 17.10.2011г.</v>
      </c>
      <c r="E139" s="46" t="str">
        <f>Портфель!Q140</f>
        <v>Часть нежилого здания, литер П,  кадастровый номер 64-64-47/020/2006-440, общей площадью 173,4 кв.м.,  одноэтажное; Право аренды земельного участка под нежилого здания (мойка), кадастровый номер 64:50:02:08 27:0048, общей площадью  381 кв. м.; Право аренды земельного участка под нежилого здания (мойка), кадастровый номер 64:50:02:08 27:0047, общей площадью  249 кв. м.</v>
      </c>
      <c r="F139" s="48">
        <f>Портфель!E140</f>
        <v>3000000</v>
      </c>
      <c r="G139" s="48">
        <f>Портфель!K140</f>
        <v>3120600</v>
      </c>
      <c r="H139" s="48" t="str">
        <f>Портфель!G140</f>
        <v>ООО «Олимп»</v>
      </c>
      <c r="I139" s="46" t="str">
        <f>Портфель!N140</f>
        <v>Недвижимое имущество</v>
      </c>
      <c r="J139" s="48" t="str">
        <f>Портфель!P140</f>
        <v>Саратовская область, г. Энгельс, улица Полиграфическая, д.№75/1</v>
      </c>
      <c r="K139" s="49" t="str">
        <f>Портфель!AE140</f>
        <v>раз в год</v>
      </c>
      <c r="L139" s="50"/>
      <c r="M139" s="51">
        <f ca="1">Портфель!AR140</f>
        <v>41264</v>
      </c>
      <c r="N139" s="50"/>
      <c r="O139" s="53" t="str">
        <f>Портфель!F140</f>
        <v>ДМСБ</v>
      </c>
    </row>
    <row r="140" spans="1:15" s="44" customFormat="1" ht="114.75" x14ac:dyDescent="0.2">
      <c r="A140" s="48" t="str">
        <f>Портфель!A141</f>
        <v>ООО "Солнышко"</v>
      </c>
      <c r="B140" s="46" t="str">
        <f>Портфель!B141</f>
        <v>1090305-00-00164 от 25.11.2009 г.</v>
      </c>
      <c r="C140" s="47">
        <f>Портфель!D141</f>
        <v>41974</v>
      </c>
      <c r="D140" s="46" t="str">
        <f>Портфель!H141</f>
        <v>1090305-51-00164  от 25.11.2009 г.</v>
      </c>
      <c r="E140" s="46" t="str">
        <f>Портфель!Q141</f>
        <v>Нежилое помещение магазина, общей площадью 175,1 кв.м., расположенное на первом этаже пятиэтажного жилого дома</v>
      </c>
      <c r="F140" s="48">
        <f>Портфель!E141</f>
        <v>3000000</v>
      </c>
      <c r="G140" s="48">
        <f>Портфель!K141</f>
        <v>2608200</v>
      </c>
      <c r="H140" s="48" t="str">
        <f>Портфель!G141</f>
        <v>ООО "Солнышко"</v>
      </c>
      <c r="I140" s="46" t="str">
        <f>Портфель!N141</f>
        <v>Недвижимое имущество</v>
      </c>
      <c r="J140" s="48" t="str">
        <f>Портфель!P141</f>
        <v>Саратовская область, г. Энгельс, ул. Воронежская д. №55</v>
      </c>
      <c r="K140" s="49" t="str">
        <f>Портфель!AE141</f>
        <v>раз в год</v>
      </c>
      <c r="L140" s="50"/>
      <c r="M140" s="51">
        <f ca="1">Портфель!AR141</f>
        <v>41544</v>
      </c>
      <c r="N140" s="50"/>
      <c r="O140" s="53" t="str">
        <f>Портфель!F141</f>
        <v>ДМСБ</v>
      </c>
    </row>
    <row r="141" spans="1:15" s="44" customFormat="1" ht="51" x14ac:dyDescent="0.2">
      <c r="A141" s="48" t="str">
        <f>Портфель!A142</f>
        <v>ИП Магомадов Асланбек Алхозурович</v>
      </c>
      <c r="B141" s="46" t="str">
        <f>Портфель!B142</f>
        <v>Р/38/11/1/0015 от 23.08.2011</v>
      </c>
      <c r="C141" s="47">
        <f>Портфель!D142</f>
        <v>41782</v>
      </c>
      <c r="D141" s="46" t="str">
        <f>Портфель!H142</f>
        <v>Р/38/11/1/0015/4/03 от 23.08.2011</v>
      </c>
      <c r="E141" s="46" t="str">
        <f>Портфель!Q142</f>
        <v>Грузовой автотранспорт в количестве 4 ед.</v>
      </c>
      <c r="F141" s="48">
        <f>Портфель!E142</f>
        <v>3000000</v>
      </c>
      <c r="G141" s="48">
        <f>Портфель!K142</f>
        <v>2185000</v>
      </c>
      <c r="H141" s="48" t="str">
        <f>Портфель!G142</f>
        <v>Магомадов Асланбек Алхозурович</v>
      </c>
      <c r="I141" s="46" t="str">
        <f>Портфель!N142</f>
        <v>Транспорт</v>
      </c>
      <c r="J141" s="48" t="str">
        <f>Портфель!P142</f>
        <v>Саратовская область, г. Балаково, ул. Транспортная, д. 11/7</v>
      </c>
      <c r="K141" s="49" t="str">
        <f>Портфель!AE142</f>
        <v>раз в полгода</v>
      </c>
      <c r="L141" s="50"/>
      <c r="M141" s="51">
        <f ca="1">Портфель!AR142</f>
        <v>41347</v>
      </c>
      <c r="N141" s="50"/>
      <c r="O141" s="53" t="str">
        <f>Портфель!F142</f>
        <v>ДМСБ</v>
      </c>
    </row>
    <row r="142" spans="1:15" s="44" customFormat="1" ht="51" x14ac:dyDescent="0.2">
      <c r="A142" s="48" t="str">
        <f>Портфель!A143</f>
        <v xml:space="preserve">ИП Крамарова Вера Борисовна </v>
      </c>
      <c r="B142" s="46" t="str">
        <f>Портфель!B143</f>
        <v>Р/35/11/1/0240 от 10.11.2011 г.</v>
      </c>
      <c r="C142" s="47">
        <f>Портфель!D143</f>
        <v>41953</v>
      </c>
      <c r="D142" s="46" t="str">
        <f>Портфель!H143</f>
        <v>Р/35/11/1/0240/3/02 от 10.11.2011 г.</v>
      </c>
      <c r="E142" s="46" t="str">
        <f>Портфель!Q143</f>
        <v>Строительные материалы и сантехника в ассортименте</v>
      </c>
      <c r="F142" s="48">
        <f>Портфель!E143</f>
        <v>3000000</v>
      </c>
      <c r="G142" s="48">
        <f>Портфель!K143</f>
        <v>1698391.2</v>
      </c>
      <c r="H142" s="48" t="str">
        <f>Портфель!G143</f>
        <v xml:space="preserve">ИП Крамарова Вера Борисовна </v>
      </c>
      <c r="I142" s="46" t="str">
        <f>Портфель!N143</f>
        <v>Товары</v>
      </c>
      <c r="J142" s="48" t="str">
        <f>Портфель!P143</f>
        <v>Саратовская область, Энгельсский район, п. Пробуждение</v>
      </c>
      <c r="K142" s="49" t="str">
        <f>Портфель!AE143</f>
        <v>раз в полгода</v>
      </c>
      <c r="L142" s="50"/>
      <c r="M142" s="51">
        <f ca="1">Портфель!AR143</f>
        <v>41361</v>
      </c>
      <c r="N142" s="50"/>
      <c r="O142" s="53" t="str">
        <f>Портфель!F143</f>
        <v>ДМСБ</v>
      </c>
    </row>
    <row r="143" spans="1:15" s="44" customFormat="1" ht="63.75" x14ac:dyDescent="0.2">
      <c r="A143" s="48" t="str">
        <f>Портфель!A144</f>
        <v>ИП Магомадов Асланбек Алхозурович</v>
      </c>
      <c r="B143" s="46" t="str">
        <f>Портфель!B144</f>
        <v>Р/38/11/1/0015 от 23.08.2011</v>
      </c>
      <c r="C143" s="47">
        <f>Портфель!D144</f>
        <v>41782</v>
      </c>
      <c r="D143" s="46" t="str">
        <f>Портфель!H144</f>
        <v>Р/38/11/1/0015/4/04 от 23.08.2011</v>
      </c>
      <c r="E143" s="46" t="str">
        <f>Портфель!Q144</f>
        <v>Грузовой тягач седельный MERCEDES-BENZ ACTROS 1841LS, 2008 г.в.</v>
      </c>
      <c r="F143" s="48">
        <f>Портфель!E144</f>
        <v>3000000</v>
      </c>
      <c r="G143" s="48">
        <f>Портфель!K144</f>
        <v>1375000</v>
      </c>
      <c r="H143" s="48" t="str">
        <f>Портфель!G144</f>
        <v xml:space="preserve">Абдулаев Ваха Имранович </v>
      </c>
      <c r="I143" s="46" t="str">
        <f>Портфель!N144</f>
        <v>Транспорт</v>
      </c>
      <c r="J143" s="48" t="str">
        <f>Портфель!P144</f>
        <v>Саратовская область, г. Балаково, ул. Транспортная, д. 11/7</v>
      </c>
      <c r="K143" s="49" t="str">
        <f>Портфель!AE144</f>
        <v>раз в полгода</v>
      </c>
      <c r="L143" s="50"/>
      <c r="M143" s="51">
        <f ca="1">Портфель!AR144</f>
        <v>41347</v>
      </c>
      <c r="N143" s="50"/>
      <c r="O143" s="53" t="str">
        <f>Портфель!F144</f>
        <v>ДМСБ</v>
      </c>
    </row>
    <row r="144" spans="1:15" s="44" customFormat="1" ht="89.25" x14ac:dyDescent="0.2">
      <c r="A144" s="48" t="str">
        <f>Портфель!A145</f>
        <v>Гебель Н.В. ИП</v>
      </c>
      <c r="B144" s="46" t="str">
        <f>Портфель!B145</f>
        <v>1090300-00-00785 от 19.11.2010</v>
      </c>
      <c r="C144" s="47">
        <f>Портфель!D145</f>
        <v>41560</v>
      </c>
      <c r="D144" s="46" t="str">
        <f>Портфель!H145</f>
        <v>1090300-51-00785 от 14.12.2010</v>
      </c>
      <c r="E144" s="46" t="str">
        <f>Портфель!Q145</f>
        <v xml:space="preserve">Нежилые помещения, литер А1, общей площадью 35,4  кв. м, 37,6  кв. м., 18,3  кв. м.
</v>
      </c>
      <c r="F144" s="48">
        <f>Портфель!E145</f>
        <v>3000000</v>
      </c>
      <c r="G144" s="48">
        <f>Портфель!K145</f>
        <v>2608200</v>
      </c>
      <c r="H144" s="48" t="str">
        <f>Портфель!G145</f>
        <v xml:space="preserve">Гебель Наталья Валерьевна </v>
      </c>
      <c r="I144" s="46" t="str">
        <f>Портфель!N145</f>
        <v>Недвижимое имущество</v>
      </c>
      <c r="J144" s="48" t="str">
        <f>Портфель!P145</f>
        <v>г. Саратов, ул.Чернышевского, д.№130</v>
      </c>
      <c r="K144" s="49" t="str">
        <f>Портфель!AE145</f>
        <v>раз в полгода</v>
      </c>
      <c r="L144" s="50"/>
      <c r="M144" s="51">
        <f ca="1">Портфель!AR145</f>
        <v>41347</v>
      </c>
      <c r="N144" s="50"/>
      <c r="O144" s="53" t="str">
        <f>Портфель!F145</f>
        <v>ДМСБ</v>
      </c>
    </row>
    <row r="145" spans="1:15" s="44" customFormat="1" ht="63.75" x14ac:dyDescent="0.2">
      <c r="A145" s="48" t="str">
        <f>Портфель!A146</f>
        <v>ООО "Солнышко"</v>
      </c>
      <c r="B145" s="46" t="str">
        <f>Портфель!B146</f>
        <v>1090305-00-00164 от 25.11.2009 г.</v>
      </c>
      <c r="C145" s="47">
        <f>Портфель!D146</f>
        <v>41974</v>
      </c>
      <c r="D145" s="46" t="str">
        <f>Портфель!H146</f>
        <v>1090305-62-00164 от 25.11.2009 г.</v>
      </c>
      <c r="E145" s="46" t="str">
        <f>Портфель!Q146</f>
        <v xml:space="preserve">Легковой автомобиль  HYUNDAI ELANTRA 1.6 GL 2006 г.в. </v>
      </c>
      <c r="F145" s="48">
        <f>Портфель!E146</f>
        <v>3000000</v>
      </c>
      <c r="G145" s="48">
        <f>Портфель!K146</f>
        <v>168000</v>
      </c>
      <c r="H145" s="48" t="str">
        <f>Портфель!G146</f>
        <v>Жигулина Ольга Михайловна</v>
      </c>
      <c r="I145" s="46" t="str">
        <f>Портфель!N146</f>
        <v>Транспорт</v>
      </c>
      <c r="J145" s="48" t="str">
        <f>Портфель!P146</f>
        <v xml:space="preserve">Саратовская область, г. Энгельс,  улица Веселая, дом 132 </v>
      </c>
      <c r="K145" s="49" t="str">
        <f>Портфель!AE146</f>
        <v>раз в полгода</v>
      </c>
      <c r="L145" s="50"/>
      <c r="M145" s="51">
        <f ca="1">Портфель!AR146</f>
        <v>41362</v>
      </c>
      <c r="N145" s="50"/>
      <c r="O145" s="53" t="str">
        <f>Портфель!F146</f>
        <v>ДМСБ</v>
      </c>
    </row>
    <row r="146" spans="1:15" s="44" customFormat="1" ht="51" x14ac:dyDescent="0.2">
      <c r="A146" s="48" t="str">
        <f>Портфель!A147</f>
        <v>ООО "Солнышко"</v>
      </c>
      <c r="B146" s="46" t="str">
        <f>Портфель!B147</f>
        <v>1090305-00-00164 от 25.11.2009 г.</v>
      </c>
      <c r="C146" s="47">
        <f>Портфель!D147</f>
        <v>41974</v>
      </c>
      <c r="D146" s="46" t="str">
        <f>Портфель!H147</f>
        <v>1090305-61-00164 от 25.11.2009 г.</v>
      </c>
      <c r="E146" s="46" t="str">
        <f>Портфель!Q147</f>
        <v xml:space="preserve">Легковой автомобиль  ШЕВРОЛЕ НИВА, 2006 г.в. </v>
      </c>
      <c r="F146" s="48">
        <f>Портфель!E147</f>
        <v>3000000</v>
      </c>
      <c r="G146" s="48">
        <f>Портфель!K147</f>
        <v>144000</v>
      </c>
      <c r="H146" s="48" t="str">
        <f>Портфель!G147</f>
        <v>Жигулина Анна Николаевна</v>
      </c>
      <c r="I146" s="46" t="str">
        <f>Портфель!N147</f>
        <v>Транспорт</v>
      </c>
      <c r="J146" s="48" t="str">
        <f>Портфель!P147</f>
        <v xml:space="preserve">Саратовская область, г. Энгельс,  улица Веселая, дом 132 </v>
      </c>
      <c r="K146" s="49" t="str">
        <f>Портфель!AE147</f>
        <v>раз в полгода</v>
      </c>
      <c r="L146" s="50"/>
      <c r="M146" s="51">
        <f ca="1">Портфель!AR147</f>
        <v>41362</v>
      </c>
      <c r="N146" s="50"/>
      <c r="O146" s="53" t="str">
        <f>Портфель!F147</f>
        <v>ДМСБ</v>
      </c>
    </row>
    <row r="147" spans="1:15" s="44" customFormat="1" ht="51" x14ac:dyDescent="0.2">
      <c r="A147" s="48" t="str">
        <f>Портфель!A148</f>
        <v>ООО "Солнышко"</v>
      </c>
      <c r="B147" s="46" t="str">
        <f>Портфель!B148</f>
        <v>1090305-00-00164 от 25.11.2009 г.</v>
      </c>
      <c r="C147" s="47">
        <f>Портфель!D148</f>
        <v>41974</v>
      </c>
      <c r="D147" s="46" t="str">
        <f>Портфель!H148</f>
        <v>1090305-63-00164 от 25.11.2009 г.</v>
      </c>
      <c r="E147" s="46" t="str">
        <f>Портфель!Q148</f>
        <v xml:space="preserve">Легковой автомобиль  КИА СПОРТАДЖЕ, 1998 г.в. </v>
      </c>
      <c r="F147" s="48">
        <f>Портфель!E148</f>
        <v>3000000</v>
      </c>
      <c r="G147" s="48">
        <f>Портфель!K148</f>
        <v>90000</v>
      </c>
      <c r="H147" s="48" t="str">
        <f>Портфель!G148</f>
        <v>Жигулин Михаил Григорьевич</v>
      </c>
      <c r="I147" s="46" t="str">
        <f>Портфель!N148</f>
        <v>Транспорт</v>
      </c>
      <c r="J147" s="48" t="str">
        <f>Портфель!P148</f>
        <v xml:space="preserve">Саратовская область, г. Энгельс,  улица Веселая, дом 132 </v>
      </c>
      <c r="K147" s="49" t="str">
        <f>Портфель!AE148</f>
        <v>раз в полгода</v>
      </c>
      <c r="L147" s="50"/>
      <c r="M147" s="51">
        <f ca="1">Портфель!AR148</f>
        <v>41362</v>
      </c>
      <c r="N147" s="50"/>
      <c r="O147" s="53" t="str">
        <f>Портфель!F148</f>
        <v>ДМСБ</v>
      </c>
    </row>
    <row r="148" spans="1:15" s="44" customFormat="1" ht="127.5" x14ac:dyDescent="0.2">
      <c r="A148" s="48" t="str">
        <f>Портфель!A149</f>
        <v>ИП Щепакин Алексей Викторович</v>
      </c>
      <c r="B148" s="46" t="str">
        <f>Портфель!B149</f>
        <v>Р/35/12/1/0277 от 28.08.2012 г.</v>
      </c>
      <c r="C148" s="47">
        <f>Портфель!D149</f>
        <v>44807</v>
      </c>
      <c r="D148" s="46" t="str">
        <f>Портфель!H149</f>
        <v>б/н от 28.08.2012</v>
      </c>
      <c r="E148" s="46" t="str">
        <f>Портфель!Q149</f>
        <v xml:space="preserve">Нежилое помещение, литер Д, назначение: нежилое, общая площадь 103,4 кв. м., этаж: 1-й надземный. Условный номер: 64-64-01/167/2007-262. </v>
      </c>
      <c r="F148" s="48">
        <f>Портфель!E149</f>
        <v>2950000</v>
      </c>
      <c r="G148" s="48">
        <f>Портфель!K149</f>
        <v>2504250</v>
      </c>
      <c r="H148" s="48" t="str">
        <f>Портфель!G149</f>
        <v>Щепакин Алексей Викторович</v>
      </c>
      <c r="I148" s="46" t="str">
        <f>Портфель!N149</f>
        <v>Недвижимое имущество</v>
      </c>
      <c r="J148" s="48" t="str">
        <f>Портфель!P149</f>
        <v>г. Саратов, ул. Огородная, д. №162</v>
      </c>
      <c r="K148" s="49" t="str">
        <f>Портфель!AE149</f>
        <v>раз в год</v>
      </c>
      <c r="L148" s="50"/>
      <c r="M148" s="51">
        <f ca="1">Портфель!AR149</f>
        <v>41514</v>
      </c>
      <c r="N148" s="50"/>
      <c r="O148" s="53" t="str">
        <f>Портфель!F149</f>
        <v>ДМСБ</v>
      </c>
    </row>
    <row r="149" spans="1:15" s="44" customFormat="1" ht="76.5" x14ac:dyDescent="0.2">
      <c r="A149" s="48" t="str">
        <f>Портфель!A150</f>
        <v>ИП Щепакин Алексей Викторович</v>
      </c>
      <c r="B149" s="46" t="str">
        <f>Портфель!B150</f>
        <v>Р/35/12/1/0277 от 28.08.2012 г.</v>
      </c>
      <c r="C149" s="47">
        <f>Портфель!D150</f>
        <v>44807</v>
      </c>
      <c r="D149" s="46" t="str">
        <f>Портфель!H150</f>
        <v>Р/35/12/1/0277/4/02 от 28.08.2012 г.</v>
      </c>
      <c r="E149" s="46" t="str">
        <f>Портфель!Q150</f>
        <v>Легковой автомобиль SSANGYONG REXTON RJ4, 2008 г.в. рег. знак: Е177ЕЕ 64</v>
      </c>
      <c r="F149" s="48">
        <f>Портфель!E150</f>
        <v>2950000</v>
      </c>
      <c r="G149" s="48">
        <f>Портфель!K150</f>
        <v>379500</v>
      </c>
      <c r="H149" s="48" t="str">
        <f>Портфель!G150</f>
        <v>Щепакин Алексей Викторович</v>
      </c>
      <c r="I149" s="46" t="str">
        <f>Портфель!N150</f>
        <v>Транспорт</v>
      </c>
      <c r="J149" s="48" t="str">
        <f>Портфель!P150</f>
        <v>Саратовская область, г. Саратов, ул. Вавилова, д. 59/65</v>
      </c>
      <c r="K149" s="49" t="str">
        <f>Портфель!AE150</f>
        <v>раз в квартал</v>
      </c>
      <c r="L149" s="50"/>
      <c r="M149" s="51">
        <f ca="1">Портфель!AR150</f>
        <v>41325</v>
      </c>
      <c r="N149" s="50"/>
      <c r="O149" s="53" t="str">
        <f>Портфель!F150</f>
        <v>ДМСБ</v>
      </c>
    </row>
    <row r="150" spans="1:15" s="44" customFormat="1" ht="280.5" x14ac:dyDescent="0.2">
      <c r="A150" s="48" t="str">
        <f>Портфель!A151</f>
        <v>ООО "Турбо-Опт"</v>
      </c>
      <c r="B150" s="46" t="str">
        <f>Портфель!B151</f>
        <v>Р/03/12/2/0920 от 06.02.2012 г.</v>
      </c>
      <c r="C150" s="47">
        <f>Портфель!D151</f>
        <v>41676</v>
      </c>
      <c r="D150" s="46" t="str">
        <f>Портфель!H151</f>
        <v>Р/03/12/2/0918/5/06 от 06.02.2012 г.</v>
      </c>
      <c r="E150" s="46" t="str">
        <f>Портфель!Q151</f>
        <v xml:space="preserve">Здание, литер СС1, назначение: нежилое, общая площадь 548,6 кв.м., этажность 3. Здание, литер Б, назначение: нежилое, общая площадь 146,1 кв.м., этажность 2. Право аренды на земельный участок сроком 15 лет (с 18.01.2001 г. по 18.01.2016 г.), категория земель: земли поселений, разрешенное использование: под административное здание, общая площадь 2134 кв.м. </v>
      </c>
      <c r="F150" s="48">
        <f>Портфель!E151</f>
        <v>2800000</v>
      </c>
      <c r="G150" s="48">
        <f>Портфель!K151</f>
        <v>0</v>
      </c>
      <c r="H150" s="48" t="str">
        <f>Портфель!G151</f>
        <v>ООО "Техпромстрой"</v>
      </c>
      <c r="I150" s="46" t="str">
        <f>Портфель!N151</f>
        <v>Недвижимое имущество</v>
      </c>
      <c r="J150" s="48" t="str">
        <f>Портфель!P151</f>
        <v>г. Саратов, ул. Шелковичная, д.№84/86</v>
      </c>
      <c r="K150" s="49" t="str">
        <f>Портфель!AE151</f>
        <v>раз в год</v>
      </c>
      <c r="L150" s="50"/>
      <c r="M150" s="51">
        <f ca="1">Портфель!AR151</f>
        <v>41310</v>
      </c>
      <c r="N150" s="50"/>
      <c r="O150" s="53" t="str">
        <f>Портфель!F151</f>
        <v>ДМСБ</v>
      </c>
    </row>
    <row r="151" spans="1:15" s="44" customFormat="1" ht="38.25" x14ac:dyDescent="0.2">
      <c r="A151" s="48" t="str">
        <f>Портфель!A152</f>
        <v xml:space="preserve">ИП Ковалев Сергей Юрьевич  </v>
      </c>
      <c r="B151" s="46" t="str">
        <f>Портфель!B152</f>
        <v>Р/38/11/1/0019 от 21.12.2011 г.</v>
      </c>
      <c r="C151" s="47" t="str">
        <f>Портфель!D152</f>
        <v>21.12.2015 г.</v>
      </c>
      <c r="D151" s="46" t="str">
        <f>Портфель!H152</f>
        <v>Р/38/11/1/0019/4/02 от 21.12.2011 г.</v>
      </c>
      <c r="E151" s="46" t="str">
        <f>Портфель!Q152</f>
        <v xml:space="preserve">Тягач седельный RENAULT PREMIUM 380.19 T </v>
      </c>
      <c r="F151" s="48">
        <f>Портфель!E152</f>
        <v>2682000</v>
      </c>
      <c r="G151" s="48">
        <f>Портфель!K152</f>
        <v>2277366</v>
      </c>
      <c r="H151" s="48" t="str">
        <f>Портфель!G152</f>
        <v xml:space="preserve">Ковалев Сергей Юрьевич  </v>
      </c>
      <c r="I151" s="46" t="str">
        <f>Портфель!N152</f>
        <v>Транспорт</v>
      </c>
      <c r="J151" s="48" t="str">
        <f>Портфель!P152</f>
        <v>413859  Саратовская область,  г. Балаково , ул. Транспортная , д.5</v>
      </c>
      <c r="K151" s="49" t="str">
        <f>Портфель!AE152</f>
        <v>раз в полгода</v>
      </c>
      <c r="L151" s="50"/>
      <c r="M151" s="51">
        <f ca="1">Портфель!AR152</f>
        <v>41347</v>
      </c>
      <c r="N151" s="50"/>
      <c r="O151" s="53" t="str">
        <f>Портфель!F152</f>
        <v>ДМСБ</v>
      </c>
    </row>
    <row r="152" spans="1:15" s="44" customFormat="1" ht="51" x14ac:dyDescent="0.2">
      <c r="A152" s="48" t="str">
        <f>Портфель!A153</f>
        <v>ООО "Универсал"</v>
      </c>
      <c r="B152" s="46" t="str">
        <f>Портфель!B153</f>
        <v>Р/35/11/1/0229 от 09.09.2011 г.</v>
      </c>
      <c r="C152" s="47">
        <f>Портфель!D153</f>
        <v>42622</v>
      </c>
      <c r="D152" s="46" t="str">
        <f>Портфель!H153</f>
        <v>Р/35/11/1/0229/4/03 от 09.09.2011 г.</v>
      </c>
      <c r="E152" s="46" t="str">
        <f>Портфель!Q153</f>
        <v>Грузовой тягач седельный VOLVO VNL 64T 670 2008 г.в.</v>
      </c>
      <c r="F152" s="48">
        <f>Портфель!E153</f>
        <v>2600000</v>
      </c>
      <c r="G152" s="48">
        <f>Портфель!K153</f>
        <v>1300000</v>
      </c>
      <c r="H152" s="48" t="str">
        <f>Портфель!G153</f>
        <v>ООО "Универсал"</v>
      </c>
      <c r="I152" s="46" t="str">
        <f>Портфель!N153</f>
        <v>Транспорт</v>
      </c>
      <c r="J152" s="48" t="str">
        <f>Портфель!P153</f>
        <v>Саратовская область, г.Энгельс, ул. Воровского, д.19</v>
      </c>
      <c r="K152" s="49" t="str">
        <f>Портфель!AE153</f>
        <v>раз в полгода</v>
      </c>
      <c r="L152" s="50"/>
      <c r="M152" s="51">
        <f ca="1">Портфель!AR153</f>
        <v>41333</v>
      </c>
      <c r="N152" s="50"/>
      <c r="O152" s="53" t="str">
        <f>Портфель!F153</f>
        <v>ДМСБ</v>
      </c>
    </row>
    <row r="153" spans="1:15" s="44" customFormat="1" ht="51" x14ac:dyDescent="0.2">
      <c r="A153" s="48" t="str">
        <f>Портфель!A154</f>
        <v>ООО "Русский Лизинговый Центр"</v>
      </c>
      <c r="B153" s="46" t="str">
        <f>Портфель!B154</f>
        <v>Р/35/11/1/0219 от 27.06.2011</v>
      </c>
      <c r="C153" s="47">
        <f>Портфель!D154</f>
        <v>41817</v>
      </c>
      <c r="D153" s="46" t="str">
        <f>Портфель!H154</f>
        <v>Р/35/11/1/0219/4/01 от 02.11.2011 г.</v>
      </c>
      <c r="E153" s="46" t="str">
        <f>Портфель!Q154</f>
        <v>Экскаватор-погрузчик TEREX 860  2011 г.в.</v>
      </c>
      <c r="F153" s="48">
        <f>Портфель!E154</f>
        <v>2565000</v>
      </c>
      <c r="G153" s="48">
        <f>Портфель!K154</f>
        <v>2574000</v>
      </c>
      <c r="H153" s="48" t="str">
        <f>Портфель!G154</f>
        <v>ООО "Русский Лизинговый Центр"</v>
      </c>
      <c r="I153" s="46" t="str">
        <f>Портфель!N154</f>
        <v>Спецтехника</v>
      </c>
      <c r="J153" s="48" t="str">
        <f>Портфель!P154</f>
        <v>Саратовская область, г. Энгельс, ул. Ломоносова, дом 35</v>
      </c>
      <c r="K153" s="49" t="str">
        <f>Портфель!AE154</f>
        <v>раз в квартал</v>
      </c>
      <c r="L153" s="50"/>
      <c r="M153" s="51">
        <f ca="1">Портфель!AR154</f>
        <v>41318</v>
      </c>
      <c r="N153" s="50"/>
      <c r="O153" s="53" t="str">
        <f>Портфель!F154</f>
        <v>ДМСБ</v>
      </c>
    </row>
    <row r="154" spans="1:15" s="44" customFormat="1" ht="76.5" x14ac:dyDescent="0.2">
      <c r="A154" s="48" t="str">
        <f>Портфель!A155</f>
        <v>ИП Даллакян Левон Александрович</v>
      </c>
      <c r="B154" s="46" t="str">
        <f>Портфель!B155</f>
        <v>8800300-00-00798 от 23.12.2010 г.</v>
      </c>
      <c r="C154" s="47">
        <f>Портфель!D155</f>
        <v>41266</v>
      </c>
      <c r="D154" s="46" t="str">
        <f>Портфель!H155</f>
        <v>8800300-31-00798 от 23.12.2010 г.</v>
      </c>
      <c r="E154" s="46" t="str">
        <f>Портфель!Q155</f>
        <v>Мужская и женская одежда, белье, чулочно-носочные изделия, косметика и парфюмерия</v>
      </c>
      <c r="F154" s="48">
        <f>Портфель!E155</f>
        <v>2501000</v>
      </c>
      <c r="G154" s="48">
        <f>Портфель!K155</f>
        <v>5221324.0350000001</v>
      </c>
      <c r="H154" s="48" t="str">
        <f>Портфель!G155</f>
        <v>ИП Даллакян Левон Александрович</v>
      </c>
      <c r="I154" s="46" t="str">
        <f>Портфель!N155</f>
        <v>Товары</v>
      </c>
      <c r="J154" s="48" t="str">
        <f>Портфель!P155</f>
        <v>1.      г. Саратов, ул. им. Чернышевского Н.Г., д. №94; 2. г. Саратов, ул. Чапаева, д. №2; 3. г. Саратов, ул. Гоголя, д. №90</v>
      </c>
      <c r="K154" s="49" t="str">
        <f>Портфель!AE155</f>
        <v>раз в полгода</v>
      </c>
      <c r="L154" s="50"/>
      <c r="M154" s="51">
        <f ca="1">Портфель!AR155</f>
        <v>41346</v>
      </c>
      <c r="N154" s="50"/>
      <c r="O154" s="53" t="str">
        <f>Портфель!F155</f>
        <v>ДМСБ</v>
      </c>
    </row>
    <row r="155" spans="1:15" s="44" customFormat="1" ht="267.75" x14ac:dyDescent="0.2">
      <c r="A155" s="48" t="str">
        <f>Портфель!A156</f>
        <v>ООО «ТД Саратов Крупа»</v>
      </c>
      <c r="B155" s="46" t="str">
        <f>Портфель!B156</f>
        <v>Р/03/11/2/0917 от 30.12.2011 г.</v>
      </c>
      <c r="C155" s="47">
        <f>Портфель!D156</f>
        <v>41638</v>
      </c>
      <c r="D155" s="46" t="str">
        <f>Портфель!H156</f>
        <v>Р/03/11/2/0917/5/04 от 30.12.2011 г.</v>
      </c>
      <c r="E155" s="46" t="str">
        <f>Портфель!Q156</f>
        <v>Часть нежилого одноэтажного здания (литер К15/1), назначение: нежилое, 1-этажный, общая площадь 976,5 кв.м. Условный номер: 63-01/32-19-995. Земельный участок для производства сельскохозяйственной продукции, общая площадь участка 7 025 кв.м. Категория земель – земли сельскохозяйственного назначения. Условный номер: 64:32:01 27 01:0031.</v>
      </c>
      <c r="F155" s="48">
        <f>Портфель!E156</f>
        <v>2500000</v>
      </c>
      <c r="G155" s="48">
        <f>Портфель!K156</f>
        <v>3485250</v>
      </c>
      <c r="H155" s="48" t="str">
        <f>Портфель!G156</f>
        <v>Дергачева Татьяна Вадимовна (1/2 доли), Назарова Светлана Михайловна (1/2 доли)</v>
      </c>
      <c r="I155" s="46" t="str">
        <f>Портфель!N156</f>
        <v>Недвижимое имущество</v>
      </c>
      <c r="J155" s="48" t="str">
        <f>Портфель!P156</f>
        <v>Саратовская область, Саратовский район, поселок Дубки, на расстоянии 100 м севернее п. Дубки, корпус 15/1</v>
      </c>
      <c r="K155" s="49" t="str">
        <f>Портфель!AE156</f>
        <v>раз в год</v>
      </c>
      <c r="L155" s="50"/>
      <c r="M155" s="51">
        <f ca="1">Портфель!AR156</f>
        <v>41272</v>
      </c>
      <c r="N155" s="50"/>
      <c r="O155" s="53" t="str">
        <f>Портфель!F156</f>
        <v>ДМСБ</v>
      </c>
    </row>
    <row r="156" spans="1:15" s="44" customFormat="1" ht="242.25" x14ac:dyDescent="0.2">
      <c r="A156" s="48" t="str">
        <f>Портфель!A157</f>
        <v>"Саратов ОПТрейд" ООО</v>
      </c>
      <c r="B156" s="46" t="str">
        <f>Портфель!B157</f>
        <v>Р/03/12/1/0922 от 06.03.2012 г.</v>
      </c>
      <c r="C156" s="47">
        <f>Портфель!D157</f>
        <v>43530</v>
      </c>
      <c r="D156" s="46" t="str">
        <f>Портфель!H157</f>
        <v>б/н от 06.03.2012 г.</v>
      </c>
      <c r="E156" s="46" t="str">
        <f>Портфель!Q157</f>
        <v>Нежилые помещения, общая площадь 248,8 кв.м. в цокольном этаже пятиэтажного жилого дома, литер А; Нежилые помещения, общая площадь 200,3 кв.м. в цокольном этаже пятиэтажного жилого дома, литер А; Нежилые помещения, общая площадь 44,9 кв.м. в цокольном этаже пятиэтажного жилого дома, литер А</v>
      </c>
      <c r="F156" s="48">
        <f>Портфель!E157</f>
        <v>2500000</v>
      </c>
      <c r="G156" s="48">
        <f>Портфель!K157</f>
        <v>2587250</v>
      </c>
      <c r="H156" s="48" t="str">
        <f>Портфель!G157</f>
        <v>"Саратов ОПТрейд" ООО</v>
      </c>
      <c r="I156" s="46" t="str">
        <f>Портфель!N157</f>
        <v>Недвижимое имущество</v>
      </c>
      <c r="J156" s="48" t="str">
        <f>Портфель!P157</f>
        <v>г. Саратов, ул. Ипподромная, д. №5А</v>
      </c>
      <c r="K156" s="49" t="str">
        <f>Портфель!AE157</f>
        <v>раз в год</v>
      </c>
      <c r="L156" s="50"/>
      <c r="M156" s="51">
        <f ca="1">Портфель!AR157</f>
        <v>41339</v>
      </c>
      <c r="N156" s="50"/>
      <c r="O156" s="53" t="str">
        <f>Портфель!F157</f>
        <v>ДМСБ</v>
      </c>
    </row>
    <row r="157" spans="1:15" s="44" customFormat="1" ht="63.75" x14ac:dyDescent="0.2">
      <c r="A157" s="48" t="str">
        <f>Портфель!A158</f>
        <v>Мещененков В.П. ИП</v>
      </c>
      <c r="B157" s="46" t="str">
        <f>Портфель!B158</f>
        <v>1090300-00-00753  28.07.2010</v>
      </c>
      <c r="C157" s="47">
        <f>Портфель!D158</f>
        <v>41411</v>
      </c>
      <c r="D157" s="46" t="str">
        <f>Портфель!H158</f>
        <v>1090300-51-00753  от 28.07.2010</v>
      </c>
      <c r="E157" s="46" t="str">
        <f>Портфель!Q158</f>
        <v>Нежилые помещения, литер А, общей площадью 86,9 кв.м., 84 кв.м.</v>
      </c>
      <c r="F157" s="48">
        <f>Портфель!E158</f>
        <v>2500000</v>
      </c>
      <c r="G157" s="48">
        <f>Портфель!K158</f>
        <v>2580000</v>
      </c>
      <c r="H157" s="48" t="str">
        <f>Портфель!G158</f>
        <v>Мещененков В.П. ИП</v>
      </c>
      <c r="I157" s="46" t="str">
        <f>Портфель!N158</f>
        <v>Недвижимое имущество</v>
      </c>
      <c r="J157" s="48" t="str">
        <f>Портфель!P158</f>
        <v>г. Саратов, ул. им. Тулайкова Н. М. д. №4/2</v>
      </c>
      <c r="K157" s="49" t="str">
        <f>Портфель!AE158</f>
        <v>раз в год</v>
      </c>
      <c r="L157" s="50"/>
      <c r="M157" s="51">
        <f ca="1">Портфель!AR158</f>
        <v>41460</v>
      </c>
      <c r="N157" s="50"/>
      <c r="O157" s="53" t="str">
        <f>Портфель!F158</f>
        <v>ДМСБ</v>
      </c>
    </row>
    <row r="158" spans="1:15" s="44" customFormat="1" ht="140.25" x14ac:dyDescent="0.2">
      <c r="A158" s="48" t="str">
        <f>Портфель!A159</f>
        <v>ИП Островская Лариса Владиславовна</v>
      </c>
      <c r="B158" s="46" t="str">
        <f>Портфель!B159</f>
        <v>Р/03/11/1/0842 от 31.05.2011</v>
      </c>
      <c r="C158" s="47">
        <f>Портфель!D159</f>
        <v>42520</v>
      </c>
      <c r="D158" s="46" t="str">
        <f>Портфель!H159</f>
        <v>Р/03/11/1/0842/3/02 от 31.05.2011</v>
      </c>
      <c r="E158" s="46" t="str">
        <f>Портфель!Q159</f>
        <v>Видео, аудио и бытовая техника в ассортименте</v>
      </c>
      <c r="F158" s="48">
        <f>Портфель!E159</f>
        <v>2500000</v>
      </c>
      <c r="G158" s="48">
        <f>Портфель!K159</f>
        <v>2547557</v>
      </c>
      <c r="H158" s="48" t="str">
        <f>Портфель!G159</f>
        <v>ИП Островская Лариса Владиславовна</v>
      </c>
      <c r="I158" s="46" t="str">
        <f>Портфель!N159</f>
        <v>Товары</v>
      </c>
      <c r="J158" s="48" t="str">
        <f>Портфель!P159</f>
        <v>Саратовская область, Озинский район, р.п. Озинки, ул. Кооперативная, д.81; Саратовская область, Вольский район, р.п. Сенной, ул. Спортивная, д.8; Саратовская область, р.п. Дергачи, ул. Октябрьская, д.102</v>
      </c>
      <c r="K158" s="49" t="str">
        <f>Портфель!AE159</f>
        <v>раз в месяц</v>
      </c>
      <c r="L158" s="50"/>
      <c r="M158" s="51">
        <f ca="1">Портфель!AR159</f>
        <v>41280</v>
      </c>
      <c r="N158" s="50"/>
      <c r="O158" s="53" t="str">
        <f>Портфель!F159</f>
        <v>ДМСБ</v>
      </c>
    </row>
    <row r="159" spans="1:15" s="44" customFormat="1" ht="63.75" x14ac:dyDescent="0.2">
      <c r="A159" s="48" t="str">
        <f>Портфель!A160</f>
        <v>ИП Воробьев Николой Олегович</v>
      </c>
      <c r="B159" s="46" t="str">
        <f>Портфель!B160</f>
        <v>Р/03/11/1/0212 от 17.05.2011г.</v>
      </c>
      <c r="C159" s="47">
        <f>Портфель!D160</f>
        <v>41411</v>
      </c>
      <c r="D159" s="46" t="str">
        <f>Портфель!H160</f>
        <v>Р/03/11/1/0212/3/03 от 17.05.2011г.</v>
      </c>
      <c r="E159" s="46" t="str">
        <f>Портфель!Q160</f>
        <v>Сантехника, строительные и отделочные материалы в ассортименте</v>
      </c>
      <c r="F159" s="48">
        <f>Портфель!E160</f>
        <v>2500000</v>
      </c>
      <c r="G159" s="48">
        <f>Портфель!K160</f>
        <v>2429323.94</v>
      </c>
      <c r="H159" s="48" t="str">
        <f>Портфель!G160</f>
        <v>ИП Воробьев Николой Олегович</v>
      </c>
      <c r="I159" s="46" t="str">
        <f>Портфель!N160</f>
        <v>Товары</v>
      </c>
      <c r="J159" s="48" t="str">
        <f>Портфель!P160</f>
        <v>Саратовская обл. г. Энгельс, ул. Гоголя д.1; Саратовская обл. г. Энгельс проспект Ф. Энгельса, д. 83-а</v>
      </c>
      <c r="K159" s="49" t="str">
        <f>Портфель!AE160</f>
        <v>раз в полгода</v>
      </c>
      <c r="L159" s="50"/>
      <c r="M159" s="51">
        <f ca="1">Портфель!AR160</f>
        <v>41335</v>
      </c>
      <c r="N159" s="50"/>
      <c r="O159" s="53" t="str">
        <f>Портфель!F160</f>
        <v>ДМСБ</v>
      </c>
    </row>
    <row r="160" spans="1:15" s="44" customFormat="1" ht="38.25" x14ac:dyDescent="0.2">
      <c r="A160" s="48" t="str">
        <f>Портфель!A161</f>
        <v>ИП Воробьев Николой Олегович</v>
      </c>
      <c r="B160" s="46" t="str">
        <f>Портфель!B161</f>
        <v>Р/03/11/1/0212 от 17.05.2011г.</v>
      </c>
      <c r="C160" s="47">
        <f>Портфель!D161</f>
        <v>41411</v>
      </c>
      <c r="D160" s="46" t="str">
        <f>Портфель!H161</f>
        <v>Р/03/11/1/0212/6/04 от 17.05.2011г.</v>
      </c>
      <c r="E160" s="46" t="str">
        <f>Портфель!Q161</f>
        <v>Легковой а/м Ssang Yong KYRON 11, 2010 г.в.</v>
      </c>
      <c r="F160" s="48">
        <f>Портфель!E161</f>
        <v>2500000</v>
      </c>
      <c r="G160" s="48">
        <f>Портфель!K161</f>
        <v>560000</v>
      </c>
      <c r="H160" s="48" t="str">
        <f>Портфель!G161</f>
        <v>Воробьев Дмитрий Олегович</v>
      </c>
      <c r="I160" s="46" t="str">
        <f>Портфель!N161</f>
        <v>Транспорт</v>
      </c>
      <c r="J160" s="48" t="str">
        <f>Портфель!P161</f>
        <v>Саратовская обл., г. Энгельс, ул. Л.Кассиля, 16</v>
      </c>
      <c r="K160" s="49" t="str">
        <f>Портфель!AE161</f>
        <v>раз в полгода</v>
      </c>
      <c r="L160" s="50"/>
      <c r="M160" s="51">
        <f ca="1">Портфель!AR161</f>
        <v>41335</v>
      </c>
      <c r="N160" s="50"/>
      <c r="O160" s="53" t="str">
        <f>Портфель!F161</f>
        <v>ДМСБ</v>
      </c>
    </row>
    <row r="161" spans="1:15" s="44" customFormat="1" ht="38.25" x14ac:dyDescent="0.2">
      <c r="A161" s="48" t="str">
        <f>Портфель!A162</f>
        <v>ИП Воробьев Николой Олегович</v>
      </c>
      <c r="B161" s="46" t="str">
        <f>Портфель!B162</f>
        <v>Р/03/11/1/0212 от 17.05.2011г.</v>
      </c>
      <c r="C161" s="47">
        <f>Портфель!D162</f>
        <v>41411</v>
      </c>
      <c r="D161" s="46" t="str">
        <f>Портфель!H162</f>
        <v>Р/03/11/1/0212/6/05 от 17.05.2011г.</v>
      </c>
      <c r="E161" s="46" t="str">
        <f>Портфель!Q162</f>
        <v>Грузовой автофургон 28189-0000010-62, 2008  г.в.</v>
      </c>
      <c r="F161" s="48">
        <f>Портфель!E162</f>
        <v>2500000</v>
      </c>
      <c r="G161" s="48">
        <f>Портфель!K162</f>
        <v>204000</v>
      </c>
      <c r="H161" s="48" t="str">
        <f>Портфель!G162</f>
        <v>Воробьев Николай Олегович</v>
      </c>
      <c r="I161" s="46" t="str">
        <f>Портфель!N162</f>
        <v>Транспорт</v>
      </c>
      <c r="J161" s="48" t="str">
        <f>Портфель!P162</f>
        <v>Саратовская обл., г. Энгельс, ул. Заречная, д.12</v>
      </c>
      <c r="K161" s="49" t="str">
        <f>Портфель!AE162</f>
        <v>раз в полгода</v>
      </c>
      <c r="L161" s="50"/>
      <c r="M161" s="51">
        <f ca="1">Портфель!AR162</f>
        <v>41335</v>
      </c>
      <c r="N161" s="50"/>
      <c r="O161" s="53" t="str">
        <f>Портфель!F162</f>
        <v>ДМСБ</v>
      </c>
    </row>
    <row r="162" spans="1:15" s="44" customFormat="1" ht="51" x14ac:dyDescent="0.2">
      <c r="A162" s="48" t="str">
        <f>Портфель!A163</f>
        <v>ООО "Приоритет-Техно"</v>
      </c>
      <c r="B162" s="46" t="str">
        <f>Портфель!B163</f>
        <v>Р/35/11/1/0215 от 26.05.2011 г.</v>
      </c>
      <c r="C162" s="47">
        <f>Портфель!D163</f>
        <v>41421</v>
      </c>
      <c r="D162" s="46" t="str">
        <f>Портфель!H163</f>
        <v>Р/35/11/1/0215/4/03 от 14.07.2011 г.</v>
      </c>
      <c r="E162" s="46" t="str">
        <f>Портфель!Q163</f>
        <v>Эвакуатор МERСEDES-BENZ ATEGO 1218 L, 2010 г.в.</v>
      </c>
      <c r="F162" s="48">
        <f>Портфель!E163</f>
        <v>2400000</v>
      </c>
      <c r="G162" s="48">
        <f>Портфель!K163</f>
        <v>1680000</v>
      </c>
      <c r="H162" s="48" t="str">
        <f>Портфель!G163</f>
        <v>ООО "Приоритет-Техно"</v>
      </c>
      <c r="I162" s="46" t="str">
        <f>Портфель!N163</f>
        <v>Спецтехника</v>
      </c>
      <c r="J162" s="48" t="str">
        <f>Портфель!P163</f>
        <v>Саратовская область, г. Энгельс, ул. Степная, д. 58</v>
      </c>
      <c r="K162" s="49" t="str">
        <f>Портфель!AE163</f>
        <v>раз в полгода</v>
      </c>
      <c r="L162" s="50"/>
      <c r="M162" s="51">
        <f ca="1">Портфель!AR163</f>
        <v>41424</v>
      </c>
      <c r="N162" s="50"/>
      <c r="O162" s="53" t="str">
        <f>Портфель!F163</f>
        <v>ДМСБ</v>
      </c>
    </row>
    <row r="163" spans="1:15" s="44" customFormat="1" ht="38.25" x14ac:dyDescent="0.2">
      <c r="A163" s="48" t="str">
        <f>Портфель!A164</f>
        <v>ООО "Приоритет-Техно"</v>
      </c>
      <c r="B163" s="46" t="str">
        <f>Портфель!B164</f>
        <v>Р/35/11/1/0215 от 26.05.2011 г.</v>
      </c>
      <c r="C163" s="47">
        <f>Портфель!D164</f>
        <v>41421</v>
      </c>
      <c r="D163" s="46" t="str">
        <f>Портфель!H164</f>
        <v>Р/35/11/1/0215/4/02 от 26.05.2011 г.</v>
      </c>
      <c r="E163" s="46" t="str">
        <f>Портфель!Q164</f>
        <v>Погрузчик BOBCAT  S175, 2009 г.в.</v>
      </c>
      <c r="F163" s="48">
        <f>Портфель!E164</f>
        <v>2400000</v>
      </c>
      <c r="G163" s="48">
        <f>Портфель!K164</f>
        <v>480000</v>
      </c>
      <c r="H163" s="48" t="str">
        <f>Портфель!G164</f>
        <v>Савкин Сергей Владимирович</v>
      </c>
      <c r="I163" s="46" t="str">
        <f>Портфель!N164</f>
        <v>Спецтехника</v>
      </c>
      <c r="J163" s="48" t="str">
        <f>Портфель!P164</f>
        <v>Саратовская область, г. Энгельс, ул. Степная, д. 58</v>
      </c>
      <c r="K163" s="49" t="str">
        <f>Портфель!AE164</f>
        <v>раз в полгода</v>
      </c>
      <c r="L163" s="50"/>
      <c r="M163" s="51">
        <f ca="1">Портфель!AR164</f>
        <v>41424</v>
      </c>
      <c r="N163" s="50"/>
      <c r="O163" s="53" t="str">
        <f>Портфель!F164</f>
        <v>ДМСБ</v>
      </c>
    </row>
    <row r="164" spans="1:15" s="44" customFormat="1" ht="267.75" x14ac:dyDescent="0.2">
      <c r="A164" s="48" t="str">
        <f>Портфель!A165</f>
        <v>ООО "Чистая вода"</v>
      </c>
      <c r="B164" s="46" t="str">
        <f>Портфель!B165</f>
        <v>Р/03/12/2/0946 от 28.05.2012 г.</v>
      </c>
      <c r="C164" s="47">
        <f>Портфель!D165</f>
        <v>41787</v>
      </c>
      <c r="D164" s="46" t="str">
        <f>Портфель!H165</f>
        <v>Р/03/12/2/0946/5/06 от 28.05.2012 г.</v>
      </c>
      <c r="E164" s="46" t="str">
        <f>Портфель!Q165</f>
        <v>Земельный участок, категория земель: земли населенных пунктов, разрешенное использование: для размещения производственных и административных зданий, строений, сооружений промышленности, общей площадью 9192 кв. м. Нежилое одноэтажное здание коровника № 5, кадастровый номер 63-01/32-18-566.</v>
      </c>
      <c r="F164" s="48">
        <f>Портфель!E165</f>
        <v>2390000</v>
      </c>
      <c r="G164" s="48">
        <f>Портфель!K165</f>
        <v>2403750</v>
      </c>
      <c r="H164" s="48" t="str">
        <f>Портфель!G165</f>
        <v>Черников Владимир Александрович (1/2), Белоногов Александр Александрович (1/2)</v>
      </c>
      <c r="I164" s="46" t="str">
        <f>Портфель!N165</f>
        <v>Недвижимое имущество</v>
      </c>
      <c r="J164" s="48" t="str">
        <f>Портфель!P165</f>
        <v>Саратовская область, Саратовский район, пос. Рейник, ул. Совхозная, уч. 9а</v>
      </c>
      <c r="K164" s="49" t="str">
        <f>Портфель!AE165</f>
        <v>раз в год</v>
      </c>
      <c r="L164" s="50"/>
      <c r="M164" s="51">
        <f ca="1">Портфель!AR165</f>
        <v>41422</v>
      </c>
      <c r="N164" s="50"/>
      <c r="O164" s="53" t="str">
        <f>Портфель!F165</f>
        <v>ДМСБ</v>
      </c>
    </row>
    <row r="165" spans="1:15" s="44" customFormat="1" ht="102" x14ac:dyDescent="0.2">
      <c r="A165" s="48" t="str">
        <f>Портфель!A166</f>
        <v>Жулев А.В. ИП</v>
      </c>
      <c r="B165" s="46" t="str">
        <f>Портфель!B166</f>
        <v>1090308-00-00001  22.09.2010</v>
      </c>
      <c r="C165" s="47">
        <f>Портфель!D166</f>
        <v>41545</v>
      </c>
      <c r="D165" s="46" t="str">
        <f>Портфель!H166</f>
        <v>1090308-51-00001  от 22.09.2010</v>
      </c>
      <c r="E165" s="46" t="str">
        <f>Портфель!Q166</f>
        <v>Здание холодной стоянки на 3 автомашины, общей площадью 306,7 кв.м., земельный участок общей площадью 3162,12 кв.м.</v>
      </c>
      <c r="F165" s="48">
        <f>Портфель!E166</f>
        <v>2260000</v>
      </c>
      <c r="G165" s="48">
        <f>Портфель!K166</f>
        <v>1918000</v>
      </c>
      <c r="H165" s="48" t="str">
        <f>Портфель!G166</f>
        <v>Жулев А.В.</v>
      </c>
      <c r="I165" s="46" t="str">
        <f>Портфель!N166</f>
        <v>Недвижимое имущество</v>
      </c>
      <c r="J165" s="48" t="str">
        <f>Портфель!P166</f>
        <v>Саратовская область, г. Балаково, ул. Транспортная д. 5/5</v>
      </c>
      <c r="K165" s="49" t="str">
        <f>Портфель!AE166</f>
        <v>раз в год</v>
      </c>
      <c r="L165" s="50"/>
      <c r="M165" s="51">
        <f ca="1">Портфель!AR166</f>
        <v>41529</v>
      </c>
      <c r="N165" s="50"/>
      <c r="O165" s="53" t="str">
        <f>Портфель!F166</f>
        <v>ДМСБ</v>
      </c>
    </row>
    <row r="166" spans="1:15" s="44" customFormat="1" ht="38.25" x14ac:dyDescent="0.2">
      <c r="A166" s="48" t="str">
        <f>Портфель!A167</f>
        <v>Жулев А.В. ИП</v>
      </c>
      <c r="B166" s="46" t="str">
        <f>Портфель!B167</f>
        <v>1090308-00-00001  22.09.2010</v>
      </c>
      <c r="C166" s="47">
        <f>Портфель!D167</f>
        <v>41545</v>
      </c>
      <c r="D166" s="46" t="str">
        <f>Портфель!H167</f>
        <v>1090308-61-00001  от 22.09.2010</v>
      </c>
      <c r="E166" s="46" t="str">
        <f>Портфель!Q167</f>
        <v>Тягач бортовой КАМАЗ 65117, 2006 г.в.</v>
      </c>
      <c r="F166" s="48">
        <f>Портфель!E167</f>
        <v>2260000</v>
      </c>
      <c r="G166" s="48">
        <f>Портфель!K167</f>
        <v>350000</v>
      </c>
      <c r="H166" s="48" t="str">
        <f>Портфель!G167</f>
        <v>Жулев А.В.</v>
      </c>
      <c r="I166" s="46" t="str">
        <f>Портфель!N167</f>
        <v>Транспорт</v>
      </c>
      <c r="J166" s="48" t="str">
        <f>Портфель!P167</f>
        <v xml:space="preserve">Саратовская область, г. Балаково, ул. Транспортная д. №5/5 </v>
      </c>
      <c r="K166" s="49" t="str">
        <f>Портфель!AE167</f>
        <v>раз в полгода</v>
      </c>
      <c r="L166" s="50"/>
      <c r="M166" s="51">
        <f ca="1">Портфель!AR167</f>
        <v>41347</v>
      </c>
      <c r="N166" s="50"/>
      <c r="O166" s="53" t="str">
        <f>Портфель!F167</f>
        <v>ДМСБ</v>
      </c>
    </row>
    <row r="167" spans="1:15" s="44" customFormat="1" ht="255" x14ac:dyDescent="0.2">
      <c r="A167" s="48" t="str">
        <f>Портфель!A168</f>
        <v>ООО "Ванильное небо"</v>
      </c>
      <c r="B167" s="46" t="str">
        <f>Портфель!B168</f>
        <v>Р/03/12/1/0924 от 11.03.2012 г.</v>
      </c>
      <c r="C167" s="47">
        <f>Портфель!D168</f>
        <v>42805</v>
      </c>
      <c r="D167" s="46" t="str">
        <f>Портфель!H168</f>
        <v>Р/03/12/1/0924/5/03 от 11.03.2012 г.</v>
      </c>
      <c r="E167" s="46" t="str">
        <f>Портфель!Q168</f>
        <v>Здание, литер А, назначение: нежилое, инвентарный номер: 32930/1, общая площадь 133,6 кв.м., этажность 1. Условный номер: 63-01/48-185-607. Право аренды земельного участка, общей площадью 157 кв.м. сроком на 49 лет, категория земель: земли населенных пунктов. Условный номер: 64:48:01 01 22:0002.</v>
      </c>
      <c r="F167" s="48">
        <f>Портфель!E168</f>
        <v>2200000</v>
      </c>
      <c r="G167" s="48">
        <f>Портфель!K168</f>
        <v>3570000</v>
      </c>
      <c r="H167" s="48" t="str">
        <f>Портфель!G168</f>
        <v>Белоглазова Анжелика Павловна</v>
      </c>
      <c r="I167" s="46" t="str">
        <f>Портфель!N168</f>
        <v>Недвижимое имущество</v>
      </c>
      <c r="J167" s="48" t="str">
        <f>Портфель!P168</f>
        <v>г. Саратов, ул. Молодежная, д. №4А</v>
      </c>
      <c r="K167" s="49" t="str">
        <f>Портфель!AE168</f>
        <v>раз в год</v>
      </c>
      <c r="L167" s="50"/>
      <c r="M167" s="51">
        <f ca="1">Портфель!AR168</f>
        <v>41344</v>
      </c>
      <c r="N167" s="50"/>
      <c r="O167" s="53" t="str">
        <f>Портфель!F168</f>
        <v>ДМСБ</v>
      </c>
    </row>
    <row r="168" spans="1:15" s="44" customFormat="1" ht="51" x14ac:dyDescent="0.2">
      <c r="A168" s="48" t="str">
        <f>Портфель!A169</f>
        <v xml:space="preserve">ИП Борейко Максим Вячеславович </v>
      </c>
      <c r="B168" s="46" t="str">
        <f>Портфель!B169</f>
        <v>Р/38/12/1/0023 от 19.03.2012 г.</v>
      </c>
      <c r="C168" s="47">
        <f>Портфель!D169</f>
        <v>42814</v>
      </c>
      <c r="D168" s="46" t="str">
        <f>Портфель!H169</f>
        <v>Р/38/12/1/0023/4/02 от 19.03.2012 г.</v>
      </c>
      <c r="E168" s="46" t="str">
        <f>Портфель!Q169</f>
        <v>SHAANXI SX3315DT366, 2011 г.в</v>
      </c>
      <c r="F168" s="48">
        <f>Портфель!E169</f>
        <v>2100000</v>
      </c>
      <c r="G168" s="48">
        <f>Портфель!K169</f>
        <v>1925000</v>
      </c>
      <c r="H168" s="48" t="str">
        <f>Портфель!G169</f>
        <v xml:space="preserve"> Борейко Максим Вячеславович </v>
      </c>
      <c r="I168" s="46" t="str">
        <f>Портфель!N169</f>
        <v>Транспорт</v>
      </c>
      <c r="J168" s="48" t="str">
        <f>Портфель!P169</f>
        <v>Саратовская область, г. Балаково, ул. Степная  , д.45</v>
      </c>
      <c r="K168" s="49" t="str">
        <f>Портфель!AE169</f>
        <v>раз в полгода</v>
      </c>
      <c r="L168" s="50"/>
      <c r="M168" s="51">
        <f ca="1">Портфель!AR169</f>
        <v>41264</v>
      </c>
      <c r="N168" s="50"/>
      <c r="O168" s="53" t="str">
        <f>Портфель!F169</f>
        <v>ДМСБ</v>
      </c>
    </row>
    <row r="169" spans="1:15" s="44" customFormat="1" ht="51" x14ac:dyDescent="0.2">
      <c r="A169" s="48" t="str">
        <f>Портфель!A170</f>
        <v>ООО "МегаТранс"</v>
      </c>
      <c r="B169" s="46" t="str">
        <f>Портфель!B170</f>
        <v>Р/38/12/1/0029 от 17.08.2012 г.</v>
      </c>
      <c r="C169" s="47">
        <f>Портфель!D170</f>
        <v>41868</v>
      </c>
      <c r="D169" s="46" t="str">
        <f>Портфель!H170</f>
        <v>Р/38/12/1/0029/4/03 от 17.08.2012 г.</v>
      </c>
      <c r="E169" s="46" t="str">
        <f>Портфель!Q170</f>
        <v>Фургон общего назначения 476610 на базе автомобиля Hino 500, 2011г.</v>
      </c>
      <c r="F169" s="48">
        <f>Портфель!E170</f>
        <v>2100000</v>
      </c>
      <c r="G169" s="48">
        <f>Портфель!K170</f>
        <v>1440000</v>
      </c>
      <c r="H169" s="48" t="str">
        <f>Портфель!G170</f>
        <v>ООО "МегаТранс"</v>
      </c>
      <c r="I169" s="46" t="str">
        <f>Портфель!N170</f>
        <v>Транспорт</v>
      </c>
      <c r="J169" s="48" t="str">
        <f>Портфель!P170</f>
        <v>Саратовская область, г. Балаково, ул. Транспортная 3</v>
      </c>
      <c r="K169" s="49" t="str">
        <f>Портфель!AE170</f>
        <v>раз в полгода</v>
      </c>
      <c r="L169" s="50"/>
      <c r="M169" s="51">
        <f ca="1">Портфель!AR170</f>
        <v>41402</v>
      </c>
      <c r="N169" s="50"/>
      <c r="O169" s="53" t="str">
        <f>Портфель!F170</f>
        <v>ДМСБ</v>
      </c>
    </row>
    <row r="170" spans="1:15" s="44" customFormat="1" ht="51" x14ac:dyDescent="0.2">
      <c r="A170" s="48" t="str">
        <f>Портфель!A171</f>
        <v>ООО "МегаТранс"</v>
      </c>
      <c r="B170" s="46" t="str">
        <f>Портфель!B171</f>
        <v>Р/38/12/1/0029 от 17.08.2012 г.</v>
      </c>
      <c r="C170" s="47">
        <f>Портфель!D171</f>
        <v>41868</v>
      </c>
      <c r="D170" s="46" t="str">
        <f>Портфель!H171</f>
        <v>Р/38/12/1/0029/4/04 от 17.08.2012 г.</v>
      </c>
      <c r="E170" s="46" t="str">
        <f>Портфель!Q171</f>
        <v>Легковой автомобиль TOYOTA LAND CRUISER, 2008 г.в.</v>
      </c>
      <c r="F170" s="48">
        <f>Портфель!E171</f>
        <v>2100000</v>
      </c>
      <c r="G170" s="48">
        <f>Портфель!K171</f>
        <v>715000</v>
      </c>
      <c r="H170" s="48" t="str">
        <f>Портфель!G171</f>
        <v xml:space="preserve">Суханов Александр Викторович  </v>
      </c>
      <c r="I170" s="46" t="str">
        <f>Портфель!N171</f>
        <v>Транспорт</v>
      </c>
      <c r="J170" s="48" t="str">
        <f>Портфель!P171</f>
        <v>Саратовская область, г. Балаково, ул. Саратовское шоссе , д.83/4</v>
      </c>
      <c r="K170" s="49" t="str">
        <f>Портфель!AE171</f>
        <v>раз в полгода</v>
      </c>
      <c r="L170" s="50"/>
      <c r="M170" s="51">
        <f ca="1">Портфель!AR171</f>
        <v>41402</v>
      </c>
      <c r="N170" s="50"/>
      <c r="O170" s="53" t="str">
        <f>Портфель!F171</f>
        <v>ДМСБ</v>
      </c>
    </row>
    <row r="171" spans="1:15" s="44" customFormat="1" ht="51" x14ac:dyDescent="0.2">
      <c r="A171" s="48" t="str">
        <f>Портфель!A172</f>
        <v>Сенотов Николай Александрович ИП</v>
      </c>
      <c r="B171" s="46" t="str">
        <f>Портфель!B172</f>
        <v>Р/35/11/1/0234 от 29.09.2011 г.</v>
      </c>
      <c r="C171" s="47">
        <f>Портфель!D172</f>
        <v>42642</v>
      </c>
      <c r="D171" s="46" t="str">
        <f>Портфель!H172</f>
        <v>Р/35/11/1/0234/4/03 от 29.09.2011 г.</v>
      </c>
      <c r="E171" s="46" t="str">
        <f>Портфель!Q172</f>
        <v>TOYOTA  LAND CRUISER  150  (PRADO), 2011г.в.</v>
      </c>
      <c r="F171" s="48">
        <f>Портфель!E172</f>
        <v>2058000</v>
      </c>
      <c r="G171" s="48">
        <f>Портфель!K172</f>
        <v>1834300</v>
      </c>
      <c r="H171" s="48" t="str">
        <f>Портфель!G172</f>
        <v>Сенотов Николай Александрович</v>
      </c>
      <c r="I171" s="46" t="str">
        <f>Портфель!N172</f>
        <v>Транспорт</v>
      </c>
      <c r="J171" s="48" t="str">
        <f>Портфель!P172</f>
        <v>Саратовская область,  Энгельсский район,  СНТ «Фрегат»,  д. 288</v>
      </c>
      <c r="K171" s="49" t="str">
        <f>Портфель!AE172</f>
        <v>раз в полгода</v>
      </c>
      <c r="L171" s="50"/>
      <c r="M171" s="51">
        <f ca="1">Портфель!AR172</f>
        <v>41298</v>
      </c>
      <c r="N171" s="50"/>
      <c r="O171" s="53" t="str">
        <f>Портфель!F172</f>
        <v>ДМСБ</v>
      </c>
    </row>
    <row r="172" spans="1:15" s="44" customFormat="1" ht="51" x14ac:dyDescent="0.2">
      <c r="A172" s="48" t="str">
        <f>Портфель!A173</f>
        <v>Сенотов Николай Александрович ИП</v>
      </c>
      <c r="B172" s="46" t="str">
        <f>Портфель!B173</f>
        <v>Р/03/11/1/0234 от 29.09.2011 г.</v>
      </c>
      <c r="C172" s="47">
        <f>Портфель!D173</f>
        <v>42642</v>
      </c>
      <c r="D172" s="46" t="str">
        <f>Портфель!H173</f>
        <v>Р/35/11/1/0234/4/02 от 29.09.2011 г.</v>
      </c>
      <c r="E172" s="46" t="str">
        <f>Портфель!Q173</f>
        <v>Автобус Peugeot BOXER L4H2-M18/22, 2010 г.в.</v>
      </c>
      <c r="F172" s="48">
        <f>Портфель!E173</f>
        <v>2058000</v>
      </c>
      <c r="G172" s="48">
        <f>Портфель!K173</f>
        <v>600000</v>
      </c>
      <c r="H172" s="48" t="str">
        <f>Портфель!G173</f>
        <v>Сенотов Николай Александрович ИП</v>
      </c>
      <c r="I172" s="46" t="str">
        <f>Портфель!N173</f>
        <v>Транспорт</v>
      </c>
      <c r="J172" s="48" t="str">
        <f>Портфель!P173</f>
        <v>Саратовская область,  Энгельсский район,  СНТ «Фрегат»,  д. 288</v>
      </c>
      <c r="K172" s="49" t="str">
        <f>Портфель!AE173</f>
        <v>раз в полгода</v>
      </c>
      <c r="L172" s="50"/>
      <c r="M172" s="51">
        <f ca="1">Портфель!AR173</f>
        <v>41298</v>
      </c>
      <c r="N172" s="50"/>
      <c r="O172" s="53" t="str">
        <f>Портфель!F173</f>
        <v>ДМСБ</v>
      </c>
    </row>
    <row r="173" spans="1:15" s="44" customFormat="1" ht="63.75" x14ac:dyDescent="0.2">
      <c r="A173" s="48" t="str">
        <f>Портфель!A174</f>
        <v>ИП Тугушева Наиля Наримановна</v>
      </c>
      <c r="B173" s="46" t="str">
        <f>Портфель!B174</f>
        <v>Р/35/12/1/0252 от 24.02.2012 г.</v>
      </c>
      <c r="C173" s="47">
        <f>Портфель!D174</f>
        <v>42790</v>
      </c>
      <c r="D173" s="46" t="str">
        <f>Портфель!H174</f>
        <v>Р/35/12/1/0252/4/03 от 24.02.2012 г.</v>
      </c>
      <c r="E173" s="46" t="str">
        <f>Портфель!Q174</f>
        <v>Легковой автомобиль VOLKSWAGEN TOUREG 2012 года выпуска</v>
      </c>
      <c r="F173" s="48">
        <f>Портфель!E174</f>
        <v>2020000</v>
      </c>
      <c r="G173" s="48">
        <f>Портфель!K174</f>
        <v>1904905.6</v>
      </c>
      <c r="H173" s="48" t="str">
        <f>Портфель!G174</f>
        <v>Тугушева Наиля Наримановна</v>
      </c>
      <c r="I173" s="46" t="str">
        <f>Портфель!N174</f>
        <v>Транспорт</v>
      </c>
      <c r="J173" s="48" t="str">
        <f>Портфель!P174</f>
        <v>Саратовская область, г. Энгельс, ул. Степная, д. 35А</v>
      </c>
      <c r="K173" s="49" t="str">
        <f>Портфель!AE174</f>
        <v>раз в квартал</v>
      </c>
      <c r="L173" s="50"/>
      <c r="M173" s="51">
        <f ca="1">Портфель!AR174</f>
        <v>41331</v>
      </c>
      <c r="N173" s="50"/>
      <c r="O173" s="53" t="str">
        <f>Портфель!F174</f>
        <v>ДМСБ</v>
      </c>
    </row>
    <row r="174" spans="1:15" s="44" customFormat="1" ht="280.5" x14ac:dyDescent="0.2">
      <c r="A174" s="48" t="str">
        <f>Портфель!A175</f>
        <v>ООО "Альянс-Н"</v>
      </c>
      <c r="B174" s="46" t="str">
        <f>Портфель!B175</f>
        <v>Р/35/12/1/0279 от 07.09.2012 г.</v>
      </c>
      <c r="C174" s="47">
        <f>Портфель!D175</f>
        <v>42626</v>
      </c>
      <c r="D174" s="46" t="str">
        <f>Портфель!H175</f>
        <v>Р/35/12/1/0279/5/02 от 07.09.2012 г.</v>
      </c>
      <c r="E174" s="46" t="str">
        <f>Портфель!Q175</f>
        <v>Жилой дом, литер Б, назначение: жилой дом, общая площадь 266,3 кв.м., инв. № 63:250:001:004029970, 2-этажный. Условный номер: 64-64-47/231/2011-305. Земельный участок, категория земель: земли населенных пунктов, разрешенное использование: под жилую индивидуальную застройку, общей площадью 600 кв.м. Условный номер: 64:50:011112:202.</v>
      </c>
      <c r="F174" s="48">
        <f>Портфель!E175</f>
        <v>2000000</v>
      </c>
      <c r="G174" s="48">
        <f>Портфель!K175</f>
        <v>2816800</v>
      </c>
      <c r="H174" s="48" t="str">
        <f>Портфель!G175</f>
        <v>Котова Наталья Владимировна</v>
      </c>
      <c r="I174" s="46" t="str">
        <f>Портфель!N175</f>
        <v>Недвижимое имущество</v>
      </c>
      <c r="J174" s="48" t="str">
        <f>Портфель!P175</f>
        <v>Саратовская область, г. Энгельс, проезд Достоевского, д. 6</v>
      </c>
      <c r="K174" s="49" t="str">
        <f>Портфель!AE175</f>
        <v>раз в год</v>
      </c>
      <c r="L174" s="50"/>
      <c r="M174" s="51">
        <f ca="1">Портфель!AR175</f>
        <v>41524</v>
      </c>
      <c r="N174" s="50"/>
      <c r="O174" s="53" t="str">
        <f>Портфель!F175</f>
        <v>ДМСБ</v>
      </c>
    </row>
    <row r="175" spans="1:15" s="44" customFormat="1" ht="51" x14ac:dyDescent="0.2">
      <c r="A175" s="48" t="str">
        <f>Портфель!A176</f>
        <v>Златогорская Елена Валентиновна ИП</v>
      </c>
      <c r="B175" s="46" t="str">
        <f>Портфель!B176</f>
        <v>8800300-00-00810 от 08.02.2011</v>
      </c>
      <c r="C175" s="47">
        <f>Портфель!D176</f>
        <v>41313</v>
      </c>
      <c r="D175" s="46" t="str">
        <f>Портфель!H176</f>
        <v>1090300-51-00752 от 22.07.2010</v>
      </c>
      <c r="E175" s="46" t="str">
        <f>Портфель!Q176</f>
        <v>Трехкомнатная квартира, общей площадью 96,6 кв.м.</v>
      </c>
      <c r="F175" s="48">
        <f>Портфель!E176</f>
        <v>2000000</v>
      </c>
      <c r="G175" s="48">
        <f>Портфель!K176</f>
        <v>2544000</v>
      </c>
      <c r="H175" s="48" t="str">
        <f>Портфель!G176</f>
        <v>Златогорская Елена Валентиновна</v>
      </c>
      <c r="I175" s="46" t="str">
        <f>Портфель!N176</f>
        <v>Недвижимое имущество</v>
      </c>
      <c r="J175" s="48" t="str">
        <f>Портфель!P176</f>
        <v>г. Саратов, ул. им. Чапаева В.И. д. 8/12, кв. 82</v>
      </c>
      <c r="K175" s="49" t="str">
        <f>Портфель!AE176</f>
        <v>раз в год</v>
      </c>
      <c r="L175" s="50"/>
      <c r="M175" s="51">
        <f ca="1">Портфель!AR176</f>
        <v>41382</v>
      </c>
      <c r="N175" s="50"/>
      <c r="O175" s="53" t="str">
        <f>Портфель!F176</f>
        <v>ДМСБ</v>
      </c>
    </row>
    <row r="176" spans="1:15" s="44" customFormat="1" ht="51" x14ac:dyDescent="0.2">
      <c r="A176" s="48" t="str">
        <f>Портфель!A177</f>
        <v xml:space="preserve">ИП Тополь Е.В. </v>
      </c>
      <c r="B176" s="46" t="str">
        <f>Портфель!B177</f>
        <v>03498-5658 от 04.05.2011</v>
      </c>
      <c r="C176" s="47">
        <f>Портфель!D177</f>
        <v>41397</v>
      </c>
      <c r="D176" s="46" t="str">
        <f>Портфель!H177</f>
        <v>03498-5658/З1 от 04.05.2011</v>
      </c>
      <c r="E176" s="46" t="str">
        <f>Портфель!Q177</f>
        <v>автомасла  к автомобилям в ассортименте</v>
      </c>
      <c r="F176" s="48">
        <f>Портфель!E177</f>
        <v>2000000</v>
      </c>
      <c r="G176" s="48">
        <f>Портфель!K177</f>
        <v>2526262.3862700001</v>
      </c>
      <c r="H176" s="48" t="str">
        <f>Портфель!G177</f>
        <v>ООО "Тополек"</v>
      </c>
      <c r="I176" s="46" t="str">
        <f>Портфель!N177</f>
        <v>Товары</v>
      </c>
      <c r="J176" s="48" t="str">
        <f>Портфель!P177</f>
        <v xml:space="preserve">Саратовская область, г. Энгельс,  Промзона, Технологический  проезд, 1. </v>
      </c>
      <c r="K176" s="49" t="str">
        <f>Портфель!AE177</f>
        <v>раз в месяц</v>
      </c>
      <c r="L176" s="50"/>
      <c r="M176" s="51">
        <f ca="1">Портфель!AR177</f>
        <v>41264</v>
      </c>
      <c r="N176" s="50"/>
      <c r="O176" s="53" t="str">
        <f>Портфель!F177</f>
        <v>КД</v>
      </c>
    </row>
    <row r="177" spans="1:15" s="44" customFormat="1" ht="76.5" x14ac:dyDescent="0.2">
      <c r="A177" s="48" t="str">
        <f>Портфель!A178</f>
        <v>Травина Людмила Павловна</v>
      </c>
      <c r="B177" s="46" t="str">
        <f>Портфель!B178</f>
        <v>1020007-00-00058 31.03.2008</v>
      </c>
      <c r="C177" s="47">
        <f>Портфель!D178</f>
        <v>41380</v>
      </c>
      <c r="D177" s="46" t="str">
        <f>Портфель!H178</f>
        <v>б/н от 31.03.2008 г.</v>
      </c>
      <c r="E177" s="46" t="str">
        <f>Портфель!Q178</f>
        <v>Нежилое здание закусочной общей площадью 111,3 кв.м.; земельный участок площадью 153 кв.м.</v>
      </c>
      <c r="F177" s="48">
        <f>Портфель!E178</f>
        <v>2000000</v>
      </c>
      <c r="G177" s="48">
        <f>Портфель!K178</f>
        <v>2520000</v>
      </c>
      <c r="H177" s="48" t="str">
        <f>Портфель!G178</f>
        <v>Травина Людмила Павловна</v>
      </c>
      <c r="I177" s="46" t="str">
        <f>Портфель!N178</f>
        <v>Недвижимое имущество</v>
      </c>
      <c r="J177" s="48" t="str">
        <f>Портфель!P178</f>
        <v>Волгоградская область, г. Камышин, промзона, в 50 метрах к югу от территории завода "Ротор"</v>
      </c>
      <c r="K177" s="49" t="str">
        <f>Портфель!AE178</f>
        <v>раз в год</v>
      </c>
      <c r="L177" s="50"/>
      <c r="M177" s="51">
        <f ca="1">Портфель!AR178</f>
        <v>44408</v>
      </c>
      <c r="N177" s="50"/>
      <c r="O177" s="53" t="str">
        <f>Портфель!F178</f>
        <v>ДМСБ</v>
      </c>
    </row>
    <row r="178" spans="1:15" s="44" customFormat="1" ht="204" x14ac:dyDescent="0.2">
      <c r="A178" s="48" t="str">
        <f>Портфель!A179</f>
        <v>Предприятие Аста" ООО</v>
      </c>
      <c r="B178" s="46" t="str">
        <f>Портфель!B179</f>
        <v>Р/35/12/3/0269 от 06.07.2012 г.</v>
      </c>
      <c r="C178" s="47">
        <f>Портфель!D179</f>
        <v>42922</v>
      </c>
      <c r="D178" s="46" t="str">
        <f>Портфель!H179</f>
        <v>Р/35/12/3/0269/5/01  от  09.07.2012 г.</v>
      </c>
      <c r="E178" s="46" t="str">
        <f>Портфель!Q179</f>
        <v>Здание, литер Аа, назначение: прочее, общая площадь 389,6 кв.м., 1-этажный. Условный номер: 64-64-47/135/2006-400. Земельный участок, категория земель: земли населенных пунктов, общей площадью 1 576 кв.м. Условный номер: 64:38:050120:18.</v>
      </c>
      <c r="F178" s="48">
        <f>Портфель!E179</f>
        <v>2000000</v>
      </c>
      <c r="G178" s="48">
        <f>Портфель!K179</f>
        <v>2367400</v>
      </c>
      <c r="H178" s="48" t="str">
        <f>Портфель!G179</f>
        <v>Кулагин Александр Васильевич</v>
      </c>
      <c r="I178" s="46" t="str">
        <f>Портфель!N179</f>
        <v>Недвижимое имущество</v>
      </c>
      <c r="J178" s="48" t="str">
        <f>Портфель!P179</f>
        <v>Саратовская область, Энгельсский район, пос. Коминтерн, ул. Центральная, д. 18</v>
      </c>
      <c r="K178" s="49" t="str">
        <f>Портфель!AE179</f>
        <v>раз в год</v>
      </c>
      <c r="L178" s="50"/>
      <c r="M178" s="51">
        <f ca="1">Портфель!AR179</f>
        <v>41464</v>
      </c>
      <c r="N178" s="50"/>
      <c r="O178" s="53" t="str">
        <f>Портфель!F179</f>
        <v>ДМСБ</v>
      </c>
    </row>
    <row r="179" spans="1:15" s="44" customFormat="1" ht="318.75" x14ac:dyDescent="0.2">
      <c r="A179" s="48" t="str">
        <f>Портфель!A180</f>
        <v>ООО ПКФ "Медведь"</v>
      </c>
      <c r="B179" s="46" t="str">
        <f>Портфель!B180</f>
        <v>Р/03/12/1/0935 от 02.04.2012 г.</v>
      </c>
      <c r="C179" s="47">
        <f>Портфель!D180</f>
        <v>42096</v>
      </c>
      <c r="D179" s="46" t="str">
        <f>Портфель!H180</f>
        <v>Р/03/12/1/0935/5/05 от 02.04.2012 г.</v>
      </c>
      <c r="E179" s="46" t="str">
        <f>Портфель!Q180</f>
        <v>Автозаправочная станция №113, включающая в себя здание общей площадью 51,9 кв.м., литер АА1, резервуары №1, 2, 3 объемом по 9 куб.м., литер  Б, В, Г, назначение: нежилое, общая площадь 51,9 кв.м., этажность 1. Условный номер: 63-01/04-4-718. Земельный участок для эксплуатации нежилых зданий, категория земель: земли населенных пунктов, общей площадью 682,85 кв.м. Условный номер: 64:04:23 01 51:0012.</v>
      </c>
      <c r="F179" s="48">
        <f>Портфель!E180</f>
        <v>2000000</v>
      </c>
      <c r="G179" s="48">
        <f>Портфель!K180</f>
        <v>2060500</v>
      </c>
      <c r="H179" s="48" t="str">
        <f>Портфель!G180</f>
        <v>ООО ПКФ "Медведь"</v>
      </c>
      <c r="I179" s="46" t="str">
        <f>Портфель!N180</f>
        <v>Недвижимое имущество</v>
      </c>
      <c r="J179" s="48" t="str">
        <f>Портфель!P180</f>
        <v>Саратовская область, Базарно-Карабулакский район, р.п. Базарный Карабулак, ул. Коммунистическая, д. №36</v>
      </c>
      <c r="K179" s="49" t="str">
        <f>Портфель!AE180</f>
        <v>раз в год</v>
      </c>
      <c r="L179" s="50"/>
      <c r="M179" s="51">
        <f ca="1">Портфель!AR180</f>
        <v>41366</v>
      </c>
      <c r="N179" s="50"/>
      <c r="O179" s="53" t="str">
        <f>Портфель!F180</f>
        <v>ДМСБ</v>
      </c>
    </row>
    <row r="180" spans="1:15" s="44" customFormat="1" ht="51" x14ac:dyDescent="0.2">
      <c r="A180" s="48" t="str">
        <f>Портфель!A181</f>
        <v>ООО "Арсстрой"</v>
      </c>
      <c r="B180" s="46" t="str">
        <f>Портфель!B181</f>
        <v>Р/35/11/1/0224 от 25.07.2011 г.</v>
      </c>
      <c r="C180" s="47">
        <f>Портфель!D181</f>
        <v>41786</v>
      </c>
      <c r="D180" s="46" t="str">
        <f>Портфель!H181</f>
        <v>Р/35/11/1/0224/3/03 от 25.07.2011 г.</v>
      </c>
      <c r="E180" s="46" t="str">
        <f>Портфель!Q181</f>
        <v>Строительные и отделочные материалы в ассортименте</v>
      </c>
      <c r="F180" s="48">
        <f>Портфель!E181</f>
        <v>2000000</v>
      </c>
      <c r="G180" s="48">
        <f>Портфель!K181</f>
        <v>1981061</v>
      </c>
      <c r="H180" s="48" t="str">
        <f>Портфель!G181</f>
        <v>ООО "Арсстрой"</v>
      </c>
      <c r="I180" s="46" t="str">
        <f>Портфель!N181</f>
        <v>Товары</v>
      </c>
      <c r="J180" s="48" t="str">
        <f>Портфель!P181</f>
        <v>Саратовская область, г. Энгельс, ул. Лесозащитная, дом  42</v>
      </c>
      <c r="K180" s="49" t="str">
        <f>Портфель!AE181</f>
        <v>раз в полгода</v>
      </c>
      <c r="L180" s="50"/>
      <c r="M180" s="51">
        <f ca="1">Портфель!AR181</f>
        <v>41356</v>
      </c>
      <c r="N180" s="50"/>
      <c r="O180" s="53" t="str">
        <f>Портфель!F181</f>
        <v>ДМСБ</v>
      </c>
    </row>
    <row r="181" spans="1:15" s="44" customFormat="1" ht="51" x14ac:dyDescent="0.2">
      <c r="A181" s="48" t="str">
        <f>Портфель!A182</f>
        <v xml:space="preserve">ИП Борейко Максим Вячеславович </v>
      </c>
      <c r="B181" s="46" t="str">
        <f>Портфель!B182</f>
        <v>Р/38/12/1/0028 от 03.08.2012 г.</v>
      </c>
      <c r="C181" s="47">
        <f>Портфель!D182</f>
        <v>42950</v>
      </c>
      <c r="D181" s="46" t="str">
        <f>Портфель!H182</f>
        <v>Р/38/12/1/0028/4/02 от 03.08.2012 г.</v>
      </c>
      <c r="E181" s="46" t="str">
        <f>Портфель!Q182</f>
        <v>Грузовой самосвал SHAANXI SX3255DR384, 2012 г.в.</v>
      </c>
      <c r="F181" s="48">
        <f>Портфель!E182</f>
        <v>2000000</v>
      </c>
      <c r="G181" s="48">
        <f>Портфель!K182</f>
        <v>1785000</v>
      </c>
      <c r="H181" s="48" t="str">
        <f>Портфель!G182</f>
        <v xml:space="preserve">Борейко Максим Вячеславович </v>
      </c>
      <c r="I181" s="46" t="str">
        <f>Портфель!N182</f>
        <v>Транспорт</v>
      </c>
      <c r="J181" s="48" t="str">
        <f>Портфель!P182</f>
        <v>Саратовская область, г. Балаково, ул. Степная , д.45</v>
      </c>
      <c r="K181" s="49" t="str">
        <f>Портфель!AE182</f>
        <v>раз в полгода</v>
      </c>
      <c r="L181" s="50"/>
      <c r="M181" s="51">
        <f ca="1">Портфель!AR182</f>
        <v>41307</v>
      </c>
      <c r="N181" s="50"/>
      <c r="O181" s="53" t="str">
        <f>Портфель!F182</f>
        <v>ДМСБ</v>
      </c>
    </row>
    <row r="182" spans="1:15" s="44" customFormat="1" ht="89.25" x14ac:dyDescent="0.2">
      <c r="A182" s="48" t="str">
        <f>Портфель!A183</f>
        <v>Гебель Н.В. ИП</v>
      </c>
      <c r="B182" s="46" t="str">
        <f>Портфель!B183</f>
        <v>1090300-00-00712  29.03.2010</v>
      </c>
      <c r="C182" s="47">
        <f>Портфель!D183</f>
        <v>41273</v>
      </c>
      <c r="D182" s="46" t="str">
        <f>Портфель!H183</f>
        <v>1090300-51-00712  от 29.03.2010</v>
      </c>
      <c r="E182" s="46" t="str">
        <f>Портфель!Q183</f>
        <v xml:space="preserve">Нежилые помещения, литер А1, общей площадью 35,4  кв. м, 37,6  кв. м., 18,3  кв. м.
</v>
      </c>
      <c r="F182" s="48">
        <f>Портфель!E183</f>
        <v>2000000</v>
      </c>
      <c r="G182" s="48">
        <f>Портфель!K183</f>
        <v>1737000</v>
      </c>
      <c r="H182" s="48" t="str">
        <f>Портфель!G183</f>
        <v xml:space="preserve">Гебель Наталья Валерьевна </v>
      </c>
      <c r="I182" s="46" t="str">
        <f>Портфель!N183</f>
        <v>Недвижимое имущество</v>
      </c>
      <c r="J182" s="48" t="str">
        <f>Портфель!P183</f>
        <v>г. Саратов, ул.Чернышевского, д.№130</v>
      </c>
      <c r="K182" s="49" t="str">
        <f>Портфель!AE183</f>
        <v>раз в год</v>
      </c>
      <c r="L182" s="50"/>
      <c r="M182" s="51">
        <f ca="1">Портфель!AR183</f>
        <v>41529</v>
      </c>
      <c r="N182" s="50"/>
      <c r="O182" s="53" t="str">
        <f>Портфель!F183</f>
        <v>ДМСБ</v>
      </c>
    </row>
    <row r="183" spans="1:15" s="44" customFormat="1" ht="51" x14ac:dyDescent="0.2">
      <c r="A183" s="48" t="str">
        <f>Портфель!A184</f>
        <v>Златогорская Елена Валентиновна ИП</v>
      </c>
      <c r="B183" s="46" t="str">
        <f>Портфель!B184</f>
        <v>8800300-00-00810 от 08.02.2011</v>
      </c>
      <c r="C183" s="47">
        <f>Портфель!D184</f>
        <v>41313</v>
      </c>
      <c r="D183" s="46" t="str">
        <f>Портфель!H184</f>
        <v>8800300-31-00810 от 08.02.2011</v>
      </c>
      <c r="E183" s="46" t="str">
        <f>Портфель!Q184</f>
        <v>Мебель в ассортименте</v>
      </c>
      <c r="F183" s="48">
        <f>Портфель!E184</f>
        <v>2000000</v>
      </c>
      <c r="G183" s="48">
        <f>Портфель!K184</f>
        <v>1651631.05</v>
      </c>
      <c r="H183" s="48" t="str">
        <f>Портфель!G184</f>
        <v>ИП Кузьмин Игорь Николаевич</v>
      </c>
      <c r="I183" s="46" t="str">
        <f>Портфель!N184</f>
        <v>Товары</v>
      </c>
      <c r="J183" s="48" t="str">
        <f>Портфель!P184</f>
        <v>г. Саратов, ул. Чернышевского, д.190/198, магазин «Декорум»</v>
      </c>
      <c r="K183" s="49" t="str">
        <f>Портфель!AE184</f>
        <v>раз в полгода</v>
      </c>
      <c r="L183" s="50"/>
      <c r="M183" s="51">
        <f ca="1">Портфель!AR184</f>
        <v>41264</v>
      </c>
      <c r="N183" s="50"/>
      <c r="O183" s="53" t="str">
        <f>Портфель!F184</f>
        <v>ДМСБ</v>
      </c>
    </row>
    <row r="184" spans="1:15" s="44" customFormat="1" ht="153" x14ac:dyDescent="0.2">
      <c r="A184" s="48" t="str">
        <f>Портфель!A185</f>
        <v>ИП Островская Лариса Владиславовна</v>
      </c>
      <c r="B184" s="46" t="str">
        <f>Портфель!B185</f>
        <v>Р/03/12/2/0930 от 20.03.2012 г.</v>
      </c>
      <c r="C184" s="47">
        <f>Портфель!D185</f>
        <v>41718</v>
      </c>
      <c r="D184" s="46" t="str">
        <f>Портфель!H185</f>
        <v>Р/03/12/2/0930/5/02 от 20.03.2012 г.</v>
      </c>
      <c r="E184" s="46" t="str">
        <f>Портфель!Q185</f>
        <v>Нежилое здание, 1-этажное, общая площадь 199,1 кв.м. Условный номер: 64:23:12 11 63:0001. Земельный участок для эксплуатации здания, назначение: земли населенных пунктов (поселений), площадь 375 кв.м.</v>
      </c>
      <c r="F184" s="48">
        <f>Портфель!E185</f>
        <v>2000000</v>
      </c>
      <c r="G184" s="48">
        <f>Портфель!K185</f>
        <v>1328000</v>
      </c>
      <c r="H184" s="48" t="str">
        <f>Портфель!G185</f>
        <v>Островская Лариса Владиславовна</v>
      </c>
      <c r="I184" s="46" t="str">
        <f>Портфель!N185</f>
        <v>Недвижимое имущество</v>
      </c>
      <c r="J184" s="48" t="str">
        <f>Портфель!P185</f>
        <v>Саратовская область, Озинский район, р/п Озинки, улица Кооперативная, дом 81</v>
      </c>
      <c r="K184" s="49" t="str">
        <f>Портфель!AE185</f>
        <v>раз в год</v>
      </c>
      <c r="L184" s="50"/>
      <c r="M184" s="51">
        <f ca="1">Портфель!AR185</f>
        <v>41353</v>
      </c>
      <c r="N184" s="50"/>
      <c r="O184" s="53" t="str">
        <f>Портфель!F185</f>
        <v>ДМСБ</v>
      </c>
    </row>
    <row r="185" spans="1:15" s="44" customFormat="1" ht="51" x14ac:dyDescent="0.2">
      <c r="A185" s="48" t="str">
        <f>Портфель!A186</f>
        <v>ОАО «Газаппарат»</v>
      </c>
      <c r="B185" s="46" t="str">
        <f>Портфель!B186</f>
        <v>Р/03/11/1/0876 от 31.08.2011 г.</v>
      </c>
      <c r="C185" s="47">
        <f>Портфель!D186</f>
        <v>41517</v>
      </c>
      <c r="D185" s="46" t="str">
        <f>Портфель!H186</f>
        <v>Р/03/11/1/0876/4/04 от 31.08.2011</v>
      </c>
      <c r="E185" s="46" t="str">
        <f>Портфель!Q186</f>
        <v>Грузовые и легковые автомобили в количестве 5 ед.</v>
      </c>
      <c r="F185" s="48">
        <f>Портфель!E186</f>
        <v>2000000</v>
      </c>
      <c r="G185" s="48">
        <f>Портфель!K186</f>
        <v>1220000</v>
      </c>
      <c r="H185" s="48" t="str">
        <f>Портфель!G186</f>
        <v>ОАО «Газаппарат»</v>
      </c>
      <c r="I185" s="46" t="str">
        <f>Портфель!N186</f>
        <v>Транспорт</v>
      </c>
      <c r="J185" s="48" t="str">
        <f>Портфель!P186</f>
        <v>г. Саратов, ул. Большая Казачья, 125</v>
      </c>
      <c r="K185" s="49" t="str">
        <f>Портфель!AE186</f>
        <v>раз в полгода</v>
      </c>
      <c r="L185" s="50"/>
      <c r="M185" s="51">
        <f ca="1">Портфель!AR186</f>
        <v>41333</v>
      </c>
      <c r="N185" s="50"/>
      <c r="O185" s="53" t="str">
        <f>Портфель!F186</f>
        <v>ДМСБ</v>
      </c>
    </row>
    <row r="186" spans="1:15" s="44" customFormat="1" ht="38.25" x14ac:dyDescent="0.2">
      <c r="A186" s="48" t="str">
        <f>Портфель!A187</f>
        <v>ОАО «Газаппарат»</v>
      </c>
      <c r="B186" s="46" t="str">
        <f>Портфель!B187</f>
        <v>Р/03/11/1/0876 от 31.08.2011 г.</v>
      </c>
      <c r="C186" s="47">
        <f>Портфель!D187</f>
        <v>41517</v>
      </c>
      <c r="D186" s="46" t="str">
        <f>Портфель!H187</f>
        <v>Р/03/11/1/0876/4/05 от 31.08.2011</v>
      </c>
      <c r="E186" s="46" t="str">
        <f>Портфель!Q187</f>
        <v>Производственное оборудование в количестве 5 ед.</v>
      </c>
      <c r="F186" s="48">
        <f>Портфель!E187</f>
        <v>2000000</v>
      </c>
      <c r="G186" s="48">
        <f>Портфель!K187</f>
        <v>1000000</v>
      </c>
      <c r="H186" s="48" t="str">
        <f>Портфель!G187</f>
        <v>ОАО «Газаппарат»</v>
      </c>
      <c r="I186" s="46" t="str">
        <f>Портфель!N187</f>
        <v>Оборудование</v>
      </c>
      <c r="J186" s="48" t="str">
        <f>Портфель!P187</f>
        <v>г. Саратов, ул. Большая Казачья, 125</v>
      </c>
      <c r="K186" s="49" t="str">
        <f>Портфель!AE187</f>
        <v>раз в полгода</v>
      </c>
      <c r="L186" s="50"/>
      <c r="M186" s="51">
        <f ca="1">Портфель!AR187</f>
        <v>41333</v>
      </c>
      <c r="N186" s="50"/>
      <c r="O186" s="53" t="str">
        <f>Портфель!F187</f>
        <v>ДМСБ</v>
      </c>
    </row>
    <row r="187" spans="1:15" s="44" customFormat="1" ht="76.5" x14ac:dyDescent="0.2">
      <c r="A187" s="48" t="str">
        <f>Портфель!A188</f>
        <v>ООО "Арсстрой"</v>
      </c>
      <c r="B187" s="46" t="str">
        <f>Портфель!B188</f>
        <v>Р/35/11/1/0224 от 25.07.2011 г.</v>
      </c>
      <c r="C187" s="47">
        <f>Портфель!D188</f>
        <v>41786</v>
      </c>
      <c r="D187" s="46" t="str">
        <f>Портфель!H188</f>
        <v>Р/35/11/1/0224/5/04 от 25.07.2011 г.</v>
      </c>
      <c r="E187" s="46" t="str">
        <f>Портфель!Q188</f>
        <v>Однокомнатная квартира, кадастровый номер 63-01/48-20-292, общей площадью 30,5 кв.м., этаж 1.</v>
      </c>
      <c r="F187" s="48">
        <f>Портфель!E188</f>
        <v>2000000</v>
      </c>
      <c r="G187" s="48">
        <f>Портфель!K188</f>
        <v>541200</v>
      </c>
      <c r="H187" s="48" t="str">
        <f>Портфель!G188</f>
        <v>Байгужинова Дарига Шектобаевна</v>
      </c>
      <c r="I187" s="46" t="str">
        <f>Портфель!N188</f>
        <v>Недвижимое имущество</v>
      </c>
      <c r="J187" s="48" t="str">
        <f>Портфель!P188</f>
        <v>г. Саратов, ул. Степана Разина, д. №93, кв. №22</v>
      </c>
      <c r="K187" s="49" t="str">
        <f>Портфель!AE188</f>
        <v>раз в год</v>
      </c>
      <c r="L187" s="50"/>
      <c r="M187" s="51">
        <f ca="1">Портфель!AR188</f>
        <v>41547</v>
      </c>
      <c r="N187" s="50"/>
      <c r="O187" s="53" t="str">
        <f>Портфель!F188</f>
        <v>ДМСБ</v>
      </c>
    </row>
    <row r="188" spans="1:15" s="44" customFormat="1" ht="63.75" x14ac:dyDescent="0.2">
      <c r="A188" s="48" t="str">
        <f>Портфель!A189</f>
        <v>Панова Т.К. ИП</v>
      </c>
      <c r="B188" s="46" t="str">
        <f>Портфель!B189</f>
        <v>1090300-00-00776  30.09.2010</v>
      </c>
      <c r="C188" s="47">
        <f>Портфель!D189</f>
        <v>42279</v>
      </c>
      <c r="D188" s="46" t="str">
        <f>Портфель!H189</f>
        <v xml:space="preserve"> N 1090300-51-00776  от 30.09.2010</v>
      </c>
      <c r="E188" s="46" t="str">
        <f>Портфель!Q189</f>
        <v>Нежилое встроенно-пристроенное помещение, литер А, общей площадью 57,9 кв.м.</v>
      </c>
      <c r="F188" s="48">
        <f>Портфель!E189</f>
        <v>1900000</v>
      </c>
      <c r="G188" s="48">
        <f>Портфель!K189</f>
        <v>1968000</v>
      </c>
      <c r="H188" s="48" t="str">
        <f>Портфель!G189</f>
        <v>Панова Татьяна Константиновна</v>
      </c>
      <c r="I188" s="46" t="str">
        <f>Портфель!N189</f>
        <v>Недвижимое имущество</v>
      </c>
      <c r="J188" s="48" t="str">
        <f>Портфель!P189</f>
        <v>г. Саратов, улица Усть-Курдюмская, д. № 7А</v>
      </c>
      <c r="K188" s="49" t="str">
        <f>Портфель!AE189</f>
        <v>раз в год</v>
      </c>
      <c r="L188" s="50"/>
      <c r="M188" s="51">
        <f ca="1">Портфель!AR189</f>
        <v>41543</v>
      </c>
      <c r="N188" s="50"/>
      <c r="O188" s="53" t="str">
        <f>Портфель!F189</f>
        <v>ДМСБ</v>
      </c>
    </row>
    <row r="189" spans="1:15" s="44" customFormat="1" ht="51" x14ac:dyDescent="0.2">
      <c r="A189" s="48" t="str">
        <f>Портфель!A190</f>
        <v xml:space="preserve">ООО "ТД" ПромАгроАльянс" </v>
      </c>
      <c r="B189" s="46" t="str">
        <f>Портфель!B190</f>
        <v>Р/03/12/2/0926 от 05.03.2012 г.</v>
      </c>
      <c r="C189" s="47">
        <f>Портфель!D190</f>
        <v>41338</v>
      </c>
      <c r="D189" s="46" t="str">
        <f>Портфель!H190</f>
        <v>Р/03/12/2/0926/3/03 от 05.03.2012 г.</v>
      </c>
      <c r="E189" s="46" t="str">
        <f>Портфель!Q190</f>
        <v>Подшипники и  резинотехнические изделия в ассортименте</v>
      </c>
      <c r="F189" s="48">
        <f>Портфель!E190</f>
        <v>1840000</v>
      </c>
      <c r="G189" s="48">
        <f>Портфель!K190</f>
        <v>1841047.7150000001</v>
      </c>
      <c r="H189" s="48" t="str">
        <f>Портфель!G190</f>
        <v xml:space="preserve">ООО "ТД" ПромАгроАльянс" </v>
      </c>
      <c r="I189" s="46" t="str">
        <f>Портфель!N190</f>
        <v>Товары</v>
      </c>
      <c r="J189" s="48" t="str">
        <f>Портфель!P190</f>
        <v>г. Саратов, ул. Крымский проезд, д.7</v>
      </c>
      <c r="K189" s="49" t="str">
        <f>Портфель!AE190</f>
        <v>раз в полгода</v>
      </c>
      <c r="L189" s="50"/>
      <c r="M189" s="51">
        <f ca="1">Портфель!AR190</f>
        <v>41355</v>
      </c>
      <c r="N189" s="50"/>
      <c r="O189" s="53" t="str">
        <f>Портфель!F190</f>
        <v>ДМСБ</v>
      </c>
    </row>
    <row r="190" spans="1:15" s="44" customFormat="1" ht="38.25" x14ac:dyDescent="0.2">
      <c r="A190" s="48" t="str">
        <f>Портфель!A191</f>
        <v xml:space="preserve">ИП Мельник  Станислав Васильевич </v>
      </c>
      <c r="B190" s="46" t="str">
        <f>Портфель!B191</f>
        <v>Р/38/12/1/0025 от 21.05.2012 г.</v>
      </c>
      <c r="C190" s="47">
        <f>Портфель!D191</f>
        <v>42145</v>
      </c>
      <c r="D190" s="46" t="str">
        <f>Портфель!H191</f>
        <v>Р/38/12/1/0025/4/02 от 21.05.2012 г.</v>
      </c>
      <c r="E190" s="46" t="str">
        <f>Портфель!Q191</f>
        <v>Машина бурильно-крановая БМ-205Д, 2011 г.в.</v>
      </c>
      <c r="F190" s="48">
        <f>Портфель!E191</f>
        <v>1800000</v>
      </c>
      <c r="G190" s="48">
        <f>Портфель!K191</f>
        <v>1627500</v>
      </c>
      <c r="H190" s="48" t="str">
        <f>Портфель!G191</f>
        <v>Мельник Станислав Васильевич</v>
      </c>
      <c r="I190" s="46" t="str">
        <f>Портфель!N191</f>
        <v>Транспорт</v>
      </c>
      <c r="J190" s="48" t="str">
        <f>Портфель!P191</f>
        <v>Саратовская область, г. Балаково, ул. Транспортная 5</v>
      </c>
      <c r="K190" s="49" t="str">
        <f>Портфель!AE191</f>
        <v>раз в квартал</v>
      </c>
      <c r="L190" s="50"/>
      <c r="M190" s="51">
        <f ca="1">Портфель!AR191</f>
        <v>41264</v>
      </c>
      <c r="N190" s="50"/>
      <c r="O190" s="53" t="str">
        <f>Портфель!F191</f>
        <v>ДМСБ</v>
      </c>
    </row>
    <row r="191" spans="1:15" s="44" customFormat="1" ht="63.75" x14ac:dyDescent="0.2">
      <c r="A191" s="48" t="str">
        <f>Портфель!A192</f>
        <v>"Союзник" ООО</v>
      </c>
      <c r="B191" s="46" t="str">
        <f>Портфель!B192</f>
        <v>1090300-00-00695  22.12.2009</v>
      </c>
      <c r="C191" s="47">
        <f>Портфель!D192</f>
        <v>41269</v>
      </c>
      <c r="D191" s="46" t="str">
        <f>Портфель!H192</f>
        <v>1090300-51-00695 от 22.12.2009г</v>
      </c>
      <c r="E191" s="46" t="str">
        <f>Портфель!Q192</f>
        <v>Нежилые помещения, литер А, назначение торговая, общей площадью 279,8</v>
      </c>
      <c r="F191" s="48">
        <f>Портфель!E192</f>
        <v>1700000</v>
      </c>
      <c r="G191" s="48">
        <f>Портфель!K192</f>
        <v>1812000</v>
      </c>
      <c r="H191" s="48" t="str">
        <f>Портфель!G192</f>
        <v>ООО «Союзник»</v>
      </c>
      <c r="I191" s="46" t="str">
        <f>Портфель!N192</f>
        <v>Недвижимое имущество</v>
      </c>
      <c r="J191" s="48" t="str">
        <f>Портфель!P192</f>
        <v>г. Саратов, ул.  Одесская, д. №20</v>
      </c>
      <c r="K191" s="49" t="str">
        <f>Портфель!AE192</f>
        <v>раз в год</v>
      </c>
      <c r="L191" s="50"/>
      <c r="M191" s="51">
        <f ca="1">Портфель!AR192</f>
        <v>41488</v>
      </c>
      <c r="N191" s="50"/>
      <c r="O191" s="53" t="str">
        <f>Портфель!F192</f>
        <v>ДМСБ</v>
      </c>
    </row>
    <row r="192" spans="1:15" s="44" customFormat="1" ht="89.25" x14ac:dyDescent="0.2">
      <c r="A192" s="48" t="str">
        <f>Портфель!A193</f>
        <v>Каграманян Артур Григорьевич ИП</v>
      </c>
      <c r="B192" s="46" t="str">
        <f>Портфель!B193</f>
        <v>1090300-00-00733  17.05.2010</v>
      </c>
      <c r="C192" s="47">
        <f>Портфель!D193</f>
        <v>41412</v>
      </c>
      <c r="D192" s="46" t="str">
        <f>Портфель!H193</f>
        <v>N 1090300-51-00733  от 17.05.2010 .</v>
      </c>
      <c r="E192" s="46" t="str">
        <f>Портфель!Q193</f>
        <v>Жилой двухэтажный дом с подземным этажом, общей площадью 345,8 кв.м., земельный участок 697 кв.м.</v>
      </c>
      <c r="F192" s="48">
        <f>Портфель!E193</f>
        <v>1600000</v>
      </c>
      <c r="G192" s="48">
        <f>Портфель!K193</f>
        <v>2959807</v>
      </c>
      <c r="H192" s="48" t="str">
        <f>Портфель!G193</f>
        <v>Каграманян Артур Григорьевич</v>
      </c>
      <c r="I192" s="46" t="str">
        <f>Портфель!N193</f>
        <v>Недвижимое имущество</v>
      </c>
      <c r="J192" s="48" t="str">
        <f>Портфель!P193</f>
        <v>Саратовская область, г. Саратов, 11 Шелковичный проезд, д.12</v>
      </c>
      <c r="K192" s="49" t="str">
        <f>Портфель!AE193</f>
        <v>раз в год</v>
      </c>
      <c r="L192" s="50"/>
      <c r="M192" s="51">
        <f ca="1">Портфель!AR193</f>
        <v>41531</v>
      </c>
      <c r="N192" s="50"/>
      <c r="O192" s="53" t="str">
        <f>Портфель!F193</f>
        <v>ДМСБ</v>
      </c>
    </row>
    <row r="193" spans="1:15" s="44" customFormat="1" ht="51" x14ac:dyDescent="0.2">
      <c r="A193" s="48" t="str">
        <f>Портфель!A194</f>
        <v>Дамирова Н.Д. ИП</v>
      </c>
      <c r="B193" s="46" t="str">
        <f>Портфель!B194</f>
        <v>1090300-00-00708  23.03.2010</v>
      </c>
      <c r="C193" s="47">
        <f>Портфель!D194</f>
        <v>41267</v>
      </c>
      <c r="D193" s="46" t="str">
        <f>Портфель!H194</f>
        <v>1090300-31-00708  от 23.03.2010</v>
      </c>
      <c r="E193" s="46" t="str">
        <f>Портфель!Q194</f>
        <v>мужская и женская одежда в ассортименте</v>
      </c>
      <c r="F193" s="48">
        <f>Портфель!E194</f>
        <v>1600000</v>
      </c>
      <c r="G193" s="48">
        <f>Портфель!K194</f>
        <v>1800976.96</v>
      </c>
      <c r="H193" s="48" t="str">
        <f>Портфель!G194</f>
        <v>Дамирова Н.Д. ИП</v>
      </c>
      <c r="I193" s="46" t="str">
        <f>Портфель!N194</f>
        <v>Товары</v>
      </c>
      <c r="J193" s="48" t="str">
        <f>Портфель!P194</f>
        <v xml:space="preserve">г. Саратов, ул. Вавилова, д. 6/14.                             г. Саратов, ул. Чапаева, д. 48/47. </v>
      </c>
      <c r="K193" s="49" t="str">
        <f>Портфель!AE194</f>
        <v>раз в полгода</v>
      </c>
      <c r="L193" s="50"/>
      <c r="M193" s="51">
        <f ca="1">Портфель!AR194</f>
        <v>41348</v>
      </c>
      <c r="N193" s="50"/>
      <c r="O193" s="53" t="str">
        <f>Портфель!F194</f>
        <v>ДМСБ</v>
      </c>
    </row>
    <row r="194" spans="1:15" s="44" customFormat="1" ht="63.75" x14ac:dyDescent="0.2">
      <c r="A194" s="48" t="str">
        <f>Портфель!A195</f>
        <v>ООО ДФ "КОРОНЭЛЬ-СВЯЗЬ"</v>
      </c>
      <c r="B194" s="46" t="str">
        <f>Портфель!B195</f>
        <v>Р/03/11/1/0915 от 26.12.2011 г.</v>
      </c>
      <c r="C194" s="47">
        <f>Портфель!D195</f>
        <v>41634</v>
      </c>
      <c r="D194" s="46" t="str">
        <f>Портфель!H195</f>
        <v>Р/03/11/1/0915/4/05 от 26.12.2011 г.</v>
      </c>
      <c r="E194" s="46" t="str">
        <f>Портфель!Q195</f>
        <v>Легковой автомобиль LAND ROVER RANGE ROVER VOGUE, 2008 г.в.</v>
      </c>
      <c r="F194" s="48">
        <f>Портфель!E195</f>
        <v>1600000</v>
      </c>
      <c r="G194" s="48">
        <f>Портфель!K195</f>
        <v>825000</v>
      </c>
      <c r="H194" s="48" t="str">
        <f>Портфель!G195</f>
        <v>Березин Владимир Алексеевич</v>
      </c>
      <c r="I194" s="46" t="str">
        <f>Портфель!N195</f>
        <v>Транспорт</v>
      </c>
      <c r="J194" s="48" t="str">
        <f>Портфель!P195</f>
        <v>г. Саратов, ул. Сакко и Ванцетти, д. 17/19</v>
      </c>
      <c r="K194" s="49" t="str">
        <f>Портфель!AE195</f>
        <v>раз в полгода</v>
      </c>
      <c r="L194" s="50"/>
      <c r="M194" s="51">
        <f ca="1">Портфель!AR195</f>
        <v>41311</v>
      </c>
      <c r="N194" s="50"/>
      <c r="O194" s="53" t="str">
        <f>Портфель!F195</f>
        <v>ДМСБ</v>
      </c>
    </row>
    <row r="195" spans="1:15" s="44" customFormat="1" ht="89.25" x14ac:dyDescent="0.2">
      <c r="A195" s="48" t="str">
        <f>Портфель!A196</f>
        <v>ООО ДФ "КОРОНЭЛЬ-СВЯЗЬ"</v>
      </c>
      <c r="B195" s="46" t="str">
        <f>Портфель!B196</f>
        <v>Р/03/11/1/0915 от 26.12.2011 г.</v>
      </c>
      <c r="C195" s="47">
        <f>Портфель!D196</f>
        <v>41634</v>
      </c>
      <c r="D195" s="46" t="str">
        <f>Портфель!H196</f>
        <v>Р/03/11/1/0915/3/06 от 26.12.2011 г.</v>
      </c>
      <c r="E195" s="46" t="str">
        <f>Портфель!Q196</f>
        <v>Системы видеонаблюдения, пожарной и охранной сигнализации, средства связи в ассортименте</v>
      </c>
      <c r="F195" s="48">
        <f>Портфель!E196</f>
        <v>1600000</v>
      </c>
      <c r="G195" s="48">
        <f>Портфель!K196</f>
        <v>804935.59499999997</v>
      </c>
      <c r="H195" s="48" t="str">
        <f>Портфель!G196</f>
        <v>ООО ДФ "КОРОНЭЛЬ-СВЯЗЬ"</v>
      </c>
      <c r="I195" s="46" t="str">
        <f>Портфель!N196</f>
        <v>Товары</v>
      </c>
      <c r="J195" s="48" t="str">
        <f>Портфель!P196</f>
        <v>г. Саратов, ул. Крайняя, д. 127</v>
      </c>
      <c r="K195" s="49" t="str">
        <f>Портфель!AE196</f>
        <v>раз в полгода</v>
      </c>
      <c r="L195" s="50"/>
      <c r="M195" s="51">
        <f ca="1">Портфель!AR196</f>
        <v>41311</v>
      </c>
      <c r="N195" s="50"/>
      <c r="O195" s="53" t="str">
        <f>Портфель!F196</f>
        <v>ДМСБ</v>
      </c>
    </row>
    <row r="196" spans="1:15" s="44" customFormat="1" ht="51" x14ac:dyDescent="0.2">
      <c r="A196" s="48" t="str">
        <f>Портфель!A197</f>
        <v>Дамирова Н.Д. ИП</v>
      </c>
      <c r="B196" s="46" t="str">
        <f>Портфель!B197</f>
        <v>1090300-00-00708  23.03.2010</v>
      </c>
      <c r="C196" s="47">
        <f>Портфель!D197</f>
        <v>41267</v>
      </c>
      <c r="D196" s="46" t="str">
        <f>Портфель!H197</f>
        <v xml:space="preserve"> 1090300-61-00708  от 23.03.2010</v>
      </c>
      <c r="E196" s="46" t="str">
        <f>Портфель!Q197</f>
        <v>Грузовой тягач седельный SCANIA 114, 1999 г.в.</v>
      </c>
      <c r="F196" s="48">
        <f>Портфель!E197</f>
        <v>1600000</v>
      </c>
      <c r="G196" s="48">
        <f>Портфель!K197</f>
        <v>260000</v>
      </c>
      <c r="H196" s="48" t="str">
        <f>Портфель!G197</f>
        <v>Дамиров Элдар Пирвердиевич</v>
      </c>
      <c r="I196" s="46" t="str">
        <f>Портфель!N197</f>
        <v>Транспорт</v>
      </c>
      <c r="J196" s="48" t="str">
        <f>Портфель!P197</f>
        <v>Саратовская область, Советский район, поселок Пушкино, ул. Советская, д. 59</v>
      </c>
      <c r="K196" s="49" t="str">
        <f>Портфель!AE197</f>
        <v>раз в полгода</v>
      </c>
      <c r="L196" s="50"/>
      <c r="M196" s="51">
        <f ca="1">Портфель!AR197</f>
        <v>41348</v>
      </c>
      <c r="N196" s="50"/>
      <c r="O196" s="53" t="str">
        <f>Портфель!F197</f>
        <v>ДМСБ</v>
      </c>
    </row>
    <row r="197" spans="1:15" s="44" customFormat="1" ht="51" x14ac:dyDescent="0.2">
      <c r="A197" s="48" t="str">
        <f>Портфель!A198</f>
        <v>Нужнова Вера Александровна ИП</v>
      </c>
      <c r="B197" s="46" t="str">
        <f>Портфель!B198</f>
        <v>Р/35/12/1/0260 от 16.04.2012 г.</v>
      </c>
      <c r="C197" s="47">
        <f>Портфель!D198</f>
        <v>42842</v>
      </c>
      <c r="D197" s="46" t="str">
        <f>Портфель!H198</f>
        <v>Р/35/12/1/0260/4/02 от 16.04.2012 г.</v>
      </c>
      <c r="E197" s="46" t="str">
        <f>Портфель!Q198</f>
        <v>Грузовой фургон MERCEDES-BENZ SPRINTER 515 CDI, 2011 г.в.</v>
      </c>
      <c r="F197" s="48">
        <f>Портфель!E198</f>
        <v>1500000</v>
      </c>
      <c r="G197" s="48">
        <f>Портфель!K198</f>
        <v>1639400</v>
      </c>
      <c r="H197" s="48" t="str">
        <f>Портфель!G198</f>
        <v>Нужнова Вера Александровна</v>
      </c>
      <c r="I197" s="46" t="str">
        <f>Портфель!N198</f>
        <v>Транспорт</v>
      </c>
      <c r="J197" s="48" t="str">
        <f>Портфель!P198</f>
        <v>Саратовская область г. Энгельс улица 3-й Покровский проезд д.10</v>
      </c>
      <c r="K197" s="49" t="str">
        <f>Портфель!AE198</f>
        <v>раз в полгода</v>
      </c>
      <c r="L197" s="50"/>
      <c r="M197" s="51">
        <f ca="1">Портфель!AR198</f>
        <v>41340</v>
      </c>
      <c r="N197" s="50"/>
      <c r="O197" s="53" t="str">
        <f>Портфель!F198</f>
        <v>ДМСБ</v>
      </c>
    </row>
    <row r="198" spans="1:15" s="44" customFormat="1" ht="38.25" x14ac:dyDescent="0.2">
      <c r="A198" s="48" t="str">
        <f>Портфель!A199</f>
        <v>ООО «Канэл»</v>
      </c>
      <c r="B198" s="46" t="str">
        <f>Портфель!B199</f>
        <v>Р/03/12/2/0952 от 15.06.2012 г.</v>
      </c>
      <c r="C198" s="47">
        <f>Портфель!D199</f>
        <v>41440</v>
      </c>
      <c r="D198" s="46" t="str">
        <f>Портфель!H199</f>
        <v>Р/03/12/2/0952/3/05 от 15.06.2012 г.</v>
      </c>
      <c r="E198" s="46" t="str">
        <f>Портфель!Q199</f>
        <v>Стальные канаты и комплектующие к ним в ассортименте</v>
      </c>
      <c r="F198" s="48">
        <f>Портфель!E199</f>
        <v>1500000</v>
      </c>
      <c r="G198" s="48">
        <f>Портфель!K199</f>
        <v>1606517.0549999999</v>
      </c>
      <c r="H198" s="48" t="str">
        <f>Портфель!G199</f>
        <v>ООО «Канэл»</v>
      </c>
      <c r="I198" s="46" t="str">
        <f>Портфель!N199</f>
        <v>Товары</v>
      </c>
      <c r="J198" s="48" t="str">
        <f>Портфель!P199</f>
        <v>г. Саратов, ул. 2-я Садовая, 129</v>
      </c>
      <c r="K198" s="49" t="str">
        <f>Портфель!AE199</f>
        <v>раз в квартал</v>
      </c>
      <c r="L198" s="50"/>
      <c r="M198" s="51">
        <f ca="1">Портфель!AR199</f>
        <v>41264</v>
      </c>
      <c r="N198" s="50"/>
      <c r="O198" s="53" t="str">
        <f>Портфель!F199</f>
        <v>ДМСБ</v>
      </c>
    </row>
    <row r="199" spans="1:15" s="44" customFormat="1" ht="63.75" x14ac:dyDescent="0.2">
      <c r="A199" s="48" t="str">
        <f>Портфель!A200</f>
        <v>ООО «Интергаз»</v>
      </c>
      <c r="B199" s="46" t="str">
        <f>Портфель!B200</f>
        <v>Р/03/12/1/0954 от 22.06.2012 г.</v>
      </c>
      <c r="C199" s="47">
        <f>Портфель!D200</f>
        <v>41812</v>
      </c>
      <c r="D199" s="46" t="str">
        <f>Портфель!H200</f>
        <v>Р/03/12/1/0954/3/03 от 22.06.2012 г.</v>
      </c>
      <c r="E199" s="46" t="str">
        <f>Портфель!Q200</f>
        <v>Газовое оборудование и  мототехника в ассортименте</v>
      </c>
      <c r="F199" s="48">
        <f>Портфель!E200</f>
        <v>1500000</v>
      </c>
      <c r="G199" s="48">
        <f>Портфель!K200</f>
        <v>1568552.98</v>
      </c>
      <c r="H199" s="48" t="str">
        <f>Портфель!G200</f>
        <v>ООО «Интергаз»</v>
      </c>
      <c r="I199" s="46" t="str">
        <f>Портфель!N200</f>
        <v>Товары</v>
      </c>
      <c r="J199" s="48" t="str">
        <f>Портфель!P200</f>
        <v>г. Саратов, ул. Астраханская, д. 43, строение №3, комнаты 307, 308; г. Саратов, ул. Рахова, д. 61/71</v>
      </c>
      <c r="K199" s="49" t="str">
        <f>Портфель!AE200</f>
        <v>раз в квартал</v>
      </c>
      <c r="L199" s="50"/>
      <c r="M199" s="51">
        <f ca="1">Портфель!AR200</f>
        <v>41268</v>
      </c>
      <c r="N199" s="50"/>
      <c r="O199" s="53" t="str">
        <f>Портфель!F200</f>
        <v>ДМСБ</v>
      </c>
    </row>
    <row r="200" spans="1:15" s="44" customFormat="1" ht="51" x14ac:dyDescent="0.2">
      <c r="A200" s="48" t="str">
        <f>Портфель!A201</f>
        <v>Резникова Татьяна Владимировна</v>
      </c>
      <c r="B200" s="46" t="str">
        <f>Портфель!B201</f>
        <v>1020007-00-00069 09.06.2008</v>
      </c>
      <c r="C200" s="47">
        <f>Портфель!D201</f>
        <v>41435</v>
      </c>
      <c r="D200" s="46" t="str">
        <f>Портфель!H201</f>
        <v>1020007-00-00069 от 09.06.2008 г.</v>
      </c>
      <c r="E200" s="46" t="str">
        <f>Портфель!Q201</f>
        <v>Квартира общей площадью 43,9 кв.м.</v>
      </c>
      <c r="F200" s="48">
        <f>Портфель!E201</f>
        <v>1500000</v>
      </c>
      <c r="G200" s="48">
        <f>Портфель!K201</f>
        <v>1227100</v>
      </c>
      <c r="H200" s="48" t="str">
        <f>Портфель!G201</f>
        <v>Резников Анатолий Семенович, Резникова Мария Доминиковна</v>
      </c>
      <c r="I200" s="46" t="str">
        <f>Портфель!N201</f>
        <v>Недвижимое имущество</v>
      </c>
      <c r="J200" s="48" t="str">
        <f>Портфель!P201</f>
        <v>Волгоградская область, г. Камышин, ул. Калинина, д. 168, кв. 41</v>
      </c>
      <c r="K200" s="49" t="str">
        <f>Портфель!AE201</f>
        <v>раз в год</v>
      </c>
      <c r="L200" s="50"/>
      <c r="M200" s="51">
        <f ca="1">Портфель!AR201</f>
        <v>44380</v>
      </c>
      <c r="N200" s="50"/>
      <c r="O200" s="53" t="str">
        <f>Портфель!F201</f>
        <v>ДМСБ</v>
      </c>
    </row>
    <row r="201" spans="1:15" s="44" customFormat="1" ht="114.75" x14ac:dyDescent="0.2">
      <c r="A201" s="48" t="str">
        <f>Портфель!A202</f>
        <v>Милехина Галина Александровна ИП</v>
      </c>
      <c r="B201" s="46" t="str">
        <f>Портфель!B202</f>
        <v>Р/35/11/1/0246 от 22.12.2011 г.</v>
      </c>
      <c r="C201" s="47">
        <f>Портфель!D202</f>
        <v>41631</v>
      </c>
      <c r="D201" s="46" t="str">
        <f>Портфель!H202</f>
        <v>Р/35/11/1/0246/3/03 от 22.12.2011 г.</v>
      </c>
      <c r="E201" s="46" t="str">
        <f>Портфель!Q202</f>
        <v>Электроинструменты в ассортименте</v>
      </c>
      <c r="F201" s="48">
        <f>Портфель!E202</f>
        <v>1500000</v>
      </c>
      <c r="G201" s="48">
        <f>Портфель!K202</f>
        <v>1101192.6950000001</v>
      </c>
      <c r="H201" s="48" t="str">
        <f>Портфель!G202</f>
        <v>Милехина Галина Александровна ИП</v>
      </c>
      <c r="I201" s="46" t="str">
        <f>Портфель!N202</f>
        <v>Товары</v>
      </c>
      <c r="J201" s="48" t="str">
        <f>Портфель!P202</f>
        <v>Саратовская область, г. Энгельс, ул. Маяковского, д. 10; Саратовская область, г. Энгельс, ул. Краснодарская, д. 9; Саратовская область, г. Энгельс, ул. Гагарина, д. 78</v>
      </c>
      <c r="K201" s="49" t="str">
        <f>Портфель!AE202</f>
        <v>раз в полгода</v>
      </c>
      <c r="L201" s="50"/>
      <c r="M201" s="51">
        <f ca="1">Портфель!AR202</f>
        <v>41356</v>
      </c>
      <c r="N201" s="50"/>
      <c r="O201" s="53" t="str">
        <f>Портфель!F202</f>
        <v>ДМСБ</v>
      </c>
    </row>
    <row r="202" spans="1:15" s="44" customFormat="1" ht="76.5" x14ac:dyDescent="0.2">
      <c r="A202" s="48" t="str">
        <f>Портфель!A203</f>
        <v>Радюченко Сергей Александрович ИП</v>
      </c>
      <c r="B202" s="46" t="str">
        <f>Портфель!B203</f>
        <v>Р/35/12/2/0274 от 31.07.2012 г.</v>
      </c>
      <c r="C202" s="47">
        <f>Портфель!D203</f>
        <v>41486</v>
      </c>
      <c r="D202" s="46" t="str">
        <f>Портфель!H203</f>
        <v>Р/35/12/2/0274/3/03 от 31.07.2012 г.</v>
      </c>
      <c r="E202" s="46" t="str">
        <f>Портфель!Q203</f>
        <v>Мужская одежда в ассортименте</v>
      </c>
      <c r="F202" s="48">
        <f>Портфель!E203</f>
        <v>1500000</v>
      </c>
      <c r="G202" s="48">
        <f>Портфель!K203</f>
        <v>928196.25</v>
      </c>
      <c r="H202" s="48" t="str">
        <f>Портфель!G203</f>
        <v>Радюченко Сергей Александрович ИП</v>
      </c>
      <c r="I202" s="46" t="str">
        <f>Портфель!N203</f>
        <v>Товары</v>
      </c>
      <c r="J202" s="48" t="str">
        <f>Портфель!P203</f>
        <v>Саратовская область, г. Энгельс, ул. Тельмана, 137; г. Саратов, ул. Чапаева, д.48/47; г. Саратов, ул. Зарубина, д.167</v>
      </c>
      <c r="K202" s="49" t="str">
        <f>Портфель!AE203</f>
        <v>раз в полгода</v>
      </c>
      <c r="L202" s="50"/>
      <c r="M202" s="51">
        <f ca="1">Портфель!AR203</f>
        <v>41304</v>
      </c>
      <c r="N202" s="50"/>
      <c r="O202" s="53" t="str">
        <f>Портфель!F203</f>
        <v>ДМСБ</v>
      </c>
    </row>
    <row r="203" spans="1:15" s="44" customFormat="1" ht="63.75" x14ac:dyDescent="0.2">
      <c r="A203" s="48" t="str">
        <f>Портфель!A204</f>
        <v xml:space="preserve">ООО «Кондитерское объединение – АВС» </v>
      </c>
      <c r="B203" s="46" t="str">
        <f>Портфель!B204</f>
        <v>Р/35/12/1/0261 от 20.04.2012 г.</v>
      </c>
      <c r="C203" s="47">
        <f>Портфель!D204</f>
        <v>41750</v>
      </c>
      <c r="D203" s="46" t="str">
        <f>Портфель!H204</f>
        <v>Р/35/12/1/0261/3/07 от 20.04.2012 г.</v>
      </c>
      <c r="E203" s="46" t="str">
        <f>Портфель!Q204</f>
        <v xml:space="preserve">Глазурь кондитерская, сахар, сахарная пудра, сухофрукты в ассортименте </v>
      </c>
      <c r="F203" s="48">
        <f>Портфель!E204</f>
        <v>1500000</v>
      </c>
      <c r="G203" s="48">
        <f>Портфель!K204</f>
        <v>748959.6</v>
      </c>
      <c r="H203" s="48" t="str">
        <f>Портфель!G204</f>
        <v xml:space="preserve">ООО «Кондитерское объединение – АВС» </v>
      </c>
      <c r="I203" s="46" t="str">
        <f>Портфель!N204</f>
        <v>Товары</v>
      </c>
      <c r="J203" s="48" t="str">
        <f>Портфель!P204</f>
        <v>Саратовская область, Энгельсский район, Приволжский пгт, ул. Дальняя , д. 51 «А»</v>
      </c>
      <c r="K203" s="49" t="str">
        <f>Портфель!AE204</f>
        <v>раз в квартал</v>
      </c>
      <c r="L203" s="50"/>
      <c r="M203" s="51">
        <f ca="1">Портфель!AR204</f>
        <v>41299</v>
      </c>
      <c r="N203" s="50"/>
      <c r="O203" s="53" t="str">
        <f>Портфель!F204</f>
        <v>ДМСБ</v>
      </c>
    </row>
    <row r="204" spans="1:15" s="44" customFormat="1" ht="51" x14ac:dyDescent="0.2">
      <c r="A204" s="48" t="str">
        <f>Портфель!A205</f>
        <v>Радюченко Сергей Александрович ИП</v>
      </c>
      <c r="B204" s="46" t="str">
        <f>Портфель!B205</f>
        <v>Р/35/12/2/0274 от 31.07.2012 г.</v>
      </c>
      <c r="C204" s="47">
        <f>Портфель!D205</f>
        <v>41486</v>
      </c>
      <c r="D204" s="46" t="str">
        <f>Портфель!H205</f>
        <v>Р/35/12/2/0274/4/02  от 31.07.2012 г.</v>
      </c>
      <c r="E204" s="46" t="str">
        <f>Портфель!Q205</f>
        <v>Легковой автомобиль HONDA CR-V, 2011 г.в.</v>
      </c>
      <c r="F204" s="48">
        <f>Портфель!E205</f>
        <v>1500000</v>
      </c>
      <c r="G204" s="48">
        <f>Портфель!K205</f>
        <v>679000</v>
      </c>
      <c r="H204" s="48" t="str">
        <f>Портфель!G205</f>
        <v>Радюченко Сергей Александрович</v>
      </c>
      <c r="I204" s="46" t="str">
        <f>Портфель!N205</f>
        <v>Транспорт</v>
      </c>
      <c r="J204" s="48" t="str">
        <f>Портфель!P205</f>
        <v xml:space="preserve">г. Саратов, ул. Набережная Космонавтов, д.1 </v>
      </c>
      <c r="K204" s="49" t="str">
        <f>Портфель!AE205</f>
        <v>раз в полгода</v>
      </c>
      <c r="L204" s="50"/>
      <c r="M204" s="51">
        <f ca="1">Портфель!AR205</f>
        <v>41304</v>
      </c>
      <c r="N204" s="50"/>
      <c r="O204" s="53" t="str">
        <f>Портфель!F205</f>
        <v>ДМСБ</v>
      </c>
    </row>
    <row r="205" spans="1:15" s="44" customFormat="1" ht="102" x14ac:dyDescent="0.2">
      <c r="A205" s="48" t="str">
        <f>Портфель!A206</f>
        <v xml:space="preserve">ООО «Кондитерское объединение – АВС» </v>
      </c>
      <c r="B205" s="46" t="str">
        <f>Портфель!B206</f>
        <v>Р/35/12/1/0261 от 20.04.2012 г.</v>
      </c>
      <c r="C205" s="47">
        <f>Портфель!D206</f>
        <v>41750</v>
      </c>
      <c r="D205" s="46" t="str">
        <f>Портфель!H206</f>
        <v>Р/35/12/1/0261/4/04 от 20.04.2012 г.</v>
      </c>
      <c r="E205" s="46" t="str">
        <f>Портфель!Q206</f>
        <v>Легковой автомобиль KIA MB (Carnival/ Sedona/VO),  2007 г.в.; Грузовой автомобиль фургон АФ-47820С,  2006 г.в.</v>
      </c>
      <c r="F205" s="48">
        <f>Портфель!E206</f>
        <v>1500000</v>
      </c>
      <c r="G205" s="48">
        <f>Портфель!K206</f>
        <v>554000</v>
      </c>
      <c r="H205" s="48" t="str">
        <f>Портфель!G206</f>
        <v xml:space="preserve">Собгайда Вячеслав Владимирович  </v>
      </c>
      <c r="I205" s="46" t="str">
        <f>Портфель!N206</f>
        <v>Транспорт</v>
      </c>
      <c r="J205" s="48" t="str">
        <f>Портфель!P206</f>
        <v>Саратовская область, н.Энгельс, ул.Минская, 32</v>
      </c>
      <c r="K205" s="49" t="str">
        <f>Портфель!AE206</f>
        <v>раз в квартал</v>
      </c>
      <c r="L205" s="50"/>
      <c r="M205" s="51">
        <f ca="1">Портфель!AR206</f>
        <v>41299</v>
      </c>
      <c r="N205" s="50"/>
      <c r="O205" s="53" t="str">
        <f>Портфель!F206</f>
        <v>ДМСБ</v>
      </c>
    </row>
    <row r="206" spans="1:15" s="44" customFormat="1" ht="153" x14ac:dyDescent="0.2">
      <c r="A206" s="48" t="str">
        <f>Портфель!A207</f>
        <v>ООО "Ударник"</v>
      </c>
      <c r="B206" s="46" t="str">
        <f>Портфель!B207</f>
        <v>Р/03/12/2/0943 от 17.05.2012 г.</v>
      </c>
      <c r="C206" s="47">
        <f>Портфель!D207</f>
        <v>41411</v>
      </c>
      <c r="D206" s="46" t="str">
        <f>Портфель!H207</f>
        <v>Р/03/12/2/0943/5/03 от 17.05.2012 г.</v>
      </c>
      <c r="E206" s="46" t="str">
        <f>Портфель!Q207</f>
        <v>Нежилого помещения, литер, АА1, кадастровый номер 64-64-01/466/2007-213, общей площадью 68,1 кв.м., этаж, подвал. Год постройки здания  - 2003. Материал наружных стен – кирпич</v>
      </c>
      <c r="F206" s="48">
        <f>Портфель!E207</f>
        <v>1500000</v>
      </c>
      <c r="G206" s="48">
        <f>Портфель!K207</f>
        <v>551250</v>
      </c>
      <c r="H206" s="48" t="str">
        <f>Портфель!G207</f>
        <v>Прозоров Олег Юрьевич</v>
      </c>
      <c r="I206" s="46" t="str">
        <f>Портфель!N207</f>
        <v>Недвижимое имущество</v>
      </c>
      <c r="J206" s="48" t="str">
        <f>Портфель!P207</f>
        <v>г. Саратов, ул. Кавказская, д.4б</v>
      </c>
      <c r="K206" s="49" t="str">
        <f>Портфель!AE207</f>
        <v>раз в год</v>
      </c>
      <c r="L206" s="50"/>
      <c r="M206" s="51">
        <f ca="1">Портфель!AR207</f>
        <v>41411</v>
      </c>
      <c r="N206" s="50"/>
      <c r="O206" s="53" t="str">
        <f>Портфель!F207</f>
        <v>ДМСБ</v>
      </c>
    </row>
    <row r="207" spans="1:15" s="44" customFormat="1" ht="51" x14ac:dyDescent="0.2">
      <c r="A207" s="48" t="str">
        <f>Портфель!A208</f>
        <v>Резникова Татьяна Владимировна</v>
      </c>
      <c r="B207" s="46" t="str">
        <f>Портфель!B208</f>
        <v>1020007-00-00069 09.06.2008</v>
      </c>
      <c r="C207" s="47">
        <f>Портфель!D208</f>
        <v>41435</v>
      </c>
      <c r="D207" s="46" t="str">
        <f>Портфель!H208</f>
        <v>1020007-31-00069 от 03.06.2008 г.</v>
      </c>
      <c r="E207" s="46" t="str">
        <f>Портфель!Q208</f>
        <v>Сантехника в ассортименте</v>
      </c>
      <c r="F207" s="48">
        <f>Портфель!E208</f>
        <v>1500000</v>
      </c>
      <c r="G207" s="48">
        <f>Портфель!K208</f>
        <v>495441</v>
      </c>
      <c r="H207" s="48" t="str">
        <f>Портфель!G208</f>
        <v>Резникова Татьяна Владимировна</v>
      </c>
      <c r="I207" s="46" t="str">
        <f>Портфель!N208</f>
        <v>Товары</v>
      </c>
      <c r="J207" s="48" t="str">
        <f>Портфель!P208</f>
        <v>Волгоградская область, г. Камышин, ул. Пролетарская 84</v>
      </c>
      <c r="K207" s="49" t="str">
        <f>Портфель!AE208</f>
        <v>раз в полгода</v>
      </c>
      <c r="L207" s="50"/>
      <c r="M207" s="51">
        <f ca="1">Портфель!AR208</f>
        <v>44168</v>
      </c>
      <c r="N207" s="50"/>
      <c r="O207" s="53" t="str">
        <f>Портфель!F208</f>
        <v>ДМСБ</v>
      </c>
    </row>
    <row r="208" spans="1:15" s="44" customFormat="1" ht="51" x14ac:dyDescent="0.2">
      <c r="A208" s="48" t="str">
        <f>Портфель!A209</f>
        <v>Милехина Галина Александровна ИП</v>
      </c>
      <c r="B208" s="46" t="str">
        <f>Портфель!B209</f>
        <v>Р/35/11/1/0246 от 22.12.2011 г.</v>
      </c>
      <c r="C208" s="47">
        <f>Портфель!D209</f>
        <v>41631</v>
      </c>
      <c r="D208" s="46" t="str">
        <f>Портфель!H209</f>
        <v>Р/35/11/1/0246/4/02 от 22.12.2011 г.</v>
      </c>
      <c r="E208" s="46" t="str">
        <f>Портфель!Q209</f>
        <v>Легковой а/м  Mitsubishi Outlander 3.0, 2008 г.в.</v>
      </c>
      <c r="F208" s="48">
        <f>Портфель!E209</f>
        <v>1500000</v>
      </c>
      <c r="G208" s="48">
        <f>Портфель!K209</f>
        <v>450000</v>
      </c>
      <c r="H208" s="48" t="str">
        <f>Портфель!G209</f>
        <v>Милехина Галина Александровна</v>
      </c>
      <c r="I208" s="46" t="str">
        <f>Портфель!N209</f>
        <v>Транспорт</v>
      </c>
      <c r="J208" s="48" t="str">
        <f>Портфель!P209</f>
        <v>Саратовская область, г. Энгельс, ул. Украинская, дом 40</v>
      </c>
      <c r="K208" s="49" t="str">
        <f>Портфель!AE209</f>
        <v>раз в полгода</v>
      </c>
      <c r="L208" s="50"/>
      <c r="M208" s="51">
        <f ca="1">Портфель!AR209</f>
        <v>41356</v>
      </c>
      <c r="N208" s="50"/>
      <c r="O208" s="53" t="str">
        <f>Портфель!F209</f>
        <v>ДМСБ</v>
      </c>
    </row>
    <row r="209" spans="1:15" s="44" customFormat="1" ht="63.75" x14ac:dyDescent="0.2">
      <c r="A209" s="48" t="str">
        <f>Портфель!A210</f>
        <v xml:space="preserve">ООО «Кондитерское объединение – АВС» </v>
      </c>
      <c r="B209" s="46" t="str">
        <f>Портфель!B210</f>
        <v>Р/35/12/1/0261 от 20.04.2012 г.</v>
      </c>
      <c r="C209" s="47">
        <f>Портфель!D210</f>
        <v>41750</v>
      </c>
      <c r="D209" s="46" t="str">
        <f>Портфель!H210</f>
        <v>Р/35/12/1/0261/4/05 от 20.04.2012 г.</v>
      </c>
      <c r="E209" s="46" t="str">
        <f>Портфель!Q210</f>
        <v xml:space="preserve">Грузовой фургон изотермический 2707Р1,  2007 г.в. </v>
      </c>
      <c r="F209" s="48">
        <f>Портфель!E210</f>
        <v>1500000</v>
      </c>
      <c r="G209" s="48">
        <f>Портфель!K210</f>
        <v>120000</v>
      </c>
      <c r="H209" s="48" t="str">
        <f>Портфель!G210</f>
        <v xml:space="preserve">Собгайда Сергей Владимирович  </v>
      </c>
      <c r="I209" s="46" t="str">
        <f>Портфель!N210</f>
        <v>Транспорт</v>
      </c>
      <c r="J209" s="48" t="str">
        <f>Портфель!P210</f>
        <v>Саратовская область, н.Энгельс, ул.Комсомольская 147</v>
      </c>
      <c r="K209" s="49" t="str">
        <f>Портфель!AE210</f>
        <v>раз в квартал</v>
      </c>
      <c r="L209" s="50"/>
      <c r="M209" s="51">
        <f ca="1">Портфель!AR210</f>
        <v>41299</v>
      </c>
      <c r="N209" s="50"/>
      <c r="O209" s="53" t="str">
        <f>Портфель!F210</f>
        <v>ДМСБ</v>
      </c>
    </row>
    <row r="210" spans="1:15" s="44" customFormat="1" ht="76.5" x14ac:dyDescent="0.2">
      <c r="A210" s="48" t="str">
        <f>Портфель!A211</f>
        <v xml:space="preserve">ООО «Кондитерское объединение – АВС» </v>
      </c>
      <c r="B210" s="46" t="str">
        <f>Портфель!B211</f>
        <v>Р/35/12/1/0261 от 20.04.2012 г.</v>
      </c>
      <c r="C210" s="47">
        <f>Портфель!D211</f>
        <v>41750</v>
      </c>
      <c r="D210" s="46" t="str">
        <f>Портфель!H211</f>
        <v>Р/35/12/1/0261/4/06  от 20.04.2012 г.</v>
      </c>
      <c r="E210" s="46" t="str">
        <f>Портфель!Q211</f>
        <v>Грузовой автофургон 28189 000010 72, 2007 г.в.</v>
      </c>
      <c r="F210" s="48">
        <f>Портфель!E211</f>
        <v>1500000</v>
      </c>
      <c r="G210" s="48">
        <f>Портфель!K211</f>
        <v>104000</v>
      </c>
      <c r="H210" s="48" t="str">
        <f>Портфель!G211</f>
        <v xml:space="preserve">ООО «Кондитерское объединение – АВС» </v>
      </c>
      <c r="I210" s="46" t="str">
        <f>Портфель!N211</f>
        <v>Транспорт</v>
      </c>
      <c r="J210" s="48" t="str">
        <f>Портфель!P211</f>
        <v>Саратовская область, г. Энгельс, ул. Дальняя, 51а - площадка для машин в  производственной базе</v>
      </c>
      <c r="K210" s="49" t="str">
        <f>Портфель!AE211</f>
        <v>раз в квартал</v>
      </c>
      <c r="L210" s="50"/>
      <c r="M210" s="51">
        <f ca="1">Портфель!AR211</f>
        <v>41299</v>
      </c>
      <c r="N210" s="50"/>
      <c r="O210" s="53" t="str">
        <f>Портфель!F211</f>
        <v>ДМСБ</v>
      </c>
    </row>
    <row r="211" spans="1:15" s="44" customFormat="1" ht="63.75" x14ac:dyDescent="0.2">
      <c r="A211" s="48" t="str">
        <f>Портфель!A212</f>
        <v xml:space="preserve"> ИП Живайкина Инесса Александровна</v>
      </c>
      <c r="B211" s="46" t="str">
        <f>Портфель!B212</f>
        <v>Р/03/12/1/0005 от 22.10.2012 г.</v>
      </c>
      <c r="C211" s="47">
        <f>Портфель!D212</f>
        <v>41934</v>
      </c>
      <c r="D211" s="46" t="str">
        <f>Портфель!H212</f>
        <v>Р/03/12/1/0005/4/02 от 22.10.2012 г.</v>
      </c>
      <c r="E211" s="46" t="str">
        <f>Портфель!Q212</f>
        <v>Легковой автомобиль TOYOTA Fortuner 2012 г.в.</v>
      </c>
      <c r="F211" s="48">
        <f>Портфель!E212</f>
        <v>1450000</v>
      </c>
      <c r="G211" s="48">
        <f>Портфель!K212</f>
        <v>1160000</v>
      </c>
      <c r="H211" s="48" t="str">
        <f>Портфель!G212</f>
        <v>Живайкин Владимир Николаевич</v>
      </c>
      <c r="I211" s="46" t="str">
        <f>Портфель!N212</f>
        <v>Транспорт</v>
      </c>
      <c r="J211" s="48" t="str">
        <f>Портфель!P212</f>
        <v>г. Саратов ул. Мира д. 42</v>
      </c>
      <c r="K211" s="49" t="str">
        <f>Портфель!AE212</f>
        <v>раз в полгода</v>
      </c>
      <c r="L211" s="50"/>
      <c r="M211" s="51">
        <f ca="1">Портфель!AR212</f>
        <v>41387</v>
      </c>
      <c r="N211" s="50"/>
      <c r="O211" s="53" t="str">
        <f>Портфель!F212</f>
        <v>ДМСБ</v>
      </c>
    </row>
    <row r="212" spans="1:15" s="44" customFormat="1" ht="51" x14ac:dyDescent="0.2">
      <c r="A212" s="48" t="str">
        <f>Портфель!A213</f>
        <v>"Технология" ООО</v>
      </c>
      <c r="B212" s="46" t="str">
        <f>Портфель!B213</f>
        <v>1090300-00-00755  11.08.2010</v>
      </c>
      <c r="C212" s="47">
        <f>Портфель!D213</f>
        <v>41322</v>
      </c>
      <c r="D212" s="46" t="str">
        <f>Портфель!H213</f>
        <v>N 1090300-51-00755  от 11.08.2010</v>
      </c>
      <c r="E212" s="46" t="str">
        <f>Портфель!Q213</f>
        <v>Нежилое помещение 135 кв.м., земельный участок 843 кв.м.</v>
      </c>
      <c r="F212" s="48">
        <f>Портфель!E213</f>
        <v>1400000</v>
      </c>
      <c r="G212" s="48">
        <f>Портфель!K213</f>
        <v>1503600</v>
      </c>
      <c r="H212" s="48" t="str">
        <f>Портфель!G213</f>
        <v>Рамазанова Г.В.</v>
      </c>
      <c r="I212" s="46" t="str">
        <f>Портфель!N213</f>
        <v>Недвижимое имущество</v>
      </c>
      <c r="J212" s="48" t="str">
        <f>Портфель!P213</f>
        <v>Саратовская область, г. Энгельс, ул. Солнечная д. №15а</v>
      </c>
      <c r="K212" s="49" t="str">
        <f>Портфель!AE213</f>
        <v>раз в год</v>
      </c>
      <c r="L212" s="50"/>
      <c r="M212" s="51">
        <f ca="1">Портфель!AR213</f>
        <v>41458</v>
      </c>
      <c r="N212" s="50"/>
      <c r="O212" s="53" t="str">
        <f>Портфель!F213</f>
        <v>ДМСБ</v>
      </c>
    </row>
    <row r="213" spans="1:15" s="44" customFormat="1" ht="89.25" x14ac:dyDescent="0.2">
      <c r="A213" s="48" t="str">
        <f>Портфель!A214</f>
        <v>ИП Удовкина Наталья Николаевна</v>
      </c>
      <c r="B213" s="46" t="str">
        <f>Портфель!B214</f>
        <v>Р/37/11/1/0108 от 08.09.2011 г.</v>
      </c>
      <c r="C213" s="47">
        <f>Портфель!D214</f>
        <v>44454</v>
      </c>
      <c r="D213" s="46" t="str">
        <f>Портфель!H214</f>
        <v>Р/37/11/1/0108/5/01 от 08.09.2011 г.</v>
      </c>
      <c r="E213" s="46" t="str">
        <f>Портфель!Q214</f>
        <v xml:space="preserve">Двухкомнатная квартира, кадастровый номер 34-34-04/017/2009-030, общей площадью 77,1 кв.м., 2 этаж. </v>
      </c>
      <c r="F213" s="48">
        <f>Портфель!E214</f>
        <v>1400000</v>
      </c>
      <c r="G213" s="48">
        <f>Портфель!K214</f>
        <v>1423310</v>
      </c>
      <c r="H213" s="48" t="str">
        <f>Портфель!G214</f>
        <v xml:space="preserve">Удовкина Наталья Николаевна (1/2 доли), Удовкин Николай Радионович (1/2 доли); </v>
      </c>
      <c r="I213" s="46" t="str">
        <f>Портфель!N214</f>
        <v>Недвижимое имущество</v>
      </c>
      <c r="J213" s="48" t="str">
        <f>Портфель!P214</f>
        <v>Волгоградская область, г. Камышин, ул. Юбилейная, д. №8а, кв. 7</v>
      </c>
      <c r="K213" s="49" t="str">
        <f>Портфель!AE214</f>
        <v>раз в год</v>
      </c>
      <c r="L213" s="50"/>
      <c r="M213" s="51">
        <f ca="1">Портфель!AR214</f>
        <v>41516</v>
      </c>
      <c r="N213" s="50"/>
      <c r="O213" s="53" t="str">
        <f>Портфель!F214</f>
        <v>ДМСБ</v>
      </c>
    </row>
    <row r="214" spans="1:15" s="44" customFormat="1" ht="51" x14ac:dyDescent="0.2">
      <c r="A214" s="48" t="str">
        <f>Портфель!A215</f>
        <v>Садовенко Олег Васильевич ИП</v>
      </c>
      <c r="B214" s="46" t="str">
        <f>Портфель!B215</f>
        <v>Р/35/12/3/0254 от 16.03.2012 г.</v>
      </c>
      <c r="C214" s="47">
        <f>Портфель!D215</f>
        <v>42079</v>
      </c>
      <c r="D214" s="46" t="str">
        <f>Портфель!H215</f>
        <v>Р/35/12/3/0254/4/03 от 16.03.2012 г.</v>
      </c>
      <c r="E214" s="46" t="str">
        <f>Портфель!Q215</f>
        <v>Автобус 221GS-B 2012г.в.</v>
      </c>
      <c r="F214" s="48">
        <f>Портфель!E215</f>
        <v>1400000</v>
      </c>
      <c r="G214" s="48">
        <f>Портфель!K215</f>
        <v>910000</v>
      </c>
      <c r="H214" s="48" t="str">
        <f>Портфель!G215</f>
        <v>Садовенко Олег Васильевич</v>
      </c>
      <c r="I214" s="46" t="str">
        <f>Портфель!N215</f>
        <v>Транспорт</v>
      </c>
      <c r="J214" s="48" t="str">
        <f>Портфель!P215</f>
        <v>Саратовская область, Энгельсский район, п. Новоселово, д. 7</v>
      </c>
      <c r="K214" s="49" t="str">
        <f>Портфель!AE215</f>
        <v>раз в полгода</v>
      </c>
      <c r="L214" s="50"/>
      <c r="M214" s="51">
        <f ca="1">Портфель!AR215</f>
        <v>41319</v>
      </c>
      <c r="N214" s="50"/>
      <c r="O214" s="53" t="str">
        <f>Портфель!F215</f>
        <v>ДМСБ</v>
      </c>
    </row>
    <row r="215" spans="1:15" s="44" customFormat="1" ht="63.75" x14ac:dyDescent="0.2">
      <c r="A215" s="48" t="str">
        <f>Портфель!A216</f>
        <v xml:space="preserve">ООО "Сельский лекарь" </v>
      </c>
      <c r="B215" s="46" t="str">
        <f>Портфель!B216</f>
        <v>Р/35/12/3/0286 от 29.10.2012 г.</v>
      </c>
      <c r="C215" s="47">
        <f>Портфель!D216</f>
        <v>43037</v>
      </c>
      <c r="D215" s="46" t="str">
        <f>Портфель!H216</f>
        <v>Р/35/12/3/0286/4/03 от 29.10.2012 г.</v>
      </c>
      <c r="E215" s="46" t="str">
        <f>Портфель!Q216</f>
        <v>Легковой автомобиль SUZUKI SX4 HATCHBACK, 2011 г.в.</v>
      </c>
      <c r="F215" s="48">
        <f>Портфель!E216</f>
        <v>1400000</v>
      </c>
      <c r="G215" s="48">
        <f>Портфель!K216</f>
        <v>392000</v>
      </c>
      <c r="H215" s="48" t="str">
        <f>Портфель!G216</f>
        <v>Плотко Наталия Александровна</v>
      </c>
      <c r="I215" s="46" t="str">
        <f>Портфель!N216</f>
        <v>Транспорт</v>
      </c>
      <c r="J215" s="48" t="str">
        <f>Портфель!P216</f>
        <v>Саратовская область, г. Энгельс, ул. Энгельс - 1, д. 77</v>
      </c>
      <c r="K215" s="49" t="str">
        <f>Портфель!AE216</f>
        <v>раз в полгода</v>
      </c>
      <c r="L215" s="50"/>
      <c r="M215" s="51">
        <f ca="1">Портфель!AR216</f>
        <v>41394</v>
      </c>
      <c r="N215" s="50"/>
      <c r="O215" s="53" t="str">
        <f>Портфель!F216</f>
        <v>ДМСБ</v>
      </c>
    </row>
    <row r="216" spans="1:15" s="44" customFormat="1" ht="51" x14ac:dyDescent="0.2">
      <c r="A216" s="48" t="str">
        <f>Портфель!A217</f>
        <v>ИП Садовенко Олег Васильевич</v>
      </c>
      <c r="B216" s="46" t="str">
        <f>Портфель!B217</f>
        <v>Р/35/12/3/0254 от 16.03.2012 г.</v>
      </c>
      <c r="C216" s="47">
        <f>Портфель!D217</f>
        <v>42079</v>
      </c>
      <c r="D216" s="46" t="str">
        <f>Портфель!H217</f>
        <v>Р/35/12/3/0254/4/02 от 16.03.2012 г.</v>
      </c>
      <c r="E216" s="46" t="str">
        <f>Портфель!Q217</f>
        <v>Автобус класса В ГАЗ-322132, 2010 г.в. в количестве 2 ед.</v>
      </c>
      <c r="F216" s="48">
        <f>Портфель!E217</f>
        <v>1400000</v>
      </c>
      <c r="G216" s="48">
        <f>Портфель!K217</f>
        <v>384000</v>
      </c>
      <c r="H216" s="48" t="str">
        <f>Портфель!G217</f>
        <v>Садовенко Олег Васильевич</v>
      </c>
      <c r="I216" s="46" t="str">
        <f>Портфель!N217</f>
        <v>Транспорт</v>
      </c>
      <c r="J216" s="48" t="str">
        <f>Портфель!P217</f>
        <v>Саратовская область, Энгельсский район, п. Новоселово, д. 7</v>
      </c>
      <c r="K216" s="49" t="str">
        <f>Портфель!AE217</f>
        <v>раз в полгода</v>
      </c>
      <c r="L216" s="50"/>
      <c r="M216" s="51">
        <f ca="1">Портфель!AR217</f>
        <v>41267</v>
      </c>
      <c r="N216" s="50"/>
      <c r="O216" s="53" t="str">
        <f>Портфель!F217</f>
        <v>ДМСБ</v>
      </c>
    </row>
    <row r="217" spans="1:15" s="44" customFormat="1" ht="51" x14ac:dyDescent="0.2">
      <c r="A217" s="48" t="str">
        <f>Портфель!A218</f>
        <v xml:space="preserve">ООО "Сельский лекарь" </v>
      </c>
      <c r="B217" s="46" t="str">
        <f>Портфель!B218</f>
        <v>Р/35/12/3/0286 от 29.10.2012 г.</v>
      </c>
      <c r="C217" s="47">
        <f>Портфель!D218</f>
        <v>43037</v>
      </c>
      <c r="D217" s="46" t="str">
        <f>Портфель!H218</f>
        <v>Р/35/12/3/0286/4/02 от 29.10.2012 г.</v>
      </c>
      <c r="E217" s="46" t="str">
        <f>Портфель!Q218</f>
        <v>Легковой автомобиль CHEVROLET LANOS, 2008 г.в.</v>
      </c>
      <c r="F217" s="48">
        <f>Портфель!E218</f>
        <v>1400000</v>
      </c>
      <c r="G217" s="48">
        <f>Портфель!K218</f>
        <v>90750</v>
      </c>
      <c r="H217" s="48" t="str">
        <f>Портфель!G218</f>
        <v>Плотко Роман Викторович</v>
      </c>
      <c r="I217" s="46" t="str">
        <f>Портфель!N218</f>
        <v>Транспорт</v>
      </c>
      <c r="J217" s="48" t="str">
        <f>Портфель!P218</f>
        <v>Саратовская область, г. Энгельс, ул. Энгельс - 1, д. 77</v>
      </c>
      <c r="K217" s="49" t="str">
        <f>Портфель!AE218</f>
        <v>раз в полгода</v>
      </c>
      <c r="L217" s="50"/>
      <c r="M217" s="51">
        <f ca="1">Портфель!AR218</f>
        <v>41394</v>
      </c>
      <c r="N217" s="50"/>
      <c r="O217" s="53" t="str">
        <f>Портфель!F218</f>
        <v>ДМСБ</v>
      </c>
    </row>
    <row r="218" spans="1:15" s="44" customFormat="1" ht="63.75" x14ac:dyDescent="0.2">
      <c r="A218" s="48" t="str">
        <f>Портфель!A219</f>
        <v>ИП Островская Лариса Владиславовна</v>
      </c>
      <c r="B218" s="46" t="str">
        <f>Портфель!B219</f>
        <v>Р/03/11/1/0896 от 28.10.2011 г.</v>
      </c>
      <c r="C218" s="47">
        <f>Портфель!D219</f>
        <v>42671</v>
      </c>
      <c r="D218" s="46" t="str">
        <f>Портфель!H219</f>
        <v>Р/03/11/1/0896/4/02 от 28.10.2011 г.</v>
      </c>
      <c r="E218" s="46" t="str">
        <f>Портфель!Q219</f>
        <v>Автомобиль-Фургон Mitsubishi Fuso Canter  2011 г.в.</v>
      </c>
      <c r="F218" s="48">
        <f>Портфель!E219</f>
        <v>1369800</v>
      </c>
      <c r="G218" s="48">
        <f>Портфель!K219</f>
        <v>1065400</v>
      </c>
      <c r="H218" s="48" t="str">
        <f>Портфель!G219</f>
        <v>Островская Лариса Владиславовна</v>
      </c>
      <c r="I218" s="46" t="str">
        <f>Портфель!N219</f>
        <v>Транспорт</v>
      </c>
      <c r="J218" s="48" t="str">
        <f>Портфель!P219</f>
        <v>г. Саратов, ул. Б. Садовая, д.68/78</v>
      </c>
      <c r="K218" s="49" t="str">
        <f>Портфель!AE219</f>
        <v>раз в квартал</v>
      </c>
      <c r="L218" s="50"/>
      <c r="M218" s="51">
        <f ca="1">Портфель!AR219</f>
        <v>41304</v>
      </c>
      <c r="N218" s="50"/>
      <c r="O218" s="53" t="str">
        <f>Портфель!F219</f>
        <v>ДМСБ</v>
      </c>
    </row>
    <row r="219" spans="1:15" s="44" customFormat="1" ht="63.75" x14ac:dyDescent="0.2">
      <c r="A219" s="48" t="str">
        <f>Портфель!A220</f>
        <v>ООО "Русский Лизинговый Центр"</v>
      </c>
      <c r="B219" s="46" t="str">
        <f>Портфель!B220</f>
        <v>Р/03/12/1/0962 от 10.07.2012 г.</v>
      </c>
      <c r="C219" s="47">
        <f>Портфель!D220</f>
        <v>42195</v>
      </c>
      <c r="D219" s="46" t="str">
        <f>Портфель!H220</f>
        <v>Р/03/12/1/0962/4/01 от 25.07.2012 г.</v>
      </c>
      <c r="E219" s="46" t="str">
        <f>Портфель!Q220</f>
        <v>Легковой автомобиль TOYOTA HIGHLANDER, 2012 г.в.</v>
      </c>
      <c r="F219" s="48">
        <f>Портфель!E220</f>
        <v>1367800</v>
      </c>
      <c r="G219" s="48">
        <f>Портфель!K220</f>
        <v>1440000</v>
      </c>
      <c r="H219" s="48" t="str">
        <f>Портфель!G220</f>
        <v>ООО "Русский Лизинговый Центр"</v>
      </c>
      <c r="I219" s="46" t="str">
        <f>Портфель!N220</f>
        <v>Транспорт</v>
      </c>
      <c r="J219" s="48" t="str">
        <f>Портфель!P220</f>
        <v>г. Саратов, Мирный переулок, 4</v>
      </c>
      <c r="K219" s="49" t="str">
        <f>Портфель!AE220</f>
        <v>раз в квартал</v>
      </c>
      <c r="L219" s="50"/>
      <c r="M219" s="51">
        <f ca="1">Портфель!AR220</f>
        <v>41297</v>
      </c>
      <c r="N219" s="50"/>
      <c r="O219" s="53" t="str">
        <f>Портфель!F220</f>
        <v>ДМСБ</v>
      </c>
    </row>
    <row r="220" spans="1:15" s="44" customFormat="1" ht="204" x14ac:dyDescent="0.2">
      <c r="A220" s="48" t="str">
        <f>Портфель!A221</f>
        <v>ИП Сергеев Виталий Иванович</v>
      </c>
      <c r="B220" s="46" t="str">
        <f>Портфель!B221</f>
        <v>Р/03/12/2/0968 от 14.08.2012 г.</v>
      </c>
      <c r="C220" s="47">
        <f>Портфель!D221</f>
        <v>41865</v>
      </c>
      <c r="D220" s="46" t="str">
        <f>Портфель!H221</f>
        <v>Р/03/12/2/0968/5/04 от 14.08.2012 г.</v>
      </c>
      <c r="E220" s="46" t="str">
        <f>Портфель!Q221</f>
        <v>Здание (магазин), назначение: нежилое, 1 – этажный, общая площадь 80,3 кв. м., инвентарный номер 63:401:002:000133260, литер А. Кадастровый номер 64-64-11/228/2008-189. Право аренды земельного участка, кадастровый номер 64:48:050362:0008</v>
      </c>
      <c r="F220" s="48">
        <f>Портфель!E221</f>
        <v>1300000</v>
      </c>
      <c r="G220" s="48">
        <f>Портфель!K221</f>
        <v>2902500</v>
      </c>
      <c r="H220" s="48" t="str">
        <f>Портфель!G221</f>
        <v>ООО «Стив»</v>
      </c>
      <c r="I220" s="46" t="str">
        <f>Портфель!N221</f>
        <v>Недвижимое имущество</v>
      </c>
      <c r="J220" s="48" t="str">
        <f>Портфель!P221</f>
        <v>г. Саратов, ул. им. Чапаева В.И., д. 14/26А</v>
      </c>
      <c r="K220" s="49" t="str">
        <f>Портфель!AE221</f>
        <v>раз в год</v>
      </c>
      <c r="L220" s="50"/>
      <c r="M220" s="51">
        <f ca="1">Портфель!AR221</f>
        <v>41500</v>
      </c>
      <c r="N220" s="50"/>
      <c r="O220" s="53" t="str">
        <f>Портфель!F221</f>
        <v>ДМСБ</v>
      </c>
    </row>
    <row r="221" spans="1:15" s="44" customFormat="1" ht="38.25" x14ac:dyDescent="0.2">
      <c r="A221" s="48" t="str">
        <f>Портфель!A222</f>
        <v>ООО "Прометей"</v>
      </c>
      <c r="B221" s="46" t="str">
        <f>Портфель!B222</f>
        <v>Р/35/11/1/0242 от 15.11.2011 г.</v>
      </c>
      <c r="C221" s="47">
        <f>Портфель!D222</f>
        <v>41593</v>
      </c>
      <c r="D221" s="46" t="str">
        <f>Портфель!H222</f>
        <v>Р/35/11/1/0242/3/04 от 15.11.2011 г.</v>
      </c>
      <c r="E221" s="46" t="str">
        <f>Портфель!Q222</f>
        <v>Потребительские товары</v>
      </c>
      <c r="F221" s="48">
        <f>Портфель!E222</f>
        <v>1300000</v>
      </c>
      <c r="G221" s="48">
        <f>Портфель!K222</f>
        <v>476695</v>
      </c>
      <c r="H221" s="48" t="str">
        <f>Портфель!G222</f>
        <v>ООО "Прометей"</v>
      </c>
      <c r="I221" s="46" t="str">
        <f>Портфель!N222</f>
        <v>Товары</v>
      </c>
      <c r="J221" s="48" t="str">
        <f>Портфель!P222</f>
        <v>Саратовская область, г. Энгельс, ул. Промышленная, д. 22а</v>
      </c>
      <c r="K221" s="49" t="str">
        <f>Портфель!AE222</f>
        <v>раз в полгода</v>
      </c>
      <c r="L221" s="50"/>
      <c r="M221" s="51">
        <f ca="1">Портфель!AR222</f>
        <v>41331</v>
      </c>
      <c r="N221" s="50"/>
      <c r="O221" s="53" t="str">
        <f>Портфель!F222</f>
        <v>ДМСБ</v>
      </c>
    </row>
    <row r="222" spans="1:15" s="44" customFormat="1" ht="38.25" x14ac:dyDescent="0.2">
      <c r="A222" s="48" t="str">
        <f>Портфель!A223</f>
        <v>ООО "Прометей"</v>
      </c>
      <c r="B222" s="46" t="str">
        <f>Портфель!B223</f>
        <v>Р/35/11/1/0242 от 15.11.2011 г.</v>
      </c>
      <c r="C222" s="47">
        <f>Портфель!D223</f>
        <v>41593</v>
      </c>
      <c r="D222" s="46" t="str">
        <f>Портфель!H223</f>
        <v>Р/35/11/1/0242/4/03 от 15.11.2011 г.</v>
      </c>
      <c r="E222" s="46" t="str">
        <f>Портфель!Q223</f>
        <v>Грузовой фургон  ВИС, 234700-30 2011г.в.</v>
      </c>
      <c r="F222" s="48">
        <f>Портфель!E223</f>
        <v>1300000</v>
      </c>
      <c r="G222" s="48">
        <f>Портфель!K223</f>
        <v>240000</v>
      </c>
      <c r="H222" s="48" t="str">
        <f>Портфель!G223</f>
        <v>Сиволобов Артем Юрьевич</v>
      </c>
      <c r="I222" s="46" t="str">
        <f>Портфель!N223</f>
        <v>Транспорт</v>
      </c>
      <c r="J222" s="48" t="str">
        <f>Портфель!P223</f>
        <v>Саратовская область, г. Энгельс, проспект Химиков, д. 1</v>
      </c>
      <c r="K222" s="49" t="str">
        <f>Портфель!AE223</f>
        <v>раз в полгода</v>
      </c>
      <c r="L222" s="50"/>
      <c r="M222" s="51">
        <f ca="1">Портфель!AR223</f>
        <v>41331</v>
      </c>
      <c r="N222" s="50"/>
      <c r="O222" s="53" t="str">
        <f>Портфель!F223</f>
        <v>ДМСБ</v>
      </c>
    </row>
    <row r="223" spans="1:15" s="44" customFormat="1" ht="51" x14ac:dyDescent="0.2">
      <c r="A223" s="48" t="str">
        <f>Портфель!A224</f>
        <v>ИП Савельев Сергей Вячеславович</v>
      </c>
      <c r="B223" s="46" t="str">
        <f>Портфель!B224</f>
        <v>Р/03/12/1/0932 от 20.03.2012 г</v>
      </c>
      <c r="C223" s="47">
        <f>Портфель!D224</f>
        <v>42389</v>
      </c>
      <c r="D223" s="46" t="str">
        <f>Портфель!H224</f>
        <v>Р/03/12/1/0932/4/03 от 20.03.2012 г.</v>
      </c>
      <c r="E223" s="46" t="str">
        <f>Портфель!Q224</f>
        <v>Hyundai H-100 (AU) Porter (Бортовой с тентом), 2012 г.в. в количестве 3 ед.</v>
      </c>
      <c r="F223" s="48">
        <f>Портфель!E224</f>
        <v>1271600</v>
      </c>
      <c r="G223" s="48">
        <f>Портфель!K224</f>
        <v>1144500</v>
      </c>
      <c r="H223" s="48" t="str">
        <f>Портфель!G224</f>
        <v>Савельев Сергей Вячеславович</v>
      </c>
      <c r="I223" s="46" t="str">
        <f>Портфель!N224</f>
        <v>Транспорт</v>
      </c>
      <c r="J223" s="48" t="str">
        <f>Портфель!P224</f>
        <v>Саратовская область, Саратовский район Расково п. Улица Садовая участок 4</v>
      </c>
      <c r="K223" s="49" t="str">
        <f>Портфель!AE224</f>
        <v>раз в полгода</v>
      </c>
      <c r="L223" s="50"/>
      <c r="M223" s="51">
        <f ca="1">Портфель!AR224</f>
        <v>41395</v>
      </c>
      <c r="N223" s="50"/>
      <c r="O223" s="53" t="str">
        <f>Портфель!F224</f>
        <v>ДМСБ</v>
      </c>
    </row>
    <row r="224" spans="1:15" s="44" customFormat="1" ht="38.25" x14ac:dyDescent="0.2">
      <c r="A224" s="48" t="str">
        <f>Портфель!A225</f>
        <v>Русяев Николай Николаевич</v>
      </c>
      <c r="B224" s="46" t="str">
        <f>Портфель!B225</f>
        <v>1020005-00-00080 29.12.2007</v>
      </c>
      <c r="C224" s="47">
        <f>Портфель!D225</f>
        <v>40907</v>
      </c>
      <c r="D224" s="46" t="str">
        <f>Портфель!H225</f>
        <v>1020005-61-00080  от 29.12.2007</v>
      </c>
      <c r="E224" s="46" t="str">
        <f>Портфель!Q225</f>
        <v>Легковой, грузовой транспорт, автобусы (10 ед.)</v>
      </c>
      <c r="F224" s="48">
        <f>Портфель!E225</f>
        <v>1200000</v>
      </c>
      <c r="G224" s="48">
        <f>Портфель!K225</f>
        <v>1174500</v>
      </c>
      <c r="H224" s="48" t="str">
        <f>Портфель!G225</f>
        <v>Русяев Николай Николаевич</v>
      </c>
      <c r="I224" s="46" t="str">
        <f>Портфель!N225</f>
        <v>Транспорт</v>
      </c>
      <c r="J224" s="48" t="str">
        <f>Портфель!P225</f>
        <v>Саратовская обл., г.Энгельс, ул. Советская, д 43</v>
      </c>
      <c r="K224" s="49" t="str">
        <f>Портфель!AE225</f>
        <v>раз в полгода</v>
      </c>
      <c r="L224" s="50"/>
      <c r="M224" s="51">
        <f ca="1">Портфель!AR225</f>
        <v>41320</v>
      </c>
      <c r="N224" s="50"/>
      <c r="O224" s="53" t="str">
        <f>Портфель!F225</f>
        <v>ДМСБ</v>
      </c>
    </row>
    <row r="225" spans="1:15" s="44" customFormat="1" ht="102" x14ac:dyDescent="0.2">
      <c r="A225" s="48" t="str">
        <f>Портфель!A226</f>
        <v>ООО "Сельский лекарь"</v>
      </c>
      <c r="B225" s="46" t="str">
        <f>Портфель!B226</f>
        <v>Р/35/12/1/0253 от 24.02.2012</v>
      </c>
      <c r="C225" s="47">
        <f>Портфель!D226</f>
        <v>44616</v>
      </c>
      <c r="D225" s="46" t="str">
        <f>Портфель!H226</f>
        <v>1090305-51-00204 от 18.02.2011г.</v>
      </c>
      <c r="E225" s="46" t="str">
        <f>Портфель!Q226</f>
        <v>Нежилое помещение на первом этаже пятиэтажного жилого дома, коммерческого назначения, общей площадью 37,4 кв.м.</v>
      </c>
      <c r="F225" s="48">
        <f>Портфель!E226</f>
        <v>1050000</v>
      </c>
      <c r="G225" s="48">
        <f>Портфель!K226</f>
        <v>1036700</v>
      </c>
      <c r="H225" s="48" t="str">
        <f>Портфель!G226</f>
        <v>Шматенко Александр Андреевич</v>
      </c>
      <c r="I225" s="46" t="str">
        <f>Портфель!N226</f>
        <v>Недвижимое имущество</v>
      </c>
      <c r="J225" s="48" t="str">
        <f>Портфель!P226</f>
        <v>Саратовская  область, г. Энгельс-1, д.46</v>
      </c>
      <c r="K225" s="49" t="str">
        <f>Портфель!AE226</f>
        <v>раз в год</v>
      </c>
      <c r="L225" s="43"/>
      <c r="M225" s="51">
        <f ca="1">Портфель!AR226</f>
        <v>41328</v>
      </c>
      <c r="N225" s="43"/>
      <c r="O225" s="53" t="str">
        <f>Портфель!F226</f>
        <v>ДМСБ</v>
      </c>
    </row>
    <row r="226" spans="1:15" s="44" customFormat="1" ht="51" x14ac:dyDescent="0.2">
      <c r="A226" s="48" t="str">
        <f>Портфель!A227</f>
        <v>ООО СП «Дуэт Т.Л.»</v>
      </c>
      <c r="B226" s="46" t="str">
        <f>Портфель!B227</f>
        <v>Р/03/12/2/0971 от 10.08.2012 г.</v>
      </c>
      <c r="C226" s="47">
        <f>Портфель!D227</f>
        <v>41496</v>
      </c>
      <c r="D226" s="46" t="str">
        <f>Портфель!H227</f>
        <v>Р/03/12/2/0971/4/05 от 10.08.2012 г.</v>
      </c>
      <c r="E226" s="46" t="str">
        <f>Портфель!Q227</f>
        <v>Грузовые тягачи DAF (4 ед.)</v>
      </c>
      <c r="F226" s="48">
        <f>Портфель!E227</f>
        <v>1000000</v>
      </c>
      <c r="G226" s="48">
        <f>Портфель!K227</f>
        <v>2868000</v>
      </c>
      <c r="H226" s="48" t="str">
        <f>Портфель!G227</f>
        <v>ООО СП «Дуэт Т.Л.»</v>
      </c>
      <c r="I226" s="46" t="str">
        <f>Портфель!N227</f>
        <v>Транспорт</v>
      </c>
      <c r="J226" s="48" t="str">
        <f>Портфель!P227</f>
        <v>Саратовская область, Саратовский район, п. Зоринский, 0,5 км юго-восточнее</v>
      </c>
      <c r="K226" s="49" t="str">
        <f>Портфель!AE227</f>
        <v>раз в полгода</v>
      </c>
      <c r="L226" s="43"/>
      <c r="M226" s="51">
        <f ca="1">Портфель!AR227</f>
        <v>41418</v>
      </c>
      <c r="N226" s="43"/>
      <c r="O226" s="53" t="str">
        <f>Портфель!F227</f>
        <v>ДМСБ</v>
      </c>
    </row>
    <row r="227" spans="1:15" s="44" customFormat="1" ht="76.5" x14ac:dyDescent="0.2">
      <c r="A227" s="48" t="str">
        <f>Портфель!A228</f>
        <v>"ЭНЕРГОСФЕРА" ООО</v>
      </c>
      <c r="B227" s="46" t="str">
        <f>Портфель!B228</f>
        <v>8800305-00-00196 30.09.2010</v>
      </c>
      <c r="C227" s="47">
        <f>Портфель!D228</f>
        <v>41185</v>
      </c>
      <c r="D227" s="46" t="str">
        <f>Портфель!H228</f>
        <v>N 8800305-51-00196  от 30.09.2010</v>
      </c>
      <c r="E227" s="46" t="str">
        <f>Портфель!Q228</f>
        <v>Трехкомнатная квартира 118,5 кв.м.</v>
      </c>
      <c r="F227" s="48">
        <f>Портфель!E228</f>
        <v>1000000</v>
      </c>
      <c r="G227" s="48">
        <f>Портфель!K228</f>
        <v>2372300</v>
      </c>
      <c r="H227" s="48" t="str">
        <f>Портфель!G228</f>
        <v>Чугавин М.И.</v>
      </c>
      <c r="I227" s="46" t="str">
        <f>Портфель!N228</f>
        <v>Недвижимое имущество</v>
      </c>
      <c r="J227" s="48" t="str">
        <f>Портфель!P228</f>
        <v>Саратовская область, г. Энгельс, набережная им. Генерал-лейтенанта Рудченко М.М., д. 14, кв. 55</v>
      </c>
      <c r="K227" s="49" t="str">
        <f>Портфель!AE228</f>
        <v>раз в год</v>
      </c>
      <c r="L227" s="43"/>
      <c r="M227" s="51">
        <f ca="1">Портфель!AR228</f>
        <v>41417</v>
      </c>
      <c r="N227" s="43"/>
      <c r="O227" s="53" t="str">
        <f>Портфель!F228</f>
        <v>ДМСБ</v>
      </c>
    </row>
    <row r="228" spans="1:15" s="44" customFormat="1" ht="63.75" x14ac:dyDescent="0.2">
      <c r="A228" s="48" t="str">
        <f>Портфель!A229</f>
        <v>ИП Фисенко Дмитрий Сергеевич</v>
      </c>
      <c r="B228" s="46" t="str">
        <f>Портфель!B229</f>
        <v>Р/35/11/2/0243 от 17.11.2011 г.</v>
      </c>
      <c r="C228" s="47">
        <f>Портфель!D229</f>
        <v>41593</v>
      </c>
      <c r="D228" s="46" t="str">
        <f>Портфель!H229</f>
        <v>Р/35/11/2/0243/5/02 от 17.11.2011 г.</v>
      </c>
      <c r="E228" s="46" t="str">
        <f>Портфель!Q229</f>
        <v xml:space="preserve">Помещение, назначение: нежилое, общая площадь 75,8 кв.м., этаж 1. </v>
      </c>
      <c r="F228" s="48">
        <f>Портфель!E229</f>
        <v>1000000</v>
      </c>
      <c r="G228" s="48">
        <f>Портфель!K229</f>
        <v>1888600</v>
      </c>
      <c r="H228" s="48" t="str">
        <f>Портфель!G229</f>
        <v>Фисенко Дмитрий Сергеевич</v>
      </c>
      <c r="I228" s="46" t="str">
        <f>Портфель!N229</f>
        <v>Недвижимое имущество</v>
      </c>
      <c r="J228" s="48" t="str">
        <f>Портфель!P229</f>
        <v>Саратовская область, г. Энгельс, ул. Тракторная, д. 6</v>
      </c>
      <c r="K228" s="49" t="str">
        <f>Портфель!AE229</f>
        <v>раз в год</v>
      </c>
      <c r="L228" s="43"/>
      <c r="M228" s="51">
        <f ca="1">Портфель!AR229</f>
        <v>41605</v>
      </c>
      <c r="N228" s="43"/>
      <c r="O228" s="53" t="str">
        <f>Портфель!F229</f>
        <v>ДМСБ</v>
      </c>
    </row>
    <row r="229" spans="1:15" s="44" customFormat="1" ht="51" x14ac:dyDescent="0.2">
      <c r="A229" s="48" t="str">
        <f>Портфель!A230</f>
        <v>ООО «Торговый дом Комплект»</v>
      </c>
      <c r="B229" s="46" t="str">
        <f>Портфель!B230</f>
        <v>Р/03/12/2/0949 от 04.06.2012 г.</v>
      </c>
      <c r="C229" s="47">
        <f>Портфель!D230</f>
        <v>41429</v>
      </c>
      <c r="D229" s="46" t="str">
        <f>Портфель!H230</f>
        <v>Р/03/12/2/0949/3/06 от 04.06.2012 г.</v>
      </c>
      <c r="E229" s="46" t="str">
        <f>Портфель!Q230</f>
        <v>Кабельная, электротехническая продукция в ассортименте</v>
      </c>
      <c r="F229" s="48">
        <f>Портфель!E230</f>
        <v>1000000</v>
      </c>
      <c r="G229" s="48">
        <f>Портфель!K230</f>
        <v>1216824.595</v>
      </c>
      <c r="H229" s="48" t="str">
        <f>Портфель!G230</f>
        <v>ООО «Торговый дом Комплект»</v>
      </c>
      <c r="I229" s="46" t="str">
        <f>Портфель!N230</f>
        <v>Товары</v>
      </c>
      <c r="J229" s="48" t="str">
        <f>Портфель!P230</f>
        <v>г. Саратов, СТ «Дружба-2», 1 Гуселка в районе Семхоза, уч. 36</v>
      </c>
      <c r="K229" s="49" t="str">
        <f>Портфель!AE230</f>
        <v>раз в полгода</v>
      </c>
      <c r="L229" s="43"/>
      <c r="M229" s="51">
        <f ca="1">Портфель!AR230</f>
        <v>41264</v>
      </c>
      <c r="N229" s="43"/>
      <c r="O229" s="53" t="str">
        <f>Портфель!F230</f>
        <v>ДМСБ</v>
      </c>
    </row>
    <row r="230" spans="1:15" s="44" customFormat="1" ht="63.75" x14ac:dyDescent="0.2">
      <c r="A230" s="48" t="str">
        <f>Портфель!A231</f>
        <v>ООО  "Апрохим"</v>
      </c>
      <c r="B230" s="46" t="str">
        <f>Портфель!B231</f>
        <v>Р/03/12/2/0003 от 16.10.2012 г.</v>
      </c>
      <c r="C230" s="47">
        <f>Портфель!D231</f>
        <v>41563</v>
      </c>
      <c r="D230" s="46" t="str">
        <f>Портфель!H231</f>
        <v>Р/03/12/2/0003/3/03 от 16.10.2012 г.</v>
      </c>
      <c r="E230" s="46" t="str">
        <f>Портфель!Q231</f>
        <v>Спец. одежда и средства индивидуальной защиты населения в ассортименте</v>
      </c>
      <c r="F230" s="48">
        <f>Портфель!E231</f>
        <v>1000000</v>
      </c>
      <c r="G230" s="48">
        <f>Портфель!K231</f>
        <v>1194476.52</v>
      </c>
      <c r="H230" s="48" t="str">
        <f>Портфель!G231</f>
        <v>ООО  "Апрохим"</v>
      </c>
      <c r="I230" s="46" t="str">
        <f>Портфель!N231</f>
        <v>Товары</v>
      </c>
      <c r="J230" s="48" t="str">
        <f>Портфель!P231</f>
        <v>г. Саратов, Ильинский проезд д. 11</v>
      </c>
      <c r="K230" s="49" t="str">
        <f>Портфель!AE231</f>
        <v>раз в полгода</v>
      </c>
      <c r="L230" s="43"/>
      <c r="M230" s="51">
        <f ca="1">Портфель!AR231</f>
        <v>41408</v>
      </c>
      <c r="N230" s="43"/>
      <c r="O230" s="53" t="str">
        <f>Портфель!F231</f>
        <v>ДМСБ</v>
      </c>
    </row>
    <row r="231" spans="1:15" s="44" customFormat="1" ht="63.75" x14ac:dyDescent="0.2">
      <c r="A231" s="48" t="str">
        <f>Портфель!A232</f>
        <v>"Премиум" ООО</v>
      </c>
      <c r="B231" s="46" t="str">
        <f>Портфель!B232</f>
        <v>Р/03/12/2/0925 от 06.03.2012 г.</v>
      </c>
      <c r="C231" s="47">
        <f>Портфель!D232</f>
        <v>41339</v>
      </c>
      <c r="D231" s="46" t="str">
        <f>Портфель!H232</f>
        <v>Р/03/12/2/0925/4/03 от 06.03.2012 г.</v>
      </c>
      <c r="E231" s="46" t="str">
        <f>Портфель!Q232</f>
        <v>Легковой автомобиль TOYOTA LAND CRUISER 150, 2011 г.в.</v>
      </c>
      <c r="F231" s="48">
        <f>Портфель!E232</f>
        <v>1000000</v>
      </c>
      <c r="G231" s="48">
        <f>Портфель!K232</f>
        <v>1190000</v>
      </c>
      <c r="H231" s="48" t="str">
        <f>Портфель!G232</f>
        <v>Епанчинцев Дмитрий Вячеславович</v>
      </c>
      <c r="I231" s="46" t="str">
        <f>Портфель!N232</f>
        <v>Транспорт</v>
      </c>
      <c r="J231" s="48" t="str">
        <f>Портфель!P232</f>
        <v>г. Саратов, ул. Тулупная, д. 12</v>
      </c>
      <c r="K231" s="49" t="str">
        <f>Портфель!AE232</f>
        <v>раз в полгода</v>
      </c>
      <c r="L231" s="43"/>
      <c r="M231" s="51">
        <f ca="1">Портфель!AR232</f>
        <v>41361</v>
      </c>
      <c r="N231" s="43"/>
      <c r="O231" s="53" t="str">
        <f>Портфель!F232</f>
        <v>ДМСБ</v>
      </c>
    </row>
    <row r="232" spans="1:15" s="44" customFormat="1" ht="76.5" x14ac:dyDescent="0.2">
      <c r="A232" s="48" t="str">
        <f>Портфель!A233</f>
        <v>ИП Щукина Ольга Владимировна</v>
      </c>
      <c r="B232" s="46" t="str">
        <f>Портфель!B233</f>
        <v>1090300-00-00826 от 17.03.2011 г.</v>
      </c>
      <c r="C232" s="47">
        <f>Портфель!D233</f>
        <v>41350</v>
      </c>
      <c r="D232" s="46" t="str">
        <f>Портфель!H233</f>
        <v>1090300-31-00826 от 17.03.2011 г.</v>
      </c>
      <c r="E232" s="46" t="str">
        <f>Портфель!Q233</f>
        <v>Галантерейные товары из натуральной и искусственной кожи в ассортименте</v>
      </c>
      <c r="F232" s="48">
        <f>Портфель!E233</f>
        <v>1000000</v>
      </c>
      <c r="G232" s="48">
        <f>Портфель!K233</f>
        <v>1053566.665</v>
      </c>
      <c r="H232" s="48" t="str">
        <f>Портфель!G233</f>
        <v>ИП Щукина Ольга Владимировна</v>
      </c>
      <c r="I232" s="46" t="str">
        <f>Портфель!N233</f>
        <v>Товары</v>
      </c>
      <c r="J232" s="48" t="str">
        <f>Портфель!P233</f>
        <v>г. Саратов, ул. Московская, д. 122/126, кв. 198; г. Саратов, пересечение улиц Дзержинского №24 и пр. Кирова 35</v>
      </c>
      <c r="K232" s="49" t="str">
        <f>Портфель!AE233</f>
        <v>раз в полгода</v>
      </c>
      <c r="L232" s="43"/>
      <c r="M232" s="51">
        <f ca="1">Портфель!AR233</f>
        <v>44374</v>
      </c>
      <c r="N232" s="43"/>
      <c r="O232" s="53" t="str">
        <f>Портфель!F233</f>
        <v>ДМСБ</v>
      </c>
    </row>
    <row r="233" spans="1:15" s="44" customFormat="1" ht="38.25" x14ac:dyDescent="0.2">
      <c r="A233" s="48" t="str">
        <f>Портфель!A234</f>
        <v>ООО «Сфераавто-С»</v>
      </c>
      <c r="B233" s="46" t="str">
        <f>Портфель!B234</f>
        <v>Р/03/12/2/0953 от 19.06.2012 г.</v>
      </c>
      <c r="C233" s="47">
        <f>Портфель!D234</f>
        <v>41444</v>
      </c>
      <c r="D233" s="46" t="str">
        <f>Портфель!H234</f>
        <v>Р/03/12/2/0953/3/03 от 19.06.2012 г.</v>
      </c>
      <c r="E233" s="46" t="str">
        <f>Портфель!Q234</f>
        <v>Автозапчасти в ассортименте</v>
      </c>
      <c r="F233" s="48">
        <f>Портфель!E234</f>
        <v>1000000</v>
      </c>
      <c r="G233" s="48">
        <f>Портфель!K234</f>
        <v>1024261.93</v>
      </c>
      <c r="H233" s="48" t="str">
        <f>Портфель!G234</f>
        <v>ООО «Сфераавто-С»</v>
      </c>
      <c r="I233" s="46" t="str">
        <f>Портфель!N234</f>
        <v>Товары</v>
      </c>
      <c r="J233" s="48" t="str">
        <f>Портфель!P234</f>
        <v xml:space="preserve"> г. Саратов, ул. Крайняя, д. 127</v>
      </c>
      <c r="K233" s="49" t="str">
        <f>Портфель!AE234</f>
        <v>раз в полгода</v>
      </c>
      <c r="L233" s="43"/>
      <c r="M233" s="51">
        <f ca="1">Портфель!AR234</f>
        <v>41334</v>
      </c>
      <c r="N233" s="43"/>
      <c r="O233" s="53" t="str">
        <f>Портфель!F234</f>
        <v>ДМСБ</v>
      </c>
    </row>
    <row r="234" spans="1:15" s="44" customFormat="1" ht="51" x14ac:dyDescent="0.2">
      <c r="A234" s="48" t="str">
        <f>Портфель!A235</f>
        <v>ООО "СтройКомплекс"</v>
      </c>
      <c r="B234" s="46" t="str">
        <f>Портфель!B235</f>
        <v>Р/35/11/1/0248 от 29.12.2011 г.</v>
      </c>
      <c r="C234" s="47">
        <f>Портфель!D235</f>
        <v>41637</v>
      </c>
      <c r="D234" s="46" t="str">
        <f>Портфель!H235</f>
        <v>Р/35/11/1/0248/4/01 от 29.12.2011 г.</v>
      </c>
      <c r="E234" s="46" t="str">
        <f>Портфель!Q235</f>
        <v>Грузовой автотранспорт в количестве 3 ед.</v>
      </c>
      <c r="F234" s="48">
        <f>Портфель!E235</f>
        <v>1000000</v>
      </c>
      <c r="G234" s="48">
        <f>Портфель!K235</f>
        <v>1020000</v>
      </c>
      <c r="H234" s="48" t="str">
        <f>Портфель!G235</f>
        <v>ООО «РосАвтоТранс»</v>
      </c>
      <c r="I234" s="46" t="str">
        <f>Портфель!N235</f>
        <v>Транспорт</v>
      </c>
      <c r="J234" s="48" t="str">
        <f>Портфель!P235</f>
        <v>Саратовская область, г. Энгельс, Полтавский тупик, 7, территория ОАО «АТП-2»</v>
      </c>
      <c r="K234" s="49" t="str">
        <f>Портфель!AE235</f>
        <v>раз в полгода</v>
      </c>
      <c r="L234" s="43"/>
      <c r="M234" s="51">
        <f ca="1">Портфель!AR235</f>
        <v>41275</v>
      </c>
      <c r="N234" s="43"/>
      <c r="O234" s="53" t="str">
        <f>Портфель!F235</f>
        <v>ДМСБ</v>
      </c>
    </row>
    <row r="235" spans="1:15" s="44" customFormat="1" ht="51" x14ac:dyDescent="0.2">
      <c r="A235" s="48" t="str">
        <f>Портфель!A236</f>
        <v>ООО "ЭМП-ЭНЕРГИЯ"</v>
      </c>
      <c r="B235" s="46" t="str">
        <f>Портфель!B236</f>
        <v>Р/03/12/2/0969 от 03.08.2012 г.</v>
      </c>
      <c r="C235" s="47">
        <f>Портфель!D236</f>
        <v>41489</v>
      </c>
      <c r="D235" s="46" t="str">
        <f>Портфель!H236</f>
        <v>Р/03/12/2/0969/4/03 от 03.08.2012 г.</v>
      </c>
      <c r="E235" s="46" t="str">
        <f>Портфель!Q236</f>
        <v>Машина бурильно-крановая БКМ-317-01 48101В (48101-0000010-02), 2008 г.в.</v>
      </c>
      <c r="F235" s="48">
        <f>Портфель!E236</f>
        <v>1000000</v>
      </c>
      <c r="G235" s="48">
        <f>Портфель!K236</f>
        <v>875000</v>
      </c>
      <c r="H235" s="48" t="str">
        <f>Портфель!G236</f>
        <v>ООО "ЭМП-ЭНЕРГИЯ"</v>
      </c>
      <c r="I235" s="46" t="str">
        <f>Портфель!N236</f>
        <v>Транспорт</v>
      </c>
      <c r="J235" s="48" t="str">
        <f>Портфель!P236</f>
        <v>г. Саратов, ул. Рижская, д. 31 «А»</v>
      </c>
      <c r="K235" s="49" t="str">
        <f>Портфель!AE236</f>
        <v>раз в полгода</v>
      </c>
      <c r="L235" s="43"/>
      <c r="M235" s="51">
        <f ca="1">Портфель!AR236</f>
        <v>41307</v>
      </c>
      <c r="N235" s="43"/>
      <c r="O235" s="53" t="str">
        <f>Портфель!F236</f>
        <v>ДМСБ</v>
      </c>
    </row>
    <row r="236" spans="1:15" s="44" customFormat="1" ht="51" x14ac:dyDescent="0.2">
      <c r="A236" s="48" t="str">
        <f>Портфель!A237</f>
        <v>ИП Кирюхин Владимир Николаевич</v>
      </c>
      <c r="B236" s="46" t="str">
        <f>Портфель!B237</f>
        <v>Р/03/12/1/0986 от 26.10.2012 г.</v>
      </c>
      <c r="C236" s="47">
        <f>Портфель!D237</f>
        <v>41938</v>
      </c>
      <c r="D236" s="46" t="str">
        <f>Портфель!H237</f>
        <v>Р/03/12/1/0986/3/03 от 26.10.2012 г.</v>
      </c>
      <c r="E236" s="46" t="str">
        <f>Портфель!Q237</f>
        <v>Межкомнатные двери и фурнитура к ним в ассортименте</v>
      </c>
      <c r="F236" s="48">
        <f>Портфель!E237</f>
        <v>1000000</v>
      </c>
      <c r="G236" s="48">
        <f>Портфель!K237</f>
        <v>873075.15999999968</v>
      </c>
      <c r="H236" s="48" t="str">
        <f>Портфель!G237</f>
        <v>ИП Кирюхин Владимир Николаевич</v>
      </c>
      <c r="I236" s="46" t="str">
        <f>Портфель!N237</f>
        <v>Товары</v>
      </c>
      <c r="J236" s="48" t="str">
        <f>Портфель!P237</f>
        <v>г. Саратов, ул. Чернышевского, д. 84; 2. г. Саратов, ул. Кутякова, д. 39</v>
      </c>
      <c r="K236" s="49" t="str">
        <f>Портфель!AE237</f>
        <v>раз в полгода</v>
      </c>
      <c r="L236" s="43"/>
      <c r="M236" s="51">
        <f ca="1">Портфель!AR237</f>
        <v>41391</v>
      </c>
      <c r="N236" s="43"/>
      <c r="O236" s="53" t="str">
        <f>Портфель!F237</f>
        <v>ДМСБ</v>
      </c>
    </row>
    <row r="237" spans="1:15" s="44" customFormat="1" ht="89.25" x14ac:dyDescent="0.2">
      <c r="A237" s="48" t="str">
        <f>Портфель!A238</f>
        <v>ИП Островская Лариса Владиславовна</v>
      </c>
      <c r="B237" s="46" t="str">
        <f>Портфель!B238</f>
        <v>Р/03/12/1/0983 от 02.10.2012 г.</v>
      </c>
      <c r="C237" s="47">
        <f>Портфель!D238</f>
        <v>43019</v>
      </c>
      <c r="D237" s="46" t="str">
        <f>Портфель!H238</f>
        <v>Р/03/12/1/0983/3/02 от 02.10.2012 г.</v>
      </c>
      <c r="E237" s="46" t="str">
        <f>Портфель!Q238</f>
        <v>Бытовая техника, посуда, стройматериалы в ассортименте</v>
      </c>
      <c r="F237" s="48">
        <f>Портфель!E238</f>
        <v>1000000</v>
      </c>
      <c r="G237" s="48">
        <f>Портфель!K238</f>
        <v>690487.99</v>
      </c>
      <c r="H237" s="48" t="str">
        <f>Портфель!G238</f>
        <v>ИП Островская Лариса Владиславовна</v>
      </c>
      <c r="I237" s="46" t="str">
        <f>Портфель!N238</f>
        <v>Товары</v>
      </c>
      <c r="J237" s="48" t="str">
        <f>Портфель!P238</f>
        <v>Саратовская область, Федоровский район, р.п. Мокроус, ул. Победы, д. 5 «А»; 2. Саратовская область, г. Шиханы, ул. Ленина, д.30</v>
      </c>
      <c r="K237" s="49" t="str">
        <f>Портфель!AE238</f>
        <v>раз в месяц</v>
      </c>
      <c r="L237" s="43"/>
      <c r="M237" s="51">
        <f ca="1">Портфель!AR238</f>
        <v>41281</v>
      </c>
      <c r="N237" s="43"/>
      <c r="O237" s="53" t="str">
        <f>Портфель!F238</f>
        <v>ДМСБ</v>
      </c>
    </row>
    <row r="238" spans="1:15" s="44" customFormat="1" ht="76.5" x14ac:dyDescent="0.2">
      <c r="A238" s="48" t="str">
        <f>Портфель!A239</f>
        <v>Саакян Кима Арутюновна ИП</v>
      </c>
      <c r="B238" s="46" t="str">
        <f>Портфель!B239</f>
        <v>1090300-00-00741  28.06.2010</v>
      </c>
      <c r="C238" s="47">
        <f>Портфель!D239</f>
        <v>42186</v>
      </c>
      <c r="D238" s="46" t="str">
        <f>Портфель!H239</f>
        <v>1090300-52-00741  от 28.06.2010</v>
      </c>
      <c r="E238" s="46" t="str">
        <f>Портфель!Q239</f>
        <v>Нежилое одноэтажное здание, общей площадью 21 кв.м., земельный участок 23 кв.м.</v>
      </c>
      <c r="F238" s="48">
        <f>Портфель!E239</f>
        <v>1000000</v>
      </c>
      <c r="G238" s="48">
        <f>Портфель!K239</f>
        <v>688500</v>
      </c>
      <c r="H238" s="48" t="str">
        <f>Портфель!G239</f>
        <v>Саакян Кима Арутюновна</v>
      </c>
      <c r="I238" s="46" t="str">
        <f>Портфель!N239</f>
        <v>Недвижимое имущество</v>
      </c>
      <c r="J238" s="48" t="str">
        <f>Портфель!P239</f>
        <v>г. Саратов, ул. им. Мичурина И.В., д. №90</v>
      </c>
      <c r="K238" s="49" t="str">
        <f>Портфель!AE239</f>
        <v>раз в год</v>
      </c>
      <c r="L238" s="43"/>
      <c r="M238" s="51">
        <f ca="1">Портфель!AR239</f>
        <v>41481</v>
      </c>
      <c r="N238" s="43"/>
      <c r="O238" s="53" t="str">
        <f>Портфель!F239</f>
        <v>ДМСБ</v>
      </c>
    </row>
    <row r="239" spans="1:15" s="44" customFormat="1" ht="89.25" x14ac:dyDescent="0.2">
      <c r="A239" s="48" t="str">
        <f>Портфель!A240</f>
        <v>"Единство"ООО</v>
      </c>
      <c r="B239" s="46" t="str">
        <f>Портфель!B240</f>
        <v>1090300-00-00692  18.12.2009</v>
      </c>
      <c r="C239" s="47">
        <f>Портфель!D240</f>
        <v>41272</v>
      </c>
      <c r="D239" s="46" t="str">
        <f>Портфель!H240</f>
        <v>1090300-52-00692 от 18.12.2009г</v>
      </c>
      <c r="E239" s="46" t="str">
        <f>Портфель!Q240</f>
        <v>Нежилое здание, назначение торговое, общей площадью 81,3. Земельный участок, общей площадью 150</v>
      </c>
      <c r="F239" s="48">
        <f>Портфель!E240</f>
        <v>1000000</v>
      </c>
      <c r="G239" s="48">
        <f>Портфель!K240</f>
        <v>643000</v>
      </c>
      <c r="H239" s="48" t="str">
        <f>Портфель!G240</f>
        <v>Сизова Татьяна Александровна</v>
      </c>
      <c r="I239" s="46" t="str">
        <f>Портфель!N240</f>
        <v>Недвижимое имущество</v>
      </c>
      <c r="J239" s="48" t="str">
        <f>Портфель!P240</f>
        <v>Саратовская область, Базарно-Карабулакский район, с Ключи, ул. Кооперативная, д.№76</v>
      </c>
      <c r="K239" s="49" t="str">
        <f>Портфель!AE240</f>
        <v>раз в год</v>
      </c>
      <c r="L239" s="43"/>
      <c r="M239" s="51">
        <f ca="1">Портфель!AR240</f>
        <v>41264</v>
      </c>
      <c r="N239" s="43"/>
      <c r="O239" s="53" t="str">
        <f>Портфель!F240</f>
        <v>ДМСБ</v>
      </c>
    </row>
    <row r="240" spans="1:15" s="44" customFormat="1" ht="178.5" x14ac:dyDescent="0.2">
      <c r="A240" s="48" t="str">
        <f>Портфель!A241</f>
        <v>ООО "Сарснаб-М"</v>
      </c>
      <c r="B240" s="46" t="str">
        <f>Портфель!B241</f>
        <v>Р/03/11/1/0873 от 31.08.2011 г.</v>
      </c>
      <c r="C240" s="47">
        <f>Портфель!D241</f>
        <v>41516</v>
      </c>
      <c r="D240" s="46" t="str">
        <f>Портфель!H241</f>
        <v>Р/03/11/1/0873/5/04 от 31.08.2011 г.</v>
      </c>
      <c r="E240" s="46" t="str">
        <f>Портфель!Q241</f>
        <v>Земельный участок, категория земель: земли населенных пунктов, разрешенное использование: для индивидуального жилищного строительства, кадастровый номер 64:48:010108:169, общей площадью 1001 кв.м.</v>
      </c>
      <c r="F240" s="48">
        <f>Портфель!E241</f>
        <v>1000000</v>
      </c>
      <c r="G240" s="48">
        <f>Портфель!K241</f>
        <v>591000</v>
      </c>
      <c r="H240" s="48" t="str">
        <f>Портфель!G241</f>
        <v>Марченко Дмитрий Викторович</v>
      </c>
      <c r="I240" s="46" t="str">
        <f>Портфель!N241</f>
        <v>Недвижимое имущество</v>
      </c>
      <c r="J240" s="48" t="str">
        <f>Портфель!P241</f>
        <v>Саратовская область, пос. «Зональная», жилая группа №20, участок №50</v>
      </c>
      <c r="K240" s="49" t="str">
        <f>Портфель!AE241</f>
        <v>раз в год</v>
      </c>
      <c r="L240" s="43"/>
      <c r="M240" s="51">
        <f ca="1">Портфель!AR241</f>
        <v>41587</v>
      </c>
      <c r="N240" s="43"/>
      <c r="O240" s="53" t="str">
        <f>Портфель!F241</f>
        <v>ДМСБ</v>
      </c>
    </row>
    <row r="241" spans="1:15" s="44" customFormat="1" ht="76.5" x14ac:dyDescent="0.2">
      <c r="A241" s="48" t="str">
        <f>Портфель!A242</f>
        <v>ИП Кудряшова Любовь Сергеевна</v>
      </c>
      <c r="B241" s="46" t="str">
        <f>Портфель!B242</f>
        <v>1090308-00-00006 от 19.11.2010 г.</v>
      </c>
      <c r="C241" s="47">
        <f>Портфель!D242</f>
        <v>41537</v>
      </c>
      <c r="D241" s="46" t="str">
        <f>Портфель!H242</f>
        <v>1090308-61-00006 от 19.11.2010 г.</v>
      </c>
      <c r="E241" s="46" t="str">
        <f>Портфель!Q242</f>
        <v xml:space="preserve">Автобус ПАЗ-32054, 2008 г.в.; Легковой а/м FORD FOCUS, 2007 г.в.  </v>
      </c>
      <c r="F241" s="48">
        <f>Портфель!E242</f>
        <v>1000000</v>
      </c>
      <c r="G241" s="48">
        <f>Портфель!K242</f>
        <v>540000</v>
      </c>
      <c r="H241" s="48" t="str">
        <f>Портфель!G242</f>
        <v>Кудряшова Любовь Сергеевна</v>
      </c>
      <c r="I241" s="46" t="str">
        <f>Портфель!N242</f>
        <v>Транспорт</v>
      </c>
      <c r="J241" s="48" t="str">
        <f>Портфель!P242</f>
        <v>Саратовская область, г. Балаково, ул. Коммунистическая, д.141; Саратовская область, г. Балаково, ул. Ленина, д. №50</v>
      </c>
      <c r="K241" s="49" t="str">
        <f>Портфель!AE242</f>
        <v>раз в полгода</v>
      </c>
      <c r="L241" s="43"/>
      <c r="M241" s="51">
        <f ca="1">Портфель!AR242</f>
        <v>41347</v>
      </c>
      <c r="N241" s="43"/>
      <c r="O241" s="53" t="str">
        <f>Портфель!F242</f>
        <v>ДМСБ</v>
      </c>
    </row>
    <row r="242" spans="1:15" s="44" customFormat="1" ht="76.5" x14ac:dyDescent="0.2">
      <c r="A242" s="48" t="str">
        <f>Портфель!A243</f>
        <v>"Единство"ООО</v>
      </c>
      <c r="B242" s="46" t="str">
        <f>Портфель!B243</f>
        <v>1090300-00-00692  18.12.2009</v>
      </c>
      <c r="C242" s="47">
        <f>Портфель!D243</f>
        <v>41272</v>
      </c>
      <c r="D242" s="46" t="str">
        <f>Портфель!H243</f>
        <v>1090300-53-00692 от 18.12.2009г</v>
      </c>
      <c r="E242" s="46" t="str">
        <f>Портфель!Q243</f>
        <v>Жилое здание, назначение жилая, общей площадью 187. Земельный участок, общей площадью 1330</v>
      </c>
      <c r="F242" s="48">
        <f>Портфель!E243</f>
        <v>1000000</v>
      </c>
      <c r="G242" s="48">
        <f>Портфель!K243</f>
        <v>520500</v>
      </c>
      <c r="H242" s="48" t="str">
        <f>Портфель!G243</f>
        <v>Лобазова Юлия Николаевна</v>
      </c>
      <c r="I242" s="46" t="str">
        <f>Портфель!N243</f>
        <v>Недвижимое имущество</v>
      </c>
      <c r="J242" s="48" t="str">
        <f>Портфель!P243</f>
        <v>Саратовская область, Базарно-Карабулакский район, с Ключи, ул. Кооперативная, д.№78</v>
      </c>
      <c r="K242" s="49" t="str">
        <f>Портфель!AE243</f>
        <v>раз в год</v>
      </c>
      <c r="L242" s="43"/>
      <c r="M242" s="51">
        <f ca="1">Портфель!AR243</f>
        <v>41264</v>
      </c>
      <c r="N242" s="43"/>
      <c r="O242" s="53" t="str">
        <f>Портфель!F243</f>
        <v>ДМСБ</v>
      </c>
    </row>
    <row r="243" spans="1:15" s="44" customFormat="1" ht="89.25" x14ac:dyDescent="0.2">
      <c r="A243" s="48" t="str">
        <f>Портфель!A244</f>
        <v>ИП Дамирова Надежда Дмитриевна</v>
      </c>
      <c r="B243" s="46" t="str">
        <f>Портфель!B244</f>
        <v>Р/03/11/1/0867 от 12.08.2011 г.</v>
      </c>
      <c r="C243" s="47">
        <f>Портфель!D244</f>
        <v>41863</v>
      </c>
      <c r="D243" s="46" t="str">
        <f>Портфель!H244</f>
        <v>Р/03/11/1/0867/3/02 от 12.08.2011</v>
      </c>
      <c r="E243" s="46" t="str">
        <f>Портфель!Q244</f>
        <v>Мужская и женская одежда фирм «Steilmann», «Stones», «UNQ», «Apanage», «Kirsten» в ассортименте</v>
      </c>
      <c r="F243" s="48">
        <f>Портфель!E244</f>
        <v>1000000</v>
      </c>
      <c r="G243" s="48">
        <f>Портфель!K244</f>
        <v>505800</v>
      </c>
      <c r="H243" s="48" t="str">
        <f>Портфель!G244</f>
        <v>ИП Дамирова Надежда Дмитриевна</v>
      </c>
      <c r="I243" s="46" t="str">
        <f>Портфель!N244</f>
        <v>Товары</v>
      </c>
      <c r="J243" s="48" t="str">
        <f>Портфель!P244</f>
        <v>г. Саратов, ул. Вавилова, д. 6/14; г. Саратов, ул. им. Чапаева В.И., д. 48/47; г. Саратов, ул. им. Зарубина В.С., д. 167</v>
      </c>
      <c r="K243" s="49" t="str">
        <f>Портфель!AE244</f>
        <v>раз в полгода</v>
      </c>
      <c r="L243" s="43"/>
      <c r="M243" s="51">
        <f ca="1">Портфель!AR244</f>
        <v>41348</v>
      </c>
      <c r="N243" s="43"/>
      <c r="O243" s="53" t="str">
        <f>Портфель!F244</f>
        <v>ДМСБ</v>
      </c>
    </row>
    <row r="244" spans="1:15" s="44" customFormat="1" ht="153" x14ac:dyDescent="0.2">
      <c r="A244" s="48" t="str">
        <f>Портфель!A245</f>
        <v>ООО "Ударник"</v>
      </c>
      <c r="B244" s="46" t="str">
        <f>Портфель!B245</f>
        <v>Р/03/11/2/0839 от 23.05.2011 г.</v>
      </c>
      <c r="C244" s="47">
        <f>Портфель!D245</f>
        <v>41052</v>
      </c>
      <c r="D244" s="46" t="str">
        <f>Портфель!H245</f>
        <v>Р/03/11/2/0839/5/03 от 23.05.2011 г.</v>
      </c>
      <c r="E244" s="46" t="str">
        <f>Портфель!Q245</f>
        <v>Нежилого помещения, литер, АА1, кадастровый номер 64-64-01/466/2007-213, общей площадью 68,1 кв.м., этаж, подвал. Год постройки здания  - 2003. Материал наружных стен – кирпич</v>
      </c>
      <c r="F244" s="48">
        <f>Портфель!E245</f>
        <v>1000000</v>
      </c>
      <c r="G244" s="48">
        <f>Портфель!K245</f>
        <v>505500</v>
      </c>
      <c r="H244" s="48" t="str">
        <f>Портфель!G245</f>
        <v>Прозоров Олег Юрьевич</v>
      </c>
      <c r="I244" s="46" t="str">
        <f>Портфель!N245</f>
        <v>Недвижимое имущество</v>
      </c>
      <c r="J244" s="48" t="str">
        <f>Портфель!P245</f>
        <v>г. Саратов, ул. Кавказская, д.4б</v>
      </c>
      <c r="K244" s="49" t="str">
        <f>Портфель!AE245</f>
        <v>раз в год</v>
      </c>
      <c r="L244" s="43"/>
      <c r="M244" s="51">
        <f ca="1">Портфель!AR245</f>
        <v>41424</v>
      </c>
      <c r="N244" s="43"/>
      <c r="O244" s="53" t="str">
        <f>Портфель!F245</f>
        <v>ДМСБ</v>
      </c>
    </row>
    <row r="245" spans="1:15" s="44" customFormat="1" ht="409.5" x14ac:dyDescent="0.2">
      <c r="A245" s="48" t="str">
        <f>Портфель!A246</f>
        <v>ИП Островская Лариса Владиславовна</v>
      </c>
      <c r="B245" s="46" t="str">
        <f>Портфель!B246</f>
        <v>Р/03/12/1/0983 от 02.10.2012 г.</v>
      </c>
      <c r="C245" s="47">
        <f>Портфель!D246</f>
        <v>43019</v>
      </c>
      <c r="D245" s="46" t="str">
        <f>Портфель!H246</f>
        <v>б/н от 02.10.2012 г.</v>
      </c>
      <c r="E245" s="46" t="str">
        <f>Портфель!Q246</f>
        <v>Нежилое одноэтажное здание-магазин, назначение: нежилое, 1-этажное, общая площадь 51 кв. м., инвентарный номер 63:213:003:000011660, литер А. Кадастровый номер 64-64-31/011/2009-229. Нежилая пристройка топочной к одноэтажному зданию магазина, назначение: нежилое, 1-этажное, общая площадь 19,5 кв. м., инвентарный номер 63:213:003:000012250, литер А. Кадастровый номер 64-64-31/011/2009-231. Земельный участок, категория земель: земли населенных пунктов, разрешенное использование: для предпринимательской деятельности, общая площадь 126 кв. м., кадастровый номер: 64:10:060362:14</v>
      </c>
      <c r="F245" s="48">
        <f>Портфель!E246</f>
        <v>1000000</v>
      </c>
      <c r="G245" s="48">
        <f>Портфель!K246</f>
        <v>453000</v>
      </c>
      <c r="H245" s="48" t="str">
        <f>Портфель!G246</f>
        <v>Островская Лариса Владиславовна</v>
      </c>
      <c r="I245" s="46" t="str">
        <f>Портфель!N246</f>
        <v>Недвижимое имущество</v>
      </c>
      <c r="J245" s="48" t="str">
        <f>Портфель!P246</f>
        <v>Саратовская область, Дергачевский район, р.п. Дергачи, ул. Октябрьская, д. 90/2, А, Б</v>
      </c>
      <c r="K245" s="49" t="str">
        <f>Портфель!AE246</f>
        <v>раз в год</v>
      </c>
      <c r="L245" s="43"/>
      <c r="M245" s="51">
        <f ca="1">Портфель!AR246</f>
        <v>41549</v>
      </c>
      <c r="N245" s="43"/>
      <c r="O245" s="53" t="str">
        <f>Портфель!F246</f>
        <v>ДМСБ</v>
      </c>
    </row>
    <row r="246" spans="1:15" s="44" customFormat="1" ht="76.5" x14ac:dyDescent="0.2">
      <c r="A246" s="48" t="str">
        <f>Портфель!A247</f>
        <v>Саакян Кима Арутюновна ИП</v>
      </c>
      <c r="B246" s="46" t="str">
        <f>Портфель!B247</f>
        <v>1090300-00-00741  28.06.2010</v>
      </c>
      <c r="C246" s="47">
        <f>Портфель!D247</f>
        <v>42186</v>
      </c>
      <c r="D246" s="46" t="str">
        <f>Портфель!H247</f>
        <v xml:space="preserve"> N 1090300-51-00741  от 28.06.2010                     N 1090300-52-00741  от 28.06.2010</v>
      </c>
      <c r="E246" s="46" t="str">
        <f>Портфель!Q247</f>
        <v>земельный 414 кв.м.</v>
      </c>
      <c r="F246" s="48">
        <f>Портфель!E247</f>
        <v>1000000</v>
      </c>
      <c r="G246" s="48">
        <f>Портфель!K247</f>
        <v>411750</v>
      </c>
      <c r="H246" s="48" t="str">
        <f>Портфель!G247</f>
        <v>Саакян Кима Арутюновна</v>
      </c>
      <c r="I246" s="46" t="str">
        <f>Портфель!N247</f>
        <v>Недвижимое имущество</v>
      </c>
      <c r="J246" s="48" t="str">
        <f>Портфель!P247</f>
        <v>г. Саратов, ул. Мясницкая, д. №58</v>
      </c>
      <c r="K246" s="49" t="str">
        <f>Портфель!AE247</f>
        <v>раз в год</v>
      </c>
      <c r="L246" s="43"/>
      <c r="M246" s="51">
        <f ca="1">Портфель!AR247</f>
        <v>41481</v>
      </c>
      <c r="N246" s="43"/>
      <c r="O246" s="53" t="str">
        <f>Портфель!F247</f>
        <v>ДМСБ</v>
      </c>
    </row>
    <row r="247" spans="1:15" s="44" customFormat="1" ht="216.75" x14ac:dyDescent="0.2">
      <c r="A247" s="48" t="str">
        <f>Портфель!A248</f>
        <v>ИП Садиков Сергей Владимирович</v>
      </c>
      <c r="B247" s="46" t="str">
        <f>Портфель!B248</f>
        <v>1090307-00-00093 от 27.12.2010 г.</v>
      </c>
      <c r="C247" s="47">
        <f>Портфель!D248</f>
        <v>42001</v>
      </c>
      <c r="D247" s="46" t="str">
        <f>Портфель!H248</f>
        <v>1090307-51-00093 от 27.12.2010 г.</v>
      </c>
      <c r="E247" s="46" t="str">
        <f>Портфель!Q248</f>
        <v>Недвижимое нежилое строение лит.Б7, назначение: нежилое, площадь: общая 22,3 (Двадцать две целых три десятых) кв.м., этаж: 1; земельный участок. Категория земель: земли населенных пунктов – Земельные участки магазинов. Площадь: 24 (Двадцать четыре) кв.м.</v>
      </c>
      <c r="F247" s="48">
        <f>Портфель!E248</f>
        <v>1000000</v>
      </c>
      <c r="G247" s="48">
        <f>Портфель!K248</f>
        <v>373800</v>
      </c>
      <c r="H247" s="48" t="str">
        <f>Портфель!G248</f>
        <v>Садиков Сергей Владимирович</v>
      </c>
      <c r="I247" s="46" t="str">
        <f>Портфель!N248</f>
        <v>Недвижимое имущество</v>
      </c>
      <c r="J247" s="48" t="str">
        <f>Портфель!P248</f>
        <v>Волгоградская область, г. Камышин, ул. Ленина, д.9, в 55 м юго-западнее КРЦ «Победа»</v>
      </c>
      <c r="K247" s="49" t="str">
        <f>Портфель!AE248</f>
        <v>раз в год</v>
      </c>
      <c r="L247" s="43"/>
      <c r="M247" s="51">
        <f ca="1">Портфель!AR248</f>
        <v>41516</v>
      </c>
      <c r="N247" s="43"/>
      <c r="O247" s="53" t="str">
        <f>Портфель!F248</f>
        <v>ДМСБ</v>
      </c>
    </row>
    <row r="248" spans="1:15" s="44" customFormat="1" ht="216.75" x14ac:dyDescent="0.2">
      <c r="A248" s="48" t="str">
        <f>Портфель!A249</f>
        <v>ИП Садиков Сергей Владимирович</v>
      </c>
      <c r="B248" s="46" t="str">
        <f>Портфель!B249</f>
        <v>1090307-00-00093 от 27.12.2010 г.</v>
      </c>
      <c r="C248" s="47">
        <f>Портфель!D249</f>
        <v>42001</v>
      </c>
      <c r="D248" s="46" t="str">
        <f>Портфель!H249</f>
        <v>1090307-00-00093/5/01 от 27.12.2010 г.</v>
      </c>
      <c r="E248" s="46" t="str">
        <f>Портфель!Q249</f>
        <v>Недвижимое нежилое строение лит. Б8, назначение: нежилое, общей площадью 22,2 (Двадцать две целых две десятых) кв. м., этаж: 1; земельный участок, категория земель: земли населенных пунктов – Земельные участки магазинов. Площадь 24 (Двадцать четыре) кв.м.</v>
      </c>
      <c r="F248" s="48">
        <f>Портфель!E249</f>
        <v>1000000</v>
      </c>
      <c r="G248" s="48">
        <f>Портфель!K249</f>
        <v>372400</v>
      </c>
      <c r="H248" s="48" t="str">
        <f>Портфель!G249</f>
        <v>ИП Садиков Сергей Владимирович</v>
      </c>
      <c r="I248" s="46" t="str">
        <f>Портфель!N249</f>
        <v>Недвижимое имущество</v>
      </c>
      <c r="J248" s="48" t="str">
        <f>Портфель!P249</f>
        <v>Волгоградская область, город Камышин, улица Ленина, 9, в 55 м. юго-западнее КРЦ «Победа»</v>
      </c>
      <c r="K248" s="49" t="str">
        <f>Портфель!AE249</f>
        <v>раз в год</v>
      </c>
      <c r="L248" s="43"/>
      <c r="M248" s="51">
        <f ca="1">Портфель!AR249</f>
        <v>41516</v>
      </c>
      <c r="N248" s="43"/>
      <c r="O248" s="53" t="str">
        <f>Портфель!F249</f>
        <v>ДМСБ</v>
      </c>
    </row>
    <row r="249" spans="1:15" s="44" customFormat="1" ht="38.25" x14ac:dyDescent="0.2">
      <c r="A249" s="48" t="str">
        <f>Портфель!A250</f>
        <v>ООО "Универсал"</v>
      </c>
      <c r="B249" s="46" t="str">
        <f>Портфель!B250</f>
        <v>Р/35/11/1/0241 от 11.11.2011 г</v>
      </c>
      <c r="C249" s="47">
        <f>Портфель!D250</f>
        <v>42685</v>
      </c>
      <c r="D249" s="46" t="str">
        <f>Портфель!H250</f>
        <v>Р/35/11/1/0241/4/06 от 11.11.2011 г</v>
      </c>
      <c r="E249" s="46" t="str">
        <f>Портфель!Q250</f>
        <v>Полуприцеп фургон SCHMITZ SKO-24L 2000 г.в.</v>
      </c>
      <c r="F249" s="48">
        <f>Портфель!E250</f>
        <v>1000000</v>
      </c>
      <c r="G249" s="48">
        <f>Портфель!K250</f>
        <v>360000</v>
      </c>
      <c r="H249" s="48" t="str">
        <f>Портфель!G250</f>
        <v>ООО "Универсал"</v>
      </c>
      <c r="I249" s="46" t="str">
        <f>Портфель!N250</f>
        <v>Транспорт</v>
      </c>
      <c r="J249" s="48" t="str">
        <f>Портфель!P250</f>
        <v>Саратовская область, г.Энгельс, ул. Воровского, д.19</v>
      </c>
      <c r="K249" s="49" t="str">
        <f>Портфель!AE250</f>
        <v>раз в полгода</v>
      </c>
      <c r="L249" s="43"/>
      <c r="M249" s="51">
        <f ca="1">Портфель!AR250</f>
        <v>41264</v>
      </c>
      <c r="N249" s="43"/>
      <c r="O249" s="53" t="str">
        <f>Портфель!F250</f>
        <v>ДМСБ</v>
      </c>
    </row>
    <row r="250" spans="1:15" s="44" customFormat="1" ht="51" x14ac:dyDescent="0.2">
      <c r="A250" s="48" t="str">
        <f>Портфель!A251</f>
        <v>ООО "Универсал"</v>
      </c>
      <c r="B250" s="46" t="str">
        <f>Портфель!B251</f>
        <v>Р/35/11/1/0241 от 11.11.2011 г</v>
      </c>
      <c r="C250" s="47">
        <f>Портфель!D251</f>
        <v>42685</v>
      </c>
      <c r="D250" s="46" t="str">
        <f>Портфель!H251</f>
        <v>Р/35/11/1/0241/4/03 от 11.11.2011 г.</v>
      </c>
      <c r="E250" s="46" t="str">
        <f>Портфель!Q251</f>
        <v>Легковой автомобиль Mitsubishi Grandis 2.4. 2006 г.в.</v>
      </c>
      <c r="F250" s="48">
        <f>Портфель!E251</f>
        <v>1000000</v>
      </c>
      <c r="G250" s="48">
        <f>Портфель!K251</f>
        <v>270000</v>
      </c>
      <c r="H250" s="48" t="str">
        <f>Портфель!G251</f>
        <v xml:space="preserve">Федоров Иван Николаевич </v>
      </c>
      <c r="I250" s="46" t="str">
        <f>Портфель!N251</f>
        <v>Транспорт</v>
      </c>
      <c r="J250" s="48" t="str">
        <f>Портфель!P251</f>
        <v>Саратовская область,  Энгельский район, пос. Анисовский, ул.М.Шапочка, д. 25</v>
      </c>
      <c r="K250" s="49" t="str">
        <f>Портфель!AE251</f>
        <v>раз в полгода</v>
      </c>
      <c r="L250" s="43"/>
      <c r="M250" s="51">
        <f ca="1">Портфель!AR251</f>
        <v>41270</v>
      </c>
      <c r="N250" s="43"/>
      <c r="O250" s="53" t="str">
        <f>Портфель!F251</f>
        <v>ДМСБ</v>
      </c>
    </row>
    <row r="251" spans="1:15" s="44" customFormat="1" ht="51" x14ac:dyDescent="0.2">
      <c r="A251" s="48" t="str">
        <f>Портфель!A252</f>
        <v>ИП Кирюхин Владимир Николаевич</v>
      </c>
      <c r="B251" s="46" t="str">
        <f>Портфель!B252</f>
        <v>Р/03/12/1/0986 от 26.10.2012 г.</v>
      </c>
      <c r="C251" s="47">
        <f>Портфель!D252</f>
        <v>41938</v>
      </c>
      <c r="D251" s="46" t="str">
        <f>Портфель!H252</f>
        <v>Р/03/12/1/0986/3/04 от 26.10.2012 г.</v>
      </c>
      <c r="E251" s="46" t="str">
        <f>Портфель!Q252</f>
        <v>Межкомнатные двери и фурнитура к ним в ассортименте</v>
      </c>
      <c r="F251" s="48">
        <f>Портфель!E252</f>
        <v>1000000</v>
      </c>
      <c r="G251" s="48">
        <f>Портфель!K252</f>
        <v>227826.19000000015</v>
      </c>
      <c r="H251" s="48" t="str">
        <f>Портфель!G252</f>
        <v>ИП Кирюхин Владимир Николаевич</v>
      </c>
      <c r="I251" s="46" t="str">
        <f>Портфель!N252</f>
        <v>Товары</v>
      </c>
      <c r="J251" s="48" t="str">
        <f>Портфель!P252</f>
        <v>г. Саратов, ул. Чернышевского, д. 84; 2. г. Саратов, ул. Кутякова, д. 39</v>
      </c>
      <c r="K251" s="49" t="str">
        <f>Портфель!AE252</f>
        <v>раз в полгода</v>
      </c>
      <c r="L251" s="43"/>
      <c r="M251" s="51">
        <f ca="1">Портфель!AR252</f>
        <v>41391</v>
      </c>
      <c r="N251" s="43"/>
      <c r="O251" s="53" t="str">
        <f>Портфель!F252</f>
        <v>ДМСБ</v>
      </c>
    </row>
    <row r="252" spans="1:15" s="44" customFormat="1" ht="76.5" x14ac:dyDescent="0.2">
      <c r="A252" s="48" t="str">
        <f>Портфель!A253</f>
        <v>ИП Садиков Сергей Владимирович</v>
      </c>
      <c r="B252" s="46" t="str">
        <f>Портфель!B253</f>
        <v>1090307-00-00093 от 27.12.2010 г.</v>
      </c>
      <c r="C252" s="47">
        <f>Портфель!D253</f>
        <v>42001</v>
      </c>
      <c r="D252" s="46" t="str">
        <f>Портфель!H253</f>
        <v>1090307-61-00093 от 27.12.2010 г.</v>
      </c>
      <c r="E252" s="46" t="str">
        <f>Портфель!Q253</f>
        <v xml:space="preserve">Автофургон ГАЗ 2818-0000010-02 2007 г.в.; Автофургон ГАЗ 2790-0000010-01, 2006 г.в. </v>
      </c>
      <c r="F252" s="48">
        <f>Портфель!E253</f>
        <v>1000000</v>
      </c>
      <c r="G252" s="48">
        <f>Портфель!K253</f>
        <v>210000</v>
      </c>
      <c r="H252" s="48" t="str">
        <f>Портфель!G253</f>
        <v xml:space="preserve">Садиков Сергей Владимирович </v>
      </c>
      <c r="I252" s="46" t="str">
        <f>Портфель!N253</f>
        <v>Транспорт</v>
      </c>
      <c r="J252" s="48" t="str">
        <f>Портфель!P253</f>
        <v>Волгоградская область, г. Камышин, ул. Вольская, д. 43Б</v>
      </c>
      <c r="K252" s="49" t="str">
        <f>Портфель!AE253</f>
        <v>раз в полгода</v>
      </c>
      <c r="L252" s="43"/>
      <c r="M252" s="51">
        <f ca="1">Портфель!AR253</f>
        <v>41264</v>
      </c>
      <c r="N252" s="43"/>
      <c r="O252" s="53" t="str">
        <f>Портфель!F253</f>
        <v>ДМСБ</v>
      </c>
    </row>
    <row r="253" spans="1:15" s="44" customFormat="1" ht="51" x14ac:dyDescent="0.2">
      <c r="A253" s="48" t="str">
        <f>Портфель!A254</f>
        <v>ООО "Сарснаб-М"</v>
      </c>
      <c r="B253" s="46" t="str">
        <f>Портфель!B254</f>
        <v>Р/03/11/1/0873 от 31.08.2011 г.</v>
      </c>
      <c r="C253" s="47">
        <f>Портфель!D254</f>
        <v>41516</v>
      </c>
      <c r="D253" s="46" t="str">
        <f>Портфель!H254</f>
        <v>Р/03/11/1/0873/4/03 от 31.08.2011 г.</v>
      </c>
      <c r="E253" s="46" t="str">
        <f>Портфель!Q254</f>
        <v>Легковой а/м MITSUBISHI PAJERO SPORT 3.0 V6 GLS, 2000 г.в.</v>
      </c>
      <c r="F253" s="48">
        <f>Портфель!E254</f>
        <v>1000000</v>
      </c>
      <c r="G253" s="48">
        <f>Портфель!K254</f>
        <v>185000</v>
      </c>
      <c r="H253" s="48" t="str">
        <f>Портфель!G254</f>
        <v>Марченко Дмитрий Викторович</v>
      </c>
      <c r="I253" s="46" t="str">
        <f>Портфель!N254</f>
        <v>Транспорт</v>
      </c>
      <c r="J253" s="48" t="str">
        <f>Портфель!P254</f>
        <v>г. Саратов, ул.Осипова, д.20</v>
      </c>
      <c r="K253" s="49" t="str">
        <f>Портфель!AE254</f>
        <v>раз в полгода</v>
      </c>
      <c r="L253" s="43"/>
      <c r="M253" s="51">
        <f ca="1">Портфель!AR254</f>
        <v>41264</v>
      </c>
      <c r="N253" s="43"/>
      <c r="O253" s="53" t="str">
        <f>Портфель!F254</f>
        <v>ДМСБ</v>
      </c>
    </row>
    <row r="254" spans="1:15" s="44" customFormat="1" ht="51" x14ac:dyDescent="0.2">
      <c r="A254" s="48" t="str">
        <f>Портфель!A255</f>
        <v>ООО "Универсал"</v>
      </c>
      <c r="B254" s="46" t="str">
        <f>Портфель!B255</f>
        <v>Р/35/11/1/0241 от 11.11.2011 г</v>
      </c>
      <c r="C254" s="47">
        <f>Портфель!D255</f>
        <v>42685</v>
      </c>
      <c r="D254" s="46" t="str">
        <f>Портфель!H255</f>
        <v>Р/35/11/1/0241/4/04 от 11.11.2011 г.</v>
      </c>
      <c r="E254" s="46" t="str">
        <f>Портфель!Q255</f>
        <v>Легковой автомобиль Hyundai Accent, 2007 г.в</v>
      </c>
      <c r="F254" s="48">
        <f>Портфель!E255</f>
        <v>1000000</v>
      </c>
      <c r="G254" s="48">
        <f>Портфель!K255</f>
        <v>143000</v>
      </c>
      <c r="H254" s="48" t="str">
        <f>Портфель!G255</f>
        <v xml:space="preserve">Марчуков Роман Николаевич </v>
      </c>
      <c r="I254" s="46" t="str">
        <f>Портфель!N255</f>
        <v>Транспорт</v>
      </c>
      <c r="J254" s="48" t="str">
        <f>Портфель!P255</f>
        <v>Саратовская область,  Энгельский район, пос. Анисовский, ул. Хомяковой, д. 14/1</v>
      </c>
      <c r="K254" s="49" t="str">
        <f>Портфель!AE255</f>
        <v>раз в квартал</v>
      </c>
      <c r="L254" s="43"/>
      <c r="M254" s="51">
        <f ca="1">Портфель!AR255</f>
        <v>41264</v>
      </c>
      <c r="N254" s="43"/>
      <c r="O254" s="53" t="str">
        <f>Портфель!F255</f>
        <v>ДМСБ</v>
      </c>
    </row>
    <row r="255" spans="1:15" s="44" customFormat="1" ht="89.25" x14ac:dyDescent="0.2">
      <c r="A255" s="48" t="str">
        <f>Портфель!A256</f>
        <v>"Единство"ООО</v>
      </c>
      <c r="B255" s="46" t="str">
        <f>Портфель!B256</f>
        <v>1090300-00-00692  18.12.2009</v>
      </c>
      <c r="C255" s="47">
        <f>Портфель!D256</f>
        <v>41272</v>
      </c>
      <c r="D255" s="46" t="str">
        <f>Портфель!H256</f>
        <v>1090300-51-00692 от 18.12.2009г</v>
      </c>
      <c r="E255" s="46" t="str">
        <f>Портфель!Q256</f>
        <v>Нежилое здание, назначение торговое, общей площадью 43. Земельный участок, общей площадью 70</v>
      </c>
      <c r="F255" s="48">
        <f>Портфель!E256</f>
        <v>1000000</v>
      </c>
      <c r="G255" s="48">
        <f>Портфель!K256</f>
        <v>100000</v>
      </c>
      <c r="H255" s="48" t="str">
        <f>Портфель!G256</f>
        <v>Сизов Николай Васильевич</v>
      </c>
      <c r="I255" s="46" t="str">
        <f>Портфель!N256</f>
        <v>Недвижимое имущество</v>
      </c>
      <c r="J255" s="48" t="str">
        <f>Портфель!P256</f>
        <v>Саратовская область, Воскресенский район, с.Усовка, ул. Советская, д.49</v>
      </c>
      <c r="K255" s="49" t="str">
        <f>Портфель!AE256</f>
        <v>раз в год</v>
      </c>
      <c r="L255" s="43"/>
      <c r="M255" s="51">
        <f ca="1">Портфель!AR256</f>
        <v>41264</v>
      </c>
      <c r="N255" s="43"/>
      <c r="O255" s="53" t="str">
        <f>Портфель!F256</f>
        <v>ДМСБ</v>
      </c>
    </row>
    <row r="256" spans="1:15" s="44" customFormat="1" ht="76.5" x14ac:dyDescent="0.2">
      <c r="A256" s="48" t="str">
        <f>Портфель!A257</f>
        <v>ИП Анисимова Инна Вячеславовна</v>
      </c>
      <c r="B256" s="46" t="str">
        <f>Портфель!B257</f>
        <v>1090307-00-00092 от 23.11.2010 г.</v>
      </c>
      <c r="C256" s="47">
        <f>Портфель!D257</f>
        <v>42332</v>
      </c>
      <c r="D256" s="46" t="str">
        <f>Портфель!H257</f>
        <v>1090307-31-00092 от 23.11.2010 г.</v>
      </c>
      <c r="E256" s="46" t="str">
        <f>Портфель!Q257</f>
        <v>Косметика и парфюмерия  в ассортименте</v>
      </c>
      <c r="F256" s="48">
        <f>Портфель!E257</f>
        <v>999000</v>
      </c>
      <c r="G256" s="48">
        <f>Портфель!K257</f>
        <v>622288</v>
      </c>
      <c r="H256" s="48" t="str">
        <f>Портфель!G257</f>
        <v>ИП Анисимова Инна Вячеславовна</v>
      </c>
      <c r="I256" s="46" t="str">
        <f>Портфель!N257</f>
        <v>Товары</v>
      </c>
      <c r="J256" s="48" t="str">
        <f>Портфель!P257</f>
        <v>Волгоградская область, г. Камышин, ул. Пролетарская, д. 7а; 2. Волгоградская область, г. Камышин, 5 микрорайон, д. 48 «б»</v>
      </c>
      <c r="K256" s="49" t="str">
        <f>Портфель!AE257</f>
        <v>раз в полгода</v>
      </c>
      <c r="L256" s="43"/>
      <c r="M256" s="51">
        <f ca="1">Портфель!AR257</f>
        <v>41334</v>
      </c>
      <c r="N256" s="43"/>
      <c r="O256" s="53" t="str">
        <f>Портфель!F257</f>
        <v>ДМСБ</v>
      </c>
    </row>
    <row r="257" spans="1:15" s="44" customFormat="1" ht="89.25" x14ac:dyDescent="0.2">
      <c r="A257" s="48" t="str">
        <f>Портфель!A258</f>
        <v>ИП Анисимова Инна Вячеславовна</v>
      </c>
      <c r="B257" s="46" t="str">
        <f>Портфель!B258</f>
        <v>1090307-00-00092 от 23.11.2010 г.</v>
      </c>
      <c r="C257" s="47">
        <f>Портфель!D258</f>
        <v>42332</v>
      </c>
      <c r="D257" s="46" t="str">
        <f>Портфель!H258</f>
        <v>1090307-00-00092/4/01 от 23.11.2010 г.</v>
      </c>
      <c r="E257" s="46" t="str">
        <f>Портфель!Q258</f>
        <v>Земельный участок для индивидуального жилищного строительства, общей площадью 690 кв.м.</v>
      </c>
      <c r="F257" s="48">
        <f>Портфель!E258</f>
        <v>999000</v>
      </c>
      <c r="G257" s="48">
        <f>Портфель!K258</f>
        <v>492800</v>
      </c>
      <c r="H257" s="48" t="str">
        <f>Портфель!G258</f>
        <v>ИП Анисимова Инна Вячеславовна</v>
      </c>
      <c r="I257" s="46" t="str">
        <f>Портфель!N258</f>
        <v>Недвижимое имущество</v>
      </c>
      <c r="J257" s="48" t="str">
        <f>Портфель!P258</f>
        <v>Волгоградская область, г. Камышин, ул. Осипенко, д. 18а</v>
      </c>
      <c r="K257" s="49" t="str">
        <f>Портфель!AE258</f>
        <v>раз в год</v>
      </c>
      <c r="L257" s="43"/>
      <c r="M257" s="51">
        <f ca="1">Портфель!AR258</f>
        <v>41516</v>
      </c>
      <c r="N257" s="43"/>
      <c r="O257" s="53" t="str">
        <f>Портфель!F258</f>
        <v>ДМСБ</v>
      </c>
    </row>
    <row r="258" spans="1:15" s="44" customFormat="1" ht="114.75" x14ac:dyDescent="0.2">
      <c r="A258" s="48" t="str">
        <f>Портфель!A259</f>
        <v>Сенотов Николай Александрович ИП</v>
      </c>
      <c r="B258" s="46" t="str">
        <f>Портфель!B259</f>
        <v>1090305-00-00192  12.08.2010</v>
      </c>
      <c r="C258" s="47">
        <f>Портфель!D259</f>
        <v>42235</v>
      </c>
      <c r="D258" s="46" t="str">
        <f>Портфель!H259</f>
        <v>1090305-51-00191 от 10.08.2010г</v>
      </c>
      <c r="E258" s="46" t="str">
        <f>Портфель!Q259</f>
        <v>Жилое строение без права регистрации проживания, назначение дача, общей площадью 72. Хозяйственное строение, общей площадью 10</v>
      </c>
      <c r="F258" s="48">
        <f>Портфель!E259</f>
        <v>963200</v>
      </c>
      <c r="G258" s="48">
        <f>Портфель!K259</f>
        <v>816000</v>
      </c>
      <c r="H258" s="48" t="str">
        <f>Портфель!G259</f>
        <v xml:space="preserve">Сенотов Николай Александрович                                                                                         </v>
      </c>
      <c r="I258" s="46" t="str">
        <f>Портфель!N259</f>
        <v>Недвижимое имущество</v>
      </c>
      <c r="J258" s="48" t="str">
        <f>Портфель!P259</f>
        <v>Саратовская область, Энгельсский район,  CНТ «Фрегат», д. №288</v>
      </c>
      <c r="K258" s="49" t="str">
        <f>Портфель!AE259</f>
        <v>раз в год</v>
      </c>
      <c r="L258" s="43"/>
      <c r="M258" s="51">
        <f ca="1">Портфель!AR259</f>
        <v>41480</v>
      </c>
      <c r="N258" s="43"/>
      <c r="O258" s="53" t="str">
        <f>Портфель!F259</f>
        <v>ДМСБ</v>
      </c>
    </row>
    <row r="259" spans="1:15" s="44" customFormat="1" ht="63.75" x14ac:dyDescent="0.2">
      <c r="A259" s="48" t="str">
        <f>Портфель!A260</f>
        <v>Дамирова Н.Д. ИП</v>
      </c>
      <c r="B259" s="46" t="str">
        <f>Портфель!B260</f>
        <v>Р/03/12/2/0976 от 24.08.2012 г.</v>
      </c>
      <c r="C259" s="47">
        <f>Портфель!D260</f>
        <v>41510</v>
      </c>
      <c r="D259" s="46" t="str">
        <f>Портфель!H260</f>
        <v>Р/03/12/2/0976/3/02 от 24.08.2012 г.</v>
      </c>
      <c r="E259" s="46" t="str">
        <f>Портфель!Q260</f>
        <v>Мужская и женская одежда в ассортименте</v>
      </c>
      <c r="F259" s="48">
        <f>Портфель!E260</f>
        <v>940000</v>
      </c>
      <c r="G259" s="48">
        <f>Портфель!K260</f>
        <v>753740.68500000006</v>
      </c>
      <c r="H259" s="48" t="str">
        <f>Портфель!G260</f>
        <v>Дамирова Н.Д. ИП</v>
      </c>
      <c r="I259" s="46" t="str">
        <f>Портфель!N260</f>
        <v>Товары</v>
      </c>
      <c r="J259" s="48" t="str">
        <f>Портфель!P260</f>
        <v>г. Саратов, ул. им.Чапаева В.И., д.48/47;  г. Саратов, ул. им.Зарубина В.С., д.167</v>
      </c>
      <c r="K259" s="49" t="str">
        <f>Портфель!AE260</f>
        <v>раз в полгода</v>
      </c>
      <c r="L259" s="43"/>
      <c r="M259" s="51">
        <f ca="1">Портфель!AR260</f>
        <v>41328</v>
      </c>
      <c r="N259" s="43"/>
      <c r="O259" s="53" t="str">
        <f>Портфель!F260</f>
        <v>ДМСБ</v>
      </c>
    </row>
    <row r="260" spans="1:15" s="44" customFormat="1" ht="51" x14ac:dyDescent="0.2">
      <c r="A260" s="48" t="str">
        <f>Портфель!A261</f>
        <v>Каграманян Артур Григорьевич ИП</v>
      </c>
      <c r="B260" s="46" t="str">
        <f>Портфель!B261</f>
        <v>1090300-00-00756  10.08.2010</v>
      </c>
      <c r="C260" s="47">
        <f>Портфель!D261</f>
        <v>41408</v>
      </c>
      <c r="D260" s="46" t="str">
        <f>Портфель!H261</f>
        <v>1090300-61-00756  от 10.08.2010</v>
      </c>
      <c r="E260" s="46" t="str">
        <f>Портфель!Q261</f>
        <v>Грузовой а/м ГАЗ-3302, 2007 г.в.</v>
      </c>
      <c r="F260" s="48">
        <f>Портфель!E261</f>
        <v>930000</v>
      </c>
      <c r="G260" s="48">
        <f>Портфель!K261</f>
        <v>132000</v>
      </c>
      <c r="H260" s="48" t="str">
        <f>Портфель!G261</f>
        <v>Каграманян Армен Гришаевич</v>
      </c>
      <c r="I260" s="46" t="str">
        <f>Портфель!N261</f>
        <v>Транспорт</v>
      </c>
      <c r="J260" s="48" t="str">
        <f>Портфель!P261</f>
        <v>г. Саратов, ул. Вокзальная, д. №19</v>
      </c>
      <c r="K260" s="49" t="str">
        <f>Портфель!AE261</f>
        <v>раз в полгода</v>
      </c>
      <c r="L260" s="43"/>
      <c r="M260" s="51">
        <f ca="1">Портфель!AR261</f>
        <v>41349</v>
      </c>
      <c r="N260" s="43"/>
      <c r="O260" s="53" t="str">
        <f>Портфель!F261</f>
        <v>ДМСБ</v>
      </c>
    </row>
    <row r="261" spans="1:15" s="44" customFormat="1" ht="38.25" x14ac:dyDescent="0.2">
      <c r="A261" s="48" t="str">
        <f>Портфель!A262</f>
        <v>"Мария" ООО</v>
      </c>
      <c r="B261" s="46" t="str">
        <f>Портфель!B262</f>
        <v>1090305-00-00198 от 25.10.2010 г.</v>
      </c>
      <c r="C261" s="47">
        <f>Портфель!D262</f>
        <v>41573</v>
      </c>
      <c r="D261" s="46" t="str">
        <f>Портфель!H262</f>
        <v>1090305-61-00198 от 25.10.2010 г.</v>
      </c>
      <c r="E261" s="46" t="str">
        <f>Портфель!Q262</f>
        <v>HYUNDAI SANTA FE 2.2 MT, 2010г.в.</v>
      </c>
      <c r="F261" s="48">
        <f>Портфель!E262</f>
        <v>869330</v>
      </c>
      <c r="G261" s="48">
        <f>Портфель!K262</f>
        <v>869330</v>
      </c>
      <c r="H261" s="48" t="str">
        <f>Портфель!G262</f>
        <v>"Мария" ООО</v>
      </c>
      <c r="I261" s="46" t="str">
        <f>Портфель!N262</f>
        <v>Транспорт</v>
      </c>
      <c r="J261" s="48" t="str">
        <f>Портфель!P262</f>
        <v>Саратовская область,  г. Энгельс, ул. Будочная, дом 50</v>
      </c>
      <c r="K261" s="49" t="str">
        <f>Портфель!AE262</f>
        <v>раз в полгода</v>
      </c>
      <c r="L261" s="43"/>
      <c r="M261" s="51">
        <f ca="1">Портфель!AR262</f>
        <v>41432</v>
      </c>
      <c r="N261" s="43"/>
      <c r="O261" s="53" t="str">
        <f>Портфель!F262</f>
        <v>ДМСБ</v>
      </c>
    </row>
    <row r="262" spans="1:15" s="44" customFormat="1" ht="89.25" x14ac:dyDescent="0.2">
      <c r="A262" s="48" t="str">
        <f>Портфель!A263</f>
        <v>ИП Стахов Сергей Иванович</v>
      </c>
      <c r="B262" s="46" t="str">
        <f>Портфель!B263</f>
        <v>Р/37/11/1/0116 от 26.01.2012 г.</v>
      </c>
      <c r="C262" s="47">
        <f>Портфель!D263</f>
        <v>42041</v>
      </c>
      <c r="D262" s="46" t="str">
        <f>Портфель!H263</f>
        <v>Р/37/11/1/0116/5/01 от 26.01.2012 г.</v>
      </c>
      <c r="E262" s="46" t="str">
        <f>Портфель!Q263</f>
        <v xml:space="preserve">Встроенное нежилое помещение, назначение: нежилое, общая площадь 39,4 кв.м., этаж 1-й. </v>
      </c>
      <c r="F262" s="48">
        <f>Портфель!E263</f>
        <v>850000</v>
      </c>
      <c r="G262" s="48">
        <f>Портфель!K263</f>
        <v>855400</v>
      </c>
      <c r="H262" s="48" t="str">
        <f>Портфель!G263</f>
        <v>Стахов Сергей Иванович</v>
      </c>
      <c r="I262" s="46" t="str">
        <f>Портфель!N263</f>
        <v>Недвижимое имущество</v>
      </c>
      <c r="J262" s="48" t="str">
        <f>Портфель!P263</f>
        <v>Волгоградская область, г. Камышин, ул. Текстильная, д. 32, помещение 1</v>
      </c>
      <c r="K262" s="49" t="str">
        <f>Портфель!AE263</f>
        <v>раз в год</v>
      </c>
      <c r="L262" s="43"/>
      <c r="M262" s="51">
        <f ca="1">Портфель!AR263</f>
        <v>41299</v>
      </c>
      <c r="N262" s="43"/>
      <c r="O262" s="53" t="str">
        <f>Портфель!F263</f>
        <v>ДМСБ</v>
      </c>
    </row>
    <row r="263" spans="1:15" s="44" customFormat="1" ht="51" x14ac:dyDescent="0.2">
      <c r="A263" s="48" t="str">
        <f>Портфель!A264</f>
        <v>Штицберг Сергей Иосифович</v>
      </c>
      <c r="B263" s="46" t="str">
        <f>Портфель!B264</f>
        <v>1020007-00-00035 07.12.2007</v>
      </c>
      <c r="C263" s="47">
        <f>Портфель!D264</f>
        <v>41251</v>
      </c>
      <c r="D263" s="46" t="str">
        <f>Портфель!H264</f>
        <v>1020007-62-00035 от 07.12.2007 г.</v>
      </c>
      <c r="E263" s="46" t="str">
        <f>Портфель!Q264</f>
        <v>Легковые а/м ВАЗ - 21102, 2003 г.в.; ГАЗ - 33021, 2000 г.в.; ГАЗ -33021, 1999 г.в.</v>
      </c>
      <c r="F263" s="48">
        <f>Портфель!E264</f>
        <v>820000</v>
      </c>
      <c r="G263" s="48">
        <f>Портфель!K264</f>
        <v>264750</v>
      </c>
      <c r="H263" s="48" t="str">
        <f>Портфель!G264</f>
        <v>Штицберг Елена Ивановна</v>
      </c>
      <c r="I263" s="46" t="str">
        <f>Портфель!N264</f>
        <v>Транспорт</v>
      </c>
      <c r="J263" s="48" t="str">
        <f>Портфель!P264</f>
        <v>Волгоградская область, г. Камышин, ул. Молодежная, д.5</v>
      </c>
      <c r="K263" s="49" t="str">
        <f>Портфель!AE264</f>
        <v>раз в квартал</v>
      </c>
      <c r="L263" s="43"/>
      <c r="M263" s="51">
        <f ca="1">Портфель!AR264</f>
        <v>44110</v>
      </c>
      <c r="N263" s="43"/>
      <c r="O263" s="53" t="str">
        <f>Портфель!F264</f>
        <v>ДМСБ</v>
      </c>
    </row>
    <row r="264" spans="1:15" s="44" customFormat="1" ht="63.75" x14ac:dyDescent="0.2">
      <c r="A264" s="48" t="str">
        <f>Портфель!A265</f>
        <v>Штицберг Сергей Иосифович</v>
      </c>
      <c r="B264" s="46" t="str">
        <f>Портфель!B265</f>
        <v>1020007-00-00035 07.12.2007</v>
      </c>
      <c r="C264" s="47">
        <f>Портфель!D265</f>
        <v>41251</v>
      </c>
      <c r="D264" s="46" t="str">
        <f>Портфель!H265</f>
        <v>1020007-61-00035 от 07.12.2007 г.</v>
      </c>
      <c r="E264" s="46" t="str">
        <f>Портфель!Q265</f>
        <v>Легковые а/м Мерседес Бенс 208D, 1990 г.в.; Мерседес Бенс 310D, 1990 г.в.</v>
      </c>
      <c r="F264" s="48">
        <f>Портфель!E265</f>
        <v>820000</v>
      </c>
      <c r="G264" s="48">
        <f>Портфель!K265</f>
        <v>250000</v>
      </c>
      <c r="H264" s="48" t="str">
        <f>Портфель!G265</f>
        <v>Штицберг Сергей Иосифович</v>
      </c>
      <c r="I264" s="46" t="str">
        <f>Портфель!N265</f>
        <v>Транспорт</v>
      </c>
      <c r="J264" s="48" t="str">
        <f>Портфель!P265</f>
        <v>Волгоградская область, г. Камышин, ул. Молодежная, д.5</v>
      </c>
      <c r="K264" s="49" t="str">
        <f>Портфель!AE265</f>
        <v>раз в квартал</v>
      </c>
      <c r="L264" s="43"/>
      <c r="M264" s="51">
        <f ca="1">Портфель!AR265</f>
        <v>44110</v>
      </c>
      <c r="N264" s="43"/>
      <c r="O264" s="53" t="str">
        <f>Портфель!F265</f>
        <v>ДМСБ</v>
      </c>
    </row>
    <row r="265" spans="1:15" s="44" customFormat="1" ht="191.25" x14ac:dyDescent="0.2">
      <c r="A265" s="48" t="str">
        <f>Портфель!A266</f>
        <v>ИП Сергеев Виталий Иванович</v>
      </c>
      <c r="B265" s="46" t="str">
        <f>Портфель!B266</f>
        <v>Р/03/11/2/0870 от 19.08.2011 г.</v>
      </c>
      <c r="C265" s="47">
        <f>Портфель!D266</f>
        <v>41505</v>
      </c>
      <c r="D265" s="46" t="str">
        <f>Портфель!H266</f>
        <v>Р/03/11/2/0870/5/04 от 19.08.2011 г.</v>
      </c>
      <c r="E265" s="46" t="str">
        <f>Портфель!Q266</f>
        <v>Нежилое здание (магазин), литер А,  кадастровый номер 64-64-11/228/2008-189, общей площадью 80,3 кв.м.,  1-х этажное. Аренда земельного участка под нежилое здание (магазин), кадастровый номер 64:48:05 03 62:08, общей площадью  147 кв. м.</v>
      </c>
      <c r="F265" s="48">
        <f>Портфель!E266</f>
        <v>800000</v>
      </c>
      <c r="G265" s="48">
        <f>Портфель!K266</f>
        <v>2250000</v>
      </c>
      <c r="H265" s="48" t="str">
        <f>Портфель!G266</f>
        <v>ООО «СТИВ»</v>
      </c>
      <c r="I265" s="46" t="str">
        <f>Портфель!N266</f>
        <v>Недвижимое имущество</v>
      </c>
      <c r="J265" s="48" t="str">
        <f>Портфель!P266</f>
        <v>г. Саратов, ул. им. Чапаева В.И., д. №14/26А</v>
      </c>
      <c r="K265" s="49" t="str">
        <f>Портфель!AE266</f>
        <v>раз в год</v>
      </c>
      <c r="L265" s="43"/>
      <c r="M265" s="51">
        <f ca="1">Портфель!AR266</f>
        <v>41452</v>
      </c>
      <c r="N265" s="43"/>
      <c r="O265" s="53" t="str">
        <f>Портфель!F266</f>
        <v>ДМСБ</v>
      </c>
    </row>
    <row r="266" spans="1:15" s="44" customFormat="1" ht="89.25" x14ac:dyDescent="0.2">
      <c r="A266" s="48" t="str">
        <f>Портфель!A267</f>
        <v>ООО "Универсал"</v>
      </c>
      <c r="B266" s="46" t="str">
        <f>Портфель!B267</f>
        <v>1090305-00-00179 от 26.04.2010 г.</v>
      </c>
      <c r="C266" s="47">
        <f>Портфель!D267</f>
        <v>41271</v>
      </c>
      <c r="D266" s="46" t="str">
        <f>Портфель!H267</f>
        <v>1090305-52-00179 от 23.06.2010 г.</v>
      </c>
      <c r="E266" s="46" t="str">
        <f>Портфель!Q267</f>
        <v xml:space="preserve">Нежилое помещение, кадастровый номер 63-01/38-69-609, общей площадью 83,1 кв.м., 1-этажный. </v>
      </c>
      <c r="F266" s="48">
        <f>Портфель!E267</f>
        <v>800000</v>
      </c>
      <c r="G266" s="48">
        <f>Портфель!K267</f>
        <v>1527400</v>
      </c>
      <c r="H266" s="48" t="str">
        <f>Портфель!G267</f>
        <v>ООО "Универсал"</v>
      </c>
      <c r="I266" s="46" t="str">
        <f>Портфель!N267</f>
        <v>Недвижимое имущество</v>
      </c>
      <c r="J266" s="48" t="str">
        <f>Портфель!P267</f>
        <v>Саратовская область, г. Энгельс-2, Мясокомбинат, д. №9</v>
      </c>
      <c r="K266" s="49" t="str">
        <f>Портфель!AE267</f>
        <v>раз в год</v>
      </c>
      <c r="L266" s="43"/>
      <c r="M266" s="51">
        <f ca="1">Портфель!AR267</f>
        <v>41264</v>
      </c>
      <c r="N266" s="43"/>
      <c r="O266" s="53" t="str">
        <f>Портфель!F267</f>
        <v>ДМСБ</v>
      </c>
    </row>
    <row r="267" spans="1:15" s="44" customFormat="1" ht="89.25" x14ac:dyDescent="0.2">
      <c r="A267" s="48" t="str">
        <f>Портфель!A268</f>
        <v>ИП Автономов Вячеслав Анатольевич</v>
      </c>
      <c r="B267" s="46" t="str">
        <f>Портфель!B268</f>
        <v>Р/03/11/2/0907 от 09.12.2011 г.</v>
      </c>
      <c r="C267" s="47">
        <f>Портфель!D268</f>
        <v>41617</v>
      </c>
      <c r="D267" s="46" t="str">
        <f>Портфель!H268</f>
        <v>Р/03/11/2/0907/5/03 от 13.12.2011 г.</v>
      </c>
      <c r="E267" s="46" t="str">
        <f>Портфель!Q268</f>
        <v xml:space="preserve">Нежилое помещение, назначение: нежилое, общей площадью 51,6 кв.м., этаж 1, литер А. </v>
      </c>
      <c r="F267" s="48">
        <f>Портфель!E268</f>
        <v>800000</v>
      </c>
      <c r="G267" s="48">
        <f>Портфель!K268</f>
        <v>1460250</v>
      </c>
      <c r="H267" s="48" t="str">
        <f>Портфель!G268</f>
        <v>Автономов Вячеслав Анатольевич</v>
      </c>
      <c r="I267" s="46" t="str">
        <f>Портфель!N268</f>
        <v>Недвижимое имущество</v>
      </c>
      <c r="J267" s="48" t="str">
        <f>Портфель!P268</f>
        <v>г. Саратов, ул. Фабричная, д. №4, пом. № н</v>
      </c>
      <c r="K267" s="49" t="str">
        <f>Портфель!AE268</f>
        <v>раз в год</v>
      </c>
      <c r="L267" s="43"/>
      <c r="M267" s="51">
        <f ca="1">Портфель!AR268</f>
        <v>41264</v>
      </c>
      <c r="N267" s="43"/>
      <c r="O267" s="53" t="str">
        <f>Портфель!F268</f>
        <v>ДМСБ</v>
      </c>
    </row>
    <row r="268" spans="1:15" s="44" customFormat="1" ht="38.25" x14ac:dyDescent="0.2">
      <c r="A268" s="48" t="str">
        <f>Портфель!A269</f>
        <v>Голованов Александр Иванович ИП</v>
      </c>
      <c r="B268" s="46" t="str">
        <f>Портфель!B269</f>
        <v>1090300-00-00729  30.04.2010</v>
      </c>
      <c r="C268" s="47">
        <f>Портфель!D269</f>
        <v>41271</v>
      </c>
      <c r="D268" s="46" t="str">
        <f>Портфель!H269</f>
        <v>N 1090300-51-00729  от 30.04.2010</v>
      </c>
      <c r="E268" s="46" t="str">
        <f>Портфель!Q269</f>
        <v>Нежилое помещение, общей площадью 57,9 кв.м.</v>
      </c>
      <c r="F268" s="48">
        <f>Портфель!E269</f>
        <v>800000</v>
      </c>
      <c r="G268" s="48">
        <f>Портфель!K269</f>
        <v>731250</v>
      </c>
      <c r="H268" s="48" t="str">
        <f>Портфель!G269</f>
        <v>Голованов Дмитрий Александрович</v>
      </c>
      <c r="I268" s="46" t="str">
        <f>Портфель!N269</f>
        <v>Недвижимое имущество</v>
      </c>
      <c r="J268" s="48" t="str">
        <f>Портфель!P269</f>
        <v>г. Саратов, ул.им. Чапаева В.И., д. № 99/109</v>
      </c>
      <c r="K268" s="49" t="str">
        <f>Портфель!AE269</f>
        <v>раз в год</v>
      </c>
      <c r="L268" s="43"/>
      <c r="M268" s="51">
        <f ca="1">Портфель!AR269</f>
        <v>41494</v>
      </c>
      <c r="N268" s="43"/>
      <c r="O268" s="53" t="str">
        <f>Портфель!F269</f>
        <v>ДМСБ</v>
      </c>
    </row>
    <row r="269" spans="1:15" s="44" customFormat="1" ht="51" x14ac:dyDescent="0.2">
      <c r="A269" s="48" t="str">
        <f>Портфель!A270</f>
        <v>Голованов Александр Иванович ИП</v>
      </c>
      <c r="B269" s="46" t="str">
        <f>Портфель!B270</f>
        <v>1090300-00-00729  30.04.2010</v>
      </c>
      <c r="C269" s="47">
        <f>Портфель!D270</f>
        <v>41271</v>
      </c>
      <c r="D269" s="46" t="str">
        <f>Портфель!H270</f>
        <v>1090300-61-00729 от 30.04.2010 г.</v>
      </c>
      <c r="E269" s="46" t="str">
        <f>Портфель!Q270</f>
        <v xml:space="preserve">Легковой автомобиль VOLKSWAGEN TOUAREG,   2008 г. </v>
      </c>
      <c r="F269" s="48">
        <f>Портфель!E270</f>
        <v>800000</v>
      </c>
      <c r="G269" s="48">
        <f>Портфель!K270</f>
        <v>660000</v>
      </c>
      <c r="H269" s="48" t="str">
        <f>Портфель!G270</f>
        <v xml:space="preserve">Голованов Александр Иванович </v>
      </c>
      <c r="I269" s="46" t="str">
        <f>Портфель!N270</f>
        <v>Транспорт</v>
      </c>
      <c r="J269" s="48" t="str">
        <f>Портфель!P270</f>
        <v>г. Саратов ул. Рябиновская д..37</v>
      </c>
      <c r="K269" s="49" t="str">
        <f>Портфель!AE270</f>
        <v>раз в полгода</v>
      </c>
      <c r="L269" s="43"/>
      <c r="M269" s="51">
        <f ca="1">Портфель!AR270</f>
        <v>41275</v>
      </c>
      <c r="N269" s="43"/>
      <c r="O269" s="53" t="str">
        <f>Портфель!F270</f>
        <v>ДМСБ</v>
      </c>
    </row>
    <row r="270" spans="1:15" s="44" customFormat="1" ht="38.25" x14ac:dyDescent="0.2">
      <c r="A270" s="48" t="str">
        <f>Портфель!A271</f>
        <v>ООО "Дерис"</v>
      </c>
      <c r="B270" s="46" t="str">
        <f>Портфель!B271</f>
        <v>Р/03/11/1/0853 от 27.06.2011</v>
      </c>
      <c r="C270" s="47">
        <f>Портфель!D271</f>
        <v>41270</v>
      </c>
      <c r="D270" s="46" t="str">
        <f>Портфель!H271</f>
        <v>Р/03/11/1/0853/3/02 от 27.06.2011</v>
      </c>
      <c r="E270" s="46" t="str">
        <f>Портфель!Q271</f>
        <v>Строительные материалы в ассортименте</v>
      </c>
      <c r="F270" s="48">
        <f>Портфель!E271</f>
        <v>800000</v>
      </c>
      <c r="G270" s="48">
        <f>Портфель!K271</f>
        <v>576704.06000000006</v>
      </c>
      <c r="H270" s="48" t="str">
        <f>Портфель!G271</f>
        <v>ООО "Дерис"</v>
      </c>
      <c r="I270" s="46" t="str">
        <f>Портфель!N271</f>
        <v>Товары</v>
      </c>
      <c r="J270" s="48" t="str">
        <f>Портфель!P271</f>
        <v>г. Саратов ул. Астраханская, 102</v>
      </c>
      <c r="K270" s="49" t="str">
        <f>Портфель!AE271</f>
        <v>раз в полгода</v>
      </c>
      <c r="L270" s="43"/>
      <c r="M270" s="51">
        <f ca="1">Портфель!AR271</f>
        <v>41331</v>
      </c>
      <c r="N270" s="43"/>
      <c r="O270" s="53" t="str">
        <f>Портфель!F271</f>
        <v>ДМСБ</v>
      </c>
    </row>
    <row r="271" spans="1:15" s="44" customFormat="1" ht="63.75" x14ac:dyDescent="0.2">
      <c r="A271" s="48" t="str">
        <f>Портфель!A272</f>
        <v>Земцов Владимир Николаевич</v>
      </c>
      <c r="B271" s="46" t="str">
        <f>Портфель!B272</f>
        <v>1020007-00-00042 06.02.2008</v>
      </c>
      <c r="C271" s="47">
        <f>Портфель!D272</f>
        <v>41312</v>
      </c>
      <c r="D271" s="46" t="str">
        <f>Портфель!H272</f>
        <v>1020007-61-00042 от 06.02.2008 г.</v>
      </c>
      <c r="E271" s="46" t="str">
        <f>Портфель!Q272</f>
        <v>Лнгковой а/м ВАЗ - 21150, 2006 г.в.; Полуприцеп бортовой KRONE SDP27, 2003 г.в.</v>
      </c>
      <c r="F271" s="48">
        <f>Портфель!E272</f>
        <v>800000</v>
      </c>
      <c r="G271" s="48">
        <f>Портфель!K272</f>
        <v>494000</v>
      </c>
      <c r="H271" s="48" t="str">
        <f>Портфель!G272</f>
        <v>Земцов Владимир Николаевич</v>
      </c>
      <c r="I271" s="46" t="str">
        <f>Портфель!N272</f>
        <v>Транспорт</v>
      </c>
      <c r="J271" s="48" t="str">
        <f>Портфель!P272</f>
        <v>Волгоградская обл., г. Камышин, ул. Мартемьянова, 14</v>
      </c>
      <c r="K271" s="49" t="str">
        <f>Портфель!AE272</f>
        <v>раз в полгода</v>
      </c>
      <c r="L271" s="43"/>
      <c r="M271" s="51">
        <f ca="1">Портфель!AR272</f>
        <v>44201</v>
      </c>
      <c r="N271" s="43"/>
      <c r="O271" s="53" t="str">
        <f>Портфель!F272</f>
        <v>ДМСБ</v>
      </c>
    </row>
    <row r="272" spans="1:15" s="44" customFormat="1" ht="76.5" x14ac:dyDescent="0.2">
      <c r="A272" s="48" t="str">
        <f>Портфель!A273</f>
        <v>Кудрявцев Дмитрий Валентинович ИП</v>
      </c>
      <c r="B272" s="46" t="str">
        <f>Портфель!B273</f>
        <v>1020000-00-00483 11.03.2008</v>
      </c>
      <c r="C272" s="47">
        <f>Портфель!D273</f>
        <v>41345</v>
      </c>
      <c r="D272" s="46" t="str">
        <f>Портфель!H273</f>
        <v>1020000-62-00483 от 11.03.2008 г.</v>
      </c>
      <c r="E272" s="46" t="str">
        <f>Портфель!Q273</f>
        <v>Грузовой тягач седельный ДАФ 95XF430, 1998 г.в.; Полуприцеп  фургон  SCHMITZ SPR24, 1998 г.в.</v>
      </c>
      <c r="F272" s="48">
        <f>Портфель!E273</f>
        <v>800000</v>
      </c>
      <c r="G272" s="48">
        <f>Портфель!K273</f>
        <v>464000</v>
      </c>
      <c r="H272" s="48" t="str">
        <f>Портфель!G273</f>
        <v>Кудрявцев Дмитрий Валентинович; Волков Алексей Борисович</v>
      </c>
      <c r="I272" s="46" t="str">
        <f>Портфель!N273</f>
        <v>Транспорт</v>
      </c>
      <c r="J272" s="48" t="str">
        <f>Портфель!P273</f>
        <v>г. Саратов, ул. Хомякова, 29, платная стоянка</v>
      </c>
      <c r="K272" s="49" t="str">
        <f>Портфель!AE273</f>
        <v>раз в полгода</v>
      </c>
      <c r="L272" s="43"/>
      <c r="M272" s="51">
        <f ca="1">Портфель!AR273</f>
        <v>41333</v>
      </c>
      <c r="N272" s="43"/>
      <c r="O272" s="53" t="str">
        <f>Портфель!F273</f>
        <v>ДМСБ</v>
      </c>
    </row>
    <row r="273" spans="1:15" s="44" customFormat="1" ht="63.75" x14ac:dyDescent="0.2">
      <c r="A273" s="48" t="str">
        <f>Портфель!A274</f>
        <v>ООО "ВТК"</v>
      </c>
      <c r="B273" s="46" t="str">
        <f>Портфель!B274</f>
        <v>Р/35/12/2/0284 от 17.10.2012 г.</v>
      </c>
      <c r="C273" s="47">
        <f>Портфель!D274</f>
        <v>41564</v>
      </c>
      <c r="D273" s="46" t="str">
        <f>Портфель!H274</f>
        <v>Р/35/12/2/0284/4/02  от 17.10.2012 г.</v>
      </c>
      <c r="E273" s="46" t="str">
        <f>Портфель!Q274</f>
        <v>Легковой автомобиль NISSAN PATHFINDER 2.5 SE.,2007 г.в.</v>
      </c>
      <c r="F273" s="48">
        <f>Портфель!E274</f>
        <v>800000</v>
      </c>
      <c r="G273" s="48">
        <f>Портфель!K274</f>
        <v>400000</v>
      </c>
      <c r="H273" s="48" t="str">
        <f>Портфель!G274</f>
        <v>Лысенко Елена Викторовна</v>
      </c>
      <c r="I273" s="46" t="str">
        <f>Портфель!N274</f>
        <v>Транспорт</v>
      </c>
      <c r="J273" s="48" t="str">
        <f>Портфель!P274</f>
        <v xml:space="preserve">Саратовская область, г. Энгельс, ул. Новобазарная, д. 5 </v>
      </c>
      <c r="K273" s="49" t="str">
        <f>Портфель!AE274</f>
        <v>раз в полгода</v>
      </c>
      <c r="L273" s="43"/>
      <c r="M273" s="51">
        <f ca="1">Портфель!AR274</f>
        <v>41382</v>
      </c>
      <c r="N273" s="43"/>
      <c r="O273" s="53" t="str">
        <f>Портфель!F274</f>
        <v>ДМСБ</v>
      </c>
    </row>
    <row r="274" spans="1:15" s="44" customFormat="1" ht="38.25" x14ac:dyDescent="0.2">
      <c r="A274" s="48" t="str">
        <f>Портфель!A275</f>
        <v>ООО "Дерис"</v>
      </c>
      <c r="B274" s="46" t="str">
        <f>Портфель!B275</f>
        <v>Р/03/11/1/0853 от 27.06.2011</v>
      </c>
      <c r="C274" s="47">
        <f>Портфель!D275</f>
        <v>41270</v>
      </c>
      <c r="D274" s="46" t="str">
        <f>Портфель!H275</f>
        <v>Р/03/11/1/0853/4/03 от 27.06.2011</v>
      </c>
      <c r="E274" s="46" t="str">
        <f>Портфель!Q275</f>
        <v>Легковой а/м  HYUHDAI Santa Fe, 2007 г.в.</v>
      </c>
      <c r="F274" s="48">
        <f>Портфель!E275</f>
        <v>800000</v>
      </c>
      <c r="G274" s="48">
        <f>Портфель!K275</f>
        <v>302500</v>
      </c>
      <c r="H274" s="48" t="str">
        <f>Портфель!G275</f>
        <v>Пешехонов Сергей Валерианович</v>
      </c>
      <c r="I274" s="46" t="str">
        <f>Портфель!N275</f>
        <v>Транспорт</v>
      </c>
      <c r="J274" s="48" t="str">
        <f>Портфель!P275</f>
        <v>г. Саратов,1 пр-д Строителей д.8</v>
      </c>
      <c r="K274" s="49" t="str">
        <f>Портфель!AE275</f>
        <v>раз в полгода</v>
      </c>
      <c r="L274" s="43"/>
      <c r="M274" s="51">
        <f ca="1">Портфель!AR275</f>
        <v>41331</v>
      </c>
      <c r="N274" s="43"/>
      <c r="O274" s="53" t="str">
        <f>Портфель!F275</f>
        <v>ДМСБ</v>
      </c>
    </row>
    <row r="275" spans="1:15" s="44" customFormat="1" ht="63.75" x14ac:dyDescent="0.2">
      <c r="A275" s="48" t="str">
        <f>Портфель!A276</f>
        <v>ИП Голованов Александр Иванович</v>
      </c>
      <c r="B275" s="46" t="str">
        <f>Портфель!B276</f>
        <v>Р/03/11/3/0914 от 27.12.2011 г.</v>
      </c>
      <c r="C275" s="47">
        <f>Портфель!D276</f>
        <v>42000</v>
      </c>
      <c r="D275" s="46" t="str">
        <f>Портфель!H276</f>
        <v>Р/03/11/3/0914/4/02 от 27.12.2011 г.</v>
      </c>
      <c r="E275" s="46" t="str">
        <f>Портфель!Q276</f>
        <v xml:space="preserve">Легковой автомобиль VOLKSWAGEN TOUAREG,   2008 г. в. </v>
      </c>
      <c r="F275" s="48">
        <f>Портфель!E276</f>
        <v>800000</v>
      </c>
      <c r="G275" s="48">
        <f>Портфель!K276</f>
        <v>0</v>
      </c>
      <c r="H275" s="48" t="str">
        <f>Портфель!G276</f>
        <v>Голованов Александр Иванович</v>
      </c>
      <c r="I275" s="46" t="str">
        <f>Портфель!N276</f>
        <v>Транспорт</v>
      </c>
      <c r="J275" s="48" t="str">
        <f>Портфель!P276</f>
        <v>г. Саратов ул. Рябиновская д. 37</v>
      </c>
      <c r="K275" s="49" t="str">
        <f>Портфель!AE276</f>
        <v>раз в полгода</v>
      </c>
      <c r="L275" s="43"/>
      <c r="M275" s="51">
        <f ca="1">Портфель!AR276</f>
        <v>41268</v>
      </c>
      <c r="N275" s="43"/>
      <c r="O275" s="53" t="str">
        <f>Портфель!F276</f>
        <v>ДМСБ</v>
      </c>
    </row>
    <row r="276" spans="1:15" s="44" customFormat="1" ht="114.75" x14ac:dyDescent="0.2">
      <c r="A276" s="48" t="str">
        <f>Портфель!A277</f>
        <v>ИП Голованов Александр Иванович</v>
      </c>
      <c r="B276" s="46" t="str">
        <f>Портфель!B277</f>
        <v>Р/03/11/3/0914 от 27.12.2011 г.</v>
      </c>
      <c r="C276" s="47">
        <f>Портфель!D277</f>
        <v>42000</v>
      </c>
      <c r="D276" s="46" t="str">
        <f>Портфель!H277</f>
        <v>Р/03/11/3/0914/5/03 от 27.12.2011 г.</v>
      </c>
      <c r="E276" s="46" t="str">
        <f>Портфель!Q277</f>
        <v>Нежилое помещение, литер А, назначение: нежилое, общая площадь 26,6 кв.м., этаж 2-й надземный, кадастровый номер 64-64-01/036/2006-21</v>
      </c>
      <c r="F276" s="48">
        <f>Портфель!E277</f>
        <v>800000</v>
      </c>
      <c r="G276" s="48">
        <f>Портфель!K277</f>
        <v>0</v>
      </c>
      <c r="H276" s="48" t="str">
        <f>Портфель!G277</f>
        <v>Голованов Дмитрий Александрович</v>
      </c>
      <c r="I276" s="46" t="str">
        <f>Портфель!N277</f>
        <v>Недвижимое имущество</v>
      </c>
      <c r="J276" s="48" t="str">
        <f>Портфель!P277</f>
        <v>г. Саратов, им. Чапаева В.И., д. 99/109</v>
      </c>
      <c r="K276" s="49" t="str">
        <f>Портфель!AE277</f>
        <v>раз в год</v>
      </c>
      <c r="L276" s="43"/>
      <c r="M276" s="51">
        <f ca="1">Портфель!AR277</f>
        <v>41269</v>
      </c>
      <c r="N276" s="43"/>
      <c r="O276" s="53" t="str">
        <f>Портфель!F277</f>
        <v>ДМСБ</v>
      </c>
    </row>
    <row r="277" spans="1:15" s="44" customFormat="1" ht="76.5" x14ac:dyDescent="0.2">
      <c r="A277" s="48" t="str">
        <f>Портфель!A278</f>
        <v>ООО «Волга»</v>
      </c>
      <c r="B277" s="46" t="str">
        <f>Портфель!B278</f>
        <v>8800307-00-00096 от 03.03.2011 г.</v>
      </c>
      <c r="C277" s="47">
        <f>Портфель!D278</f>
        <v>41336</v>
      </c>
      <c r="D277" s="46" t="str">
        <f>Портфель!H278</f>
        <v>8800307-51-00096 от 03.03.2011 г.</v>
      </c>
      <c r="E277" s="46" t="str">
        <f>Портфель!Q278</f>
        <v>Нежилое здание магазина общей площадью 94,9 кв.м. на земельном участке площадью 133 кв.м.</v>
      </c>
      <c r="F277" s="48">
        <f>Портфель!E278</f>
        <v>700000</v>
      </c>
      <c r="G277" s="48">
        <f>Портфель!K278</f>
        <v>1693300</v>
      </c>
      <c r="H277" s="48" t="str">
        <f>Портфель!G278</f>
        <v>Демьяненко Леонид Анатольевич</v>
      </c>
      <c r="I277" s="46" t="str">
        <f>Портфель!N278</f>
        <v>Недвижимое имущество</v>
      </c>
      <c r="J277" s="48" t="str">
        <f>Портфель!P278</f>
        <v>Волгоградская область, г. Камышин, ул. 22 Партсъезда, д. 3а</v>
      </c>
      <c r="K277" s="49" t="str">
        <f>Портфель!AE278</f>
        <v>раз в год</v>
      </c>
      <c r="L277" s="43"/>
      <c r="M277" s="51">
        <f ca="1">Портфель!AR278</f>
        <v>41334</v>
      </c>
      <c r="N277" s="43"/>
      <c r="O277" s="53" t="str">
        <f>Портфель!F278</f>
        <v>ДМСБ</v>
      </c>
    </row>
    <row r="278" spans="1:15" s="44" customFormat="1" ht="51" x14ac:dyDescent="0.2">
      <c r="A278" s="48" t="str">
        <f>Портфель!A279</f>
        <v>ООО "Дерис"</v>
      </c>
      <c r="B278" s="46" t="str">
        <f>Портфель!B279</f>
        <v>Р/03/12/1/0940 от 27.04.2012 г.</v>
      </c>
      <c r="C278" s="47">
        <f>Портфель!D279</f>
        <v>41756</v>
      </c>
      <c r="D278" s="46" t="str">
        <f>Портфель!H279</f>
        <v>Р/03/12/1/0940/3/02 от 27.04.2012 г.</v>
      </c>
      <c r="E278" s="46" t="str">
        <f>Портфель!Q279</f>
        <v>Строительные и отделочные материалы в ассортименте</v>
      </c>
      <c r="F278" s="48">
        <f>Портфель!E279</f>
        <v>700000</v>
      </c>
      <c r="G278" s="48">
        <f>Портфель!K279</f>
        <v>1054402</v>
      </c>
      <c r="H278" s="48" t="str">
        <f>Портфель!G279</f>
        <v>ООО "Дерис"</v>
      </c>
      <c r="I278" s="46" t="str">
        <f>Портфель!N279</f>
        <v>Товары</v>
      </c>
      <c r="J278" s="48" t="str">
        <f>Портфель!P279</f>
        <v>г. Саратов, ул. Астраханская, 102</v>
      </c>
      <c r="K278" s="49" t="str">
        <f>Портфель!AE279</f>
        <v>раз в полгода</v>
      </c>
      <c r="L278" s="43"/>
      <c r="M278" s="51">
        <f ca="1">Портфель!AR279</f>
        <v>41331</v>
      </c>
      <c r="N278" s="43"/>
      <c r="O278" s="53" t="str">
        <f>Портфель!F279</f>
        <v>ДМСБ</v>
      </c>
    </row>
    <row r="279" spans="1:15" s="44" customFormat="1" ht="51" x14ac:dyDescent="0.2">
      <c r="A279" s="48" t="str">
        <f>Портфель!A280</f>
        <v>ИП Сучкова Ольга Владимировна</v>
      </c>
      <c r="B279" s="46" t="str">
        <f>Портфель!B280</f>
        <v>Р/35/12/1/0256 от 22.03.2012 г.</v>
      </c>
      <c r="C279" s="47">
        <f>Портфель!D280</f>
        <v>42086</v>
      </c>
      <c r="D279" s="46" t="str">
        <f>Портфель!H280</f>
        <v>Р/35/12/1/0256/4/02 от 22.03.2012 г.</v>
      </c>
      <c r="E279" s="46" t="str">
        <f>Портфель!Q280</f>
        <v>Легковой автомобиль MITSUBISHI ASX 1.8, 2011 г.в.</v>
      </c>
      <c r="F279" s="48">
        <f>Портфель!E280</f>
        <v>700000</v>
      </c>
      <c r="G279" s="48">
        <f>Портфель!K280</f>
        <v>710400</v>
      </c>
      <c r="H279" s="48" t="str">
        <f>Портфель!G280</f>
        <v>Сучкова Ольга Владимировна</v>
      </c>
      <c r="I279" s="46" t="str">
        <f>Портфель!N280</f>
        <v>Транспорт</v>
      </c>
      <c r="J279" s="48" t="str">
        <f>Портфель!P280</f>
        <v>Саратовская область, г. Энгельс, ул. Комсомольская, дом 149</v>
      </c>
      <c r="K279" s="49" t="str">
        <f>Портфель!AE280</f>
        <v>раз в квартал</v>
      </c>
      <c r="L279" s="43"/>
      <c r="M279" s="51">
        <f ca="1">Портфель!AR280</f>
        <v>41318</v>
      </c>
      <c r="N279" s="43"/>
      <c r="O279" s="53" t="str">
        <f>Портфель!F280</f>
        <v>ДМСБ</v>
      </c>
    </row>
    <row r="280" spans="1:15" s="44" customFormat="1" ht="51" x14ac:dyDescent="0.2">
      <c r="A280" s="48" t="str">
        <f>Портфель!A281</f>
        <v>ООО "Русский Лизинговый Центр"</v>
      </c>
      <c r="B280" s="46" t="str">
        <f>Портфель!B281</f>
        <v>Р/03/12/1/0973 от 10.08.2012 г.</v>
      </c>
      <c r="C280" s="47">
        <f>Портфель!D281</f>
        <v>41861</v>
      </c>
      <c r="D280" s="46" t="str">
        <f>Портфель!H281</f>
        <v>Р/03/12/1/0973/4/01 от 14.09.2012 г.</v>
      </c>
      <c r="E280" s="46" t="str">
        <f>Портфель!Q281</f>
        <v>Грузовой 3035КС, 2012г.в. Грузовой 3035КС, 2012г.в.</v>
      </c>
      <c r="F280" s="48">
        <f>Портфель!E281</f>
        <v>698500</v>
      </c>
      <c r="G280" s="48">
        <f>Портфель!K281</f>
        <v>980000</v>
      </c>
      <c r="H280" s="48" t="str">
        <f>Портфель!G281</f>
        <v>ООО "Русский Лизинговый Центр"</v>
      </c>
      <c r="I280" s="46" t="str">
        <f>Портфель!N281</f>
        <v>Транспорт</v>
      </c>
      <c r="J280" s="48" t="str">
        <f>Портфель!P281</f>
        <v>г. Саратов, ул. Песчано-Уметская, д. 41</v>
      </c>
      <c r="K280" s="49" t="str">
        <f>Портфель!AE281</f>
        <v>раз в квартал</v>
      </c>
      <c r="L280" s="43"/>
      <c r="M280" s="51">
        <f ca="1">Портфель!AR281</f>
        <v>41264</v>
      </c>
      <c r="N280" s="43"/>
      <c r="O280" s="53" t="str">
        <f>Портфель!F281</f>
        <v>ДМСБ</v>
      </c>
    </row>
    <row r="281" spans="1:15" s="44" customFormat="1" ht="51" x14ac:dyDescent="0.2">
      <c r="A281" s="48" t="str">
        <f>Портфель!A282</f>
        <v>ООО "Русский Лизинговый Центр"</v>
      </c>
      <c r="B281" s="46" t="str">
        <f>Портфель!B282</f>
        <v>Р/35/12/1/0257 от 29.03.2012 г.</v>
      </c>
      <c r="C281" s="47">
        <f>Портфель!D282</f>
        <v>41638</v>
      </c>
      <c r="D281" s="46" t="str">
        <f>Портфель!H282</f>
        <v>Р/35/12/1/0257/4/01 от 05.05.2012 г.</v>
      </c>
      <c r="E281" s="46" t="str">
        <f>Портфель!Q282</f>
        <v>Бортовая платформа  2834LB, 2012 г.в.</v>
      </c>
      <c r="F281" s="48">
        <f>Портфель!E282</f>
        <v>644000</v>
      </c>
      <c r="G281" s="48">
        <f>Портфель!K282</f>
        <v>644000</v>
      </c>
      <c r="H281" s="48" t="str">
        <f>Портфель!G282</f>
        <v>ООО "Русский Лизинговый Центр"</v>
      </c>
      <c r="I281" s="46" t="str">
        <f>Портфель!N282</f>
        <v>Транспорт</v>
      </c>
      <c r="J281" s="48" t="str">
        <f>Портфель!P282</f>
        <v>Саратовская область, г. Энгельс, ул. Студенческая, дом 205</v>
      </c>
      <c r="K281" s="49" t="str">
        <f>Портфель!AE282</f>
        <v>раз в квартал</v>
      </c>
      <c r="L281" s="43"/>
      <c r="M281" s="51">
        <f ca="1">Портфель!AR282</f>
        <v>41324</v>
      </c>
      <c r="N281" s="43"/>
      <c r="O281" s="53" t="str">
        <f>Портфель!F282</f>
        <v>ДМСБ</v>
      </c>
    </row>
    <row r="282" spans="1:15" s="44" customFormat="1" ht="51" x14ac:dyDescent="0.2">
      <c r="A282" s="48" t="str">
        <f>Портфель!A283</f>
        <v>ООО "Русский Лизинговый Центр"</v>
      </c>
      <c r="B282" s="46" t="str">
        <f>Портфель!B283</f>
        <v>Р/03/11/1/0835 от 10.05.2011 г.</v>
      </c>
      <c r="C282" s="47">
        <f>Портфель!D283</f>
        <v>41769</v>
      </c>
      <c r="D282" s="46" t="str">
        <f>Портфель!H283</f>
        <v>Р/03/11/1/0835/4/01 от 28.09.2011 г.</v>
      </c>
      <c r="E282" s="46" t="str">
        <f>Портфель!Q283</f>
        <v>Грузопассажирский фургон Fiat DUCATO, 2011 г.в.</v>
      </c>
      <c r="F282" s="48">
        <f>Портфель!E283</f>
        <v>640000</v>
      </c>
      <c r="G282" s="48">
        <f>Портфель!K283</f>
        <v>658000</v>
      </c>
      <c r="H282" s="48" t="str">
        <f>Портфель!G283</f>
        <v>ООО "Русский Лизинговый Центр"</v>
      </c>
      <c r="I282" s="46" t="str">
        <f>Портфель!N283</f>
        <v>Транспорт</v>
      </c>
      <c r="J282" s="48" t="str">
        <f>Портфель!P283</f>
        <v>Саратовская область, Саратовский район, на расстоянии 0,5 км. от п. Зоринский</v>
      </c>
      <c r="K282" s="49" t="str">
        <f>Портфель!AE283</f>
        <v>раз в квартал</v>
      </c>
      <c r="L282" s="43"/>
      <c r="M282" s="51">
        <f ca="1">Портфель!AR283</f>
        <v>41316</v>
      </c>
      <c r="N282" s="43"/>
      <c r="O282" s="53" t="str">
        <f>Портфель!F283</f>
        <v>ДМСБ</v>
      </c>
    </row>
    <row r="283" spans="1:15" s="44" customFormat="1" ht="51" x14ac:dyDescent="0.2">
      <c r="A283" s="48" t="str">
        <f>Портфель!A284</f>
        <v>Гафуров Анвер Рушанович ИП</v>
      </c>
      <c r="B283" s="46" t="str">
        <f>Портфель!B284</f>
        <v>1090300-00-00723  14.04.2010</v>
      </c>
      <c r="C283" s="47">
        <f>Портфель!D284</f>
        <v>41258</v>
      </c>
      <c r="D283" s="46" t="str">
        <f>Портфель!H284</f>
        <v xml:space="preserve"> 1090300-61-00723  от 14.04.2010</v>
      </c>
      <c r="E283" s="46" t="str">
        <f>Портфель!Q284</f>
        <v xml:space="preserve">Легковой а/м LAND ROVER FREELANDER 2, 2008 г. в. </v>
      </c>
      <c r="F283" s="48">
        <f>Портфель!E284</f>
        <v>600000</v>
      </c>
      <c r="G283" s="48">
        <f>Портфель!K284</f>
        <v>600000</v>
      </c>
      <c r="H283" s="48" t="str">
        <f>Портфель!G284</f>
        <v>Гафурова Людмила Викторовна</v>
      </c>
      <c r="I283" s="46" t="str">
        <f>Портфель!N284</f>
        <v>Транспорт</v>
      </c>
      <c r="J283" s="48" t="str">
        <f>Портфель!P284</f>
        <v>г. Саратов, ул. Мира, д. 29А</v>
      </c>
      <c r="K283" s="49" t="str">
        <f>Портфель!AE284</f>
        <v>раз в полгода</v>
      </c>
      <c r="L283" s="43"/>
      <c r="M283" s="51">
        <f ca="1">Портфель!AR284</f>
        <v>41347</v>
      </c>
      <c r="N283" s="43"/>
      <c r="O283" s="53" t="str">
        <f>Портфель!F284</f>
        <v>ДМСБ</v>
      </c>
    </row>
    <row r="284" spans="1:15" s="44" customFormat="1" ht="51" x14ac:dyDescent="0.2">
      <c r="A284" s="48" t="str">
        <f>Портфель!A285</f>
        <v>ООО «Технология»</v>
      </c>
      <c r="B284" s="46" t="str">
        <f>Портфель!B285</f>
        <v>Р/03/11/1/0872 от 26.08.2011</v>
      </c>
      <c r="C284" s="47">
        <f>Портфель!D285</f>
        <v>41512</v>
      </c>
      <c r="D284" s="46" t="str">
        <f>Портфель!H285</f>
        <v>Р/03/11/1/0872/4/03 от 26.08.2011</v>
      </c>
      <c r="E284" s="46" t="str">
        <f>Портфель!Q285</f>
        <v>Легковой автомобиль LAND ROVER DISCOVERY 3, 2008 г.в.</v>
      </c>
      <c r="F284" s="48">
        <f>Портфель!E285</f>
        <v>600000</v>
      </c>
      <c r="G284" s="48">
        <f>Портфель!K285</f>
        <v>600000</v>
      </c>
      <c r="H284" s="48" t="str">
        <f>Портфель!G285</f>
        <v>ООО «Технология»</v>
      </c>
      <c r="I284" s="46" t="str">
        <f>Портфель!N285</f>
        <v>Транспорт</v>
      </c>
      <c r="J284" s="48" t="str">
        <f>Портфель!P285</f>
        <v>г. Саратов, ул. Чернышевского, д. 203</v>
      </c>
      <c r="K284" s="49" t="str">
        <f>Портфель!AE285</f>
        <v>раз в полгода</v>
      </c>
      <c r="L284" s="43"/>
      <c r="M284" s="51">
        <f ca="1">Портфель!AR285</f>
        <v>41320</v>
      </c>
      <c r="N284" s="43"/>
      <c r="O284" s="53" t="str">
        <f>Портфель!F285</f>
        <v>ДМСБ</v>
      </c>
    </row>
    <row r="285" spans="1:15" s="44" customFormat="1" ht="51" x14ac:dyDescent="0.2">
      <c r="A285" s="48" t="str">
        <f>Портфель!A286</f>
        <v>ИП Шибаева Лариса Владимировна</v>
      </c>
      <c r="B285" s="46" t="str">
        <f>Портфель!B286</f>
        <v>Р/35/12/1/0251 от 02.02.2012 г.</v>
      </c>
      <c r="C285" s="47">
        <f>Портфель!D286</f>
        <v>41199</v>
      </c>
      <c r="D285" s="46" t="str">
        <f>Портфель!H286</f>
        <v>Р/35/12/1/0251/4/03 от 02.02.2012 г.</v>
      </c>
      <c r="E285" s="46" t="str">
        <f>Портфель!Q286</f>
        <v>Легковой автомобиль марки FORD ФОРД “ФОКУС”, 2011 г.в.</v>
      </c>
      <c r="F285" s="48">
        <f>Портфель!E286</f>
        <v>600000</v>
      </c>
      <c r="G285" s="48">
        <f>Портфель!K286</f>
        <v>516880</v>
      </c>
      <c r="H285" s="48" t="str">
        <f>Портфель!G286</f>
        <v>Шибаева Лариса Владимировна</v>
      </c>
      <c r="I285" s="46" t="str">
        <f>Портфель!N286</f>
        <v>Транспорт</v>
      </c>
      <c r="J285" s="48" t="str">
        <f>Портфель!P286</f>
        <v>Саратовская область, г. Энгельс,  ул. Колотилова,  дом 18</v>
      </c>
      <c r="K285" s="49" t="str">
        <f>Портфель!AE286</f>
        <v>раз в полгода</v>
      </c>
      <c r="L285" s="43"/>
      <c r="M285" s="51">
        <f ca="1">Портфель!AR286</f>
        <v>41382</v>
      </c>
      <c r="N285" s="43"/>
      <c r="O285" s="53" t="str">
        <f>Портфель!F286</f>
        <v>ДМСБ</v>
      </c>
    </row>
    <row r="286" spans="1:15" s="44" customFormat="1" ht="51" x14ac:dyDescent="0.2">
      <c r="A286" s="48" t="str">
        <f>Портфель!A287</f>
        <v>ИП Шибаева Лариса Владимировна</v>
      </c>
      <c r="B286" s="46" t="str">
        <f>Портфель!B287</f>
        <v>Р/35/12/1/0251 от 02.02.2012 г.</v>
      </c>
      <c r="C286" s="47">
        <f>Портфель!D287</f>
        <v>42037</v>
      </c>
      <c r="D286" s="46" t="str">
        <f>Портфель!H287</f>
        <v>Р/35/12/1/0251/4/02 от 02.02.2012 г.</v>
      </c>
      <c r="E286" s="46" t="str">
        <f>Портфель!Q287</f>
        <v>Легковой автомобиль марки FORD ФОРД “ФОКУС”, 2009 г.в.</v>
      </c>
      <c r="F286" s="48">
        <f>Портфель!E287</f>
        <v>600000</v>
      </c>
      <c r="G286" s="48">
        <f>Портфель!K287</f>
        <v>252000</v>
      </c>
      <c r="H286" s="48" t="str">
        <f>Портфель!G287</f>
        <v>Шибаева Лариса Владимировна</v>
      </c>
      <c r="I286" s="46" t="str">
        <f>Портфель!N287</f>
        <v>Транспорт</v>
      </c>
      <c r="J286" s="48" t="str">
        <f>Портфель!P287</f>
        <v>Саратовская область, г. Энгельс,  ул. Колотилова,  дом 18</v>
      </c>
      <c r="K286" s="49" t="str">
        <f>Портфель!AE287</f>
        <v>раз в полгода</v>
      </c>
      <c r="L286" s="43"/>
      <c r="M286" s="51">
        <f ca="1">Портфель!AR287</f>
        <v>41382</v>
      </c>
      <c r="N286" s="43"/>
      <c r="O286" s="53" t="str">
        <f>Портфель!F287</f>
        <v>ДМСБ</v>
      </c>
    </row>
    <row r="287" spans="1:15" s="44" customFormat="1" ht="51" x14ac:dyDescent="0.2">
      <c r="A287" s="48" t="str">
        <f>Портфель!A288</f>
        <v>Панова Т.К. ИП</v>
      </c>
      <c r="B287" s="46" t="str">
        <f>Портфель!B288</f>
        <v>1090300-00-00824 от 15.03.2011 г.</v>
      </c>
      <c r="C287" s="47">
        <f>Портфель!D288</f>
        <v>41714</v>
      </c>
      <c r="D287" s="46" t="str">
        <f>Портфель!H288</f>
        <v>1090300-61-00824 от 15.03.2011 г.</v>
      </c>
      <c r="E287" s="46" t="str">
        <f>Портфель!Q288</f>
        <v>Грузовой бортовой тентованный автомобиль ГАЗ-3035КС, 2007 г.в.</v>
      </c>
      <c r="F287" s="48">
        <f>Портфель!E288</f>
        <v>600000</v>
      </c>
      <c r="G287" s="48">
        <f>Портфель!K288</f>
        <v>159500</v>
      </c>
      <c r="H287" s="48" t="str">
        <f>Портфель!G288</f>
        <v>Панова Татьяна Константиновна</v>
      </c>
      <c r="I287" s="46" t="str">
        <f>Портфель!N288</f>
        <v>Транспорт</v>
      </c>
      <c r="J287" s="48" t="str">
        <f>Портфель!P288</f>
        <v xml:space="preserve">г. Саратов, ул. Челиева, д. 57 </v>
      </c>
      <c r="K287" s="49" t="str">
        <f>Портфель!AE288</f>
        <v>раз в квартал</v>
      </c>
      <c r="L287" s="43"/>
      <c r="M287" s="51">
        <f ca="1">Портфель!AR288</f>
        <v>41295</v>
      </c>
      <c r="N287" s="43"/>
      <c r="O287" s="53" t="str">
        <f>Портфель!F288</f>
        <v>ДМСБ</v>
      </c>
    </row>
    <row r="288" spans="1:15" s="44" customFormat="1" ht="51" x14ac:dyDescent="0.2">
      <c r="A288" s="48" t="str">
        <f>Портфель!A289</f>
        <v>Попов Александр Евгеньевич ИП</v>
      </c>
      <c r="B288" s="46" t="str">
        <f>Портфель!B289</f>
        <v>1020005-00-00125 29.05.2008</v>
      </c>
      <c r="C288" s="47">
        <f>Портфель!D289</f>
        <v>41424</v>
      </c>
      <c r="D288" s="46" t="str">
        <f>Портфель!H289</f>
        <v>1020005-61-00125 от 29.05.2008 г.</v>
      </c>
      <c r="E288" s="46" t="str">
        <f>Портфель!Q289</f>
        <v>Грузовой транспорт (3 ед.)</v>
      </c>
      <c r="F288" s="48">
        <f>Портфель!E289</f>
        <v>580000</v>
      </c>
      <c r="G288" s="48">
        <f>Портфель!K289</f>
        <v>360000</v>
      </c>
      <c r="H288" s="48" t="str">
        <f>Портфель!G289</f>
        <v>Попов Александр Евгеньевич</v>
      </c>
      <c r="I288" s="46" t="str">
        <f>Портфель!N289</f>
        <v>Транспорт</v>
      </c>
      <c r="J288" s="48" t="str">
        <f>Портфель!P289</f>
        <v>Саратовская обл., г. Маркс,  ул. Аэродромная,  дом 40</v>
      </c>
      <c r="K288" s="49" t="str">
        <f>Портфель!AE289</f>
        <v>раз в полгода</v>
      </c>
      <c r="L288" s="43"/>
      <c r="M288" s="51">
        <f ca="1">Портфель!AR289</f>
        <v>44368</v>
      </c>
      <c r="N288" s="43"/>
      <c r="O288" s="53" t="str">
        <f>Портфель!F289</f>
        <v>ДМСБ</v>
      </c>
    </row>
    <row r="289" spans="1:15" s="44" customFormat="1" ht="51" x14ac:dyDescent="0.2">
      <c r="A289" s="48" t="str">
        <f>Портфель!A290</f>
        <v>ООО "Русский Лизинговый Центр"</v>
      </c>
      <c r="B289" s="46" t="str">
        <f>Портфель!B290</f>
        <v>Р/03/12/1/0939 от 16.04.2012 г.</v>
      </c>
      <c r="C289" s="47">
        <f>Портфель!D290</f>
        <v>41745</v>
      </c>
      <c r="D289" s="46" t="str">
        <f>Портфель!H290</f>
        <v>Р/03/12/1/0939/4/01 от 15.05.2012 г.</v>
      </c>
      <c r="E289" s="46" t="str">
        <f>Портфель!Q290</f>
        <v>Грузовой с бортовой платформой ГАЗ-3302, 2012 г.в.</v>
      </c>
      <c r="F289" s="48">
        <f>Портфель!E290</f>
        <v>570150</v>
      </c>
      <c r="G289" s="48">
        <f>Портфель!K290</f>
        <v>399000</v>
      </c>
      <c r="H289" s="48" t="str">
        <f>Портфель!G290</f>
        <v>ООО "Русский Лизинговый Центр"</v>
      </c>
      <c r="I289" s="46" t="str">
        <f>Портфель!N290</f>
        <v>Транспорт</v>
      </c>
      <c r="J289" s="48" t="str">
        <f>Портфель!P290</f>
        <v>г. Саратов, Крымский проезд, д. 7</v>
      </c>
      <c r="K289" s="49" t="str">
        <f>Портфель!AE290</f>
        <v>раз в квартал</v>
      </c>
      <c r="L289" s="43"/>
      <c r="M289" s="51">
        <f ca="1">Портфель!AR290</f>
        <v>41324</v>
      </c>
      <c r="N289" s="43"/>
      <c r="O289" s="53" t="str">
        <f>Портфель!F290</f>
        <v>ДМСБ</v>
      </c>
    </row>
    <row r="290" spans="1:15" s="44" customFormat="1" ht="51" x14ac:dyDescent="0.2">
      <c r="A290" s="48" t="str">
        <f>Портфель!A291</f>
        <v>ИП Карпушин Евгений Васильевич</v>
      </c>
      <c r="B290" s="46" t="str">
        <f>Портфель!B291</f>
        <v>Р/35/11/1/0218 от 24.06.2011 г.</v>
      </c>
      <c r="C290" s="47">
        <f>Портфель!D291</f>
        <v>42545</v>
      </c>
      <c r="D290" s="46" t="str">
        <f>Портфель!H291</f>
        <v>Р/35/11/1/0218/4/02 от 24.06.2011 г.</v>
      </c>
      <c r="E290" s="46" t="str">
        <f>Портфель!Q291</f>
        <v>Легковой автомобиль OPEL Zafira, 2011 г.в.</v>
      </c>
      <c r="F290" s="48">
        <f>Портфель!E291</f>
        <v>550000</v>
      </c>
      <c r="G290" s="48">
        <f>Портфель!K291</f>
        <v>563920</v>
      </c>
      <c r="H290" s="48" t="str">
        <f>Портфель!G291</f>
        <v>Карпушин Евгений Васильевич</v>
      </c>
      <c r="I290" s="46" t="str">
        <f>Портфель!N291</f>
        <v>Транспорт</v>
      </c>
      <c r="J290" s="48" t="str">
        <f>Портфель!P291</f>
        <v>Саратовская область,  г. Энгельс, ул. Будочная, дом  52</v>
      </c>
      <c r="K290" s="49" t="str">
        <f>Портфель!AE291</f>
        <v>раз в полгода</v>
      </c>
      <c r="L290" s="43"/>
      <c r="M290" s="51">
        <f ca="1">Портфель!AR291</f>
        <v>41411</v>
      </c>
      <c r="N290" s="43"/>
      <c r="O290" s="53" t="str">
        <f>Портфель!F291</f>
        <v>ДМСБ</v>
      </c>
    </row>
    <row r="291" spans="1:15" s="44" customFormat="1" ht="51" x14ac:dyDescent="0.2">
      <c r="A291" s="48" t="str">
        <f>Портфель!A292</f>
        <v>Смирнов Виктор Сергеевич ИП</v>
      </c>
      <c r="B291" s="46" t="str">
        <f>Портфель!B292</f>
        <v>1020005-00-00029 27.08.2007</v>
      </c>
      <c r="C291" s="47">
        <f>Портфель!D292</f>
        <v>41149</v>
      </c>
      <c r="D291" s="46" t="str">
        <f>Портфель!H292</f>
        <v>1020005-31-00029 от 27.08.2007 г.</v>
      </c>
      <c r="E291" s="46" t="str">
        <f>Портфель!Q292</f>
        <v>Автомасла, автохимия, автозапчасти</v>
      </c>
      <c r="F291" s="48">
        <f>Портфель!E292</f>
        <v>502700</v>
      </c>
      <c r="G291" s="48">
        <f>Портфель!K292</f>
        <v>4487.08</v>
      </c>
      <c r="H291" s="48" t="str">
        <f>Портфель!G292</f>
        <v>Смирнов Виктор Сергеевич ИП</v>
      </c>
      <c r="I291" s="46" t="str">
        <f>Портфель!N292</f>
        <v>Товары</v>
      </c>
      <c r="J291" s="48" t="str">
        <f>Портфель!P292</f>
        <v xml:space="preserve">Саратовская область, г. Энгельс, ул. М. Расковой, д. 4 </v>
      </c>
      <c r="K291" s="49" t="str">
        <f>Портфель!AE292</f>
        <v>раз в полгода</v>
      </c>
      <c r="L291" s="43"/>
      <c r="M291" s="51">
        <f ca="1">Портфель!AR292</f>
        <v>41333</v>
      </c>
      <c r="N291" s="43"/>
      <c r="O291" s="53" t="str">
        <f>Портфель!F292</f>
        <v>ДМСБ</v>
      </c>
    </row>
    <row r="292" spans="1:15" s="44" customFormat="1" ht="63.75" x14ac:dyDescent="0.2">
      <c r="A292" s="48" t="str">
        <f>Портфель!A293</f>
        <v>Мещененков В.П. ИП</v>
      </c>
      <c r="B292" s="46" t="str">
        <f>Портфель!B293</f>
        <v>1090300-00-00778 от 20.10.2010 г.</v>
      </c>
      <c r="C292" s="47">
        <f>Портфель!D293</f>
        <v>41568</v>
      </c>
      <c r="D292" s="46" t="str">
        <f>Портфель!H293</f>
        <v>1090300-61-00778 от 20.10.2010 г.</v>
      </c>
      <c r="E292" s="46" t="str">
        <f>Портфель!Q293</f>
        <v>Грузовой тягач седельный, RENAULT PREMIUM 440.19T, 2010 г.в.</v>
      </c>
      <c r="F292" s="48">
        <f>Портфель!E293</f>
        <v>500000</v>
      </c>
      <c r="G292" s="48">
        <f>Портфель!K293</f>
        <v>1820000</v>
      </c>
      <c r="H292" s="48" t="str">
        <f>Портфель!G293</f>
        <v xml:space="preserve">Мещененков Валерий Петрович </v>
      </c>
      <c r="I292" s="46" t="str">
        <f>Портфель!N293</f>
        <v>Транспорт</v>
      </c>
      <c r="J292" s="48" t="str">
        <f>Портфель!P293</f>
        <v>г. Саратов, ул. Огородная, д. 118/126</v>
      </c>
      <c r="K292" s="49" t="str">
        <f>Портфель!AE293</f>
        <v>раз в полгода</v>
      </c>
      <c r="L292" s="43"/>
      <c r="M292" s="51">
        <f ca="1">Портфель!AR293</f>
        <v>41317</v>
      </c>
      <c r="N292" s="43"/>
      <c r="O292" s="53" t="str">
        <f>Портфель!F293</f>
        <v>ДМСБ</v>
      </c>
    </row>
    <row r="293" spans="1:15" s="44" customFormat="1" ht="76.5" x14ac:dyDescent="0.2">
      <c r="A293" s="48" t="str">
        <f>Портфель!A294</f>
        <v>Коростина Ольга Витальевна</v>
      </c>
      <c r="B293" s="46" t="str">
        <f>Портфель!B294</f>
        <v>1030007-00-00020 31.10.2007</v>
      </c>
      <c r="C293" s="47">
        <f>Портфель!D294</f>
        <v>41214</v>
      </c>
      <c r="D293" s="46" t="str">
        <f>Портфель!H294</f>
        <v>1030007-00-00020 от 07.03.2008 г.</v>
      </c>
      <c r="E293" s="46" t="str">
        <f>Портфель!Q294</f>
        <v>Здание магазина, общей площадью 156,9 кв.м., земельный участок общей площадью 750 в.м.</v>
      </c>
      <c r="F293" s="48">
        <f>Портфель!E294</f>
        <v>500000</v>
      </c>
      <c r="G293" s="48">
        <f>Портфель!K294</f>
        <v>847000</v>
      </c>
      <c r="H293" s="48" t="str">
        <f>Портфель!G294</f>
        <v>Коростина Ольга Витальевна</v>
      </c>
      <c r="I293" s="46" t="str">
        <f>Портфель!N294</f>
        <v>Недвижимое имущество</v>
      </c>
      <c r="J293" s="48" t="str">
        <f>Портфель!P294</f>
        <v>Волгоградская область, Камышинский район, село Лебяжье, ул. Кирова, д. 32"б"</v>
      </c>
      <c r="K293" s="49" t="str">
        <f>Портфель!AE294</f>
        <v>раз в год</v>
      </c>
      <c r="L293" s="43"/>
      <c r="M293" s="51">
        <f ca="1">Портфель!AR294</f>
        <v>44397</v>
      </c>
      <c r="N293" s="43"/>
      <c r="O293" s="53" t="str">
        <f>Портфель!F294</f>
        <v>ДМСБ</v>
      </c>
    </row>
    <row r="294" spans="1:15" s="44" customFormat="1" ht="191.25" x14ac:dyDescent="0.2">
      <c r="A294" s="48" t="str">
        <f>Портфель!A295</f>
        <v>ИП Аношкина Ольга Васильевна</v>
      </c>
      <c r="B294" s="46" t="str">
        <f>Портфель!B295</f>
        <v>Р/03/11/1/0887 от 30.09.2011 г.</v>
      </c>
      <c r="C294" s="47">
        <f>Портфель!D295</f>
        <v>41912</v>
      </c>
      <c r="D294" s="46" t="str">
        <f>Портфель!H295</f>
        <v>Р/03/11/1/0887/5/02 от 30.09.2011 г.</v>
      </c>
      <c r="E294" s="46" t="str">
        <f>Портфель!Q295</f>
        <v>Нежилое здание, кадастровый номер 64-64-53/034/2010-234, общей площадью 74,7 кв.м., 1-этажное. Земельный участок, категория земель: земли населенных пунктов, кадастровый номер 64:32:02 22 01:0032, общей площадью 100 кв.м.</v>
      </c>
      <c r="F294" s="48">
        <f>Портфель!E295</f>
        <v>500000</v>
      </c>
      <c r="G294" s="48">
        <f>Портфель!K295</f>
        <v>573000</v>
      </c>
      <c r="H294" s="48" t="str">
        <f>Портфель!G295</f>
        <v>Аношкина Ольга Васильевна</v>
      </c>
      <c r="I294" s="46" t="str">
        <f>Портфель!N295</f>
        <v>Недвижимое имущество</v>
      </c>
      <c r="J294" s="48" t="str">
        <f>Портфель!P295</f>
        <v>Саратовская область, Саратовский район, пос. Зоринский, ул. Дорожная</v>
      </c>
      <c r="K294" s="49" t="str">
        <f>Портфель!AE295</f>
        <v>раз в год</v>
      </c>
      <c r="L294" s="43"/>
      <c r="M294" s="51">
        <f ca="1">Портфель!AR295</f>
        <v>41543</v>
      </c>
      <c r="N294" s="43"/>
      <c r="O294" s="53" t="str">
        <f>Портфель!F295</f>
        <v>ДМСБ</v>
      </c>
    </row>
    <row r="295" spans="1:15" s="44" customFormat="1" ht="51" x14ac:dyDescent="0.2">
      <c r="A295" s="48" t="str">
        <f>Портфель!A296</f>
        <v>Винничук Марина Георгиевна ИП</v>
      </c>
      <c r="B295" s="46" t="str">
        <f>Портфель!B296</f>
        <v>1090300-00-00751  20.07.2010</v>
      </c>
      <c r="C295" s="47">
        <f>Портфель!D296</f>
        <v>41411</v>
      </c>
      <c r="D295" s="46" t="str">
        <f>Портфель!H296</f>
        <v>1090300-61-00751  от 20.07.2010</v>
      </c>
      <c r="E295" s="46" t="str">
        <f>Портфель!Q296</f>
        <v>Легковой а/м KIA JES (Sportage, KM, KMS), 2010 г.в.</v>
      </c>
      <c r="F295" s="48">
        <f>Портфель!E296</f>
        <v>500000</v>
      </c>
      <c r="G295" s="48">
        <f>Портфель!K296</f>
        <v>544000</v>
      </c>
      <c r="H295" s="48" t="str">
        <f>Портфель!G296</f>
        <v xml:space="preserve">Винничук Юрий Николаевич </v>
      </c>
      <c r="I295" s="46" t="str">
        <f>Портфель!N296</f>
        <v>Транспорт</v>
      </c>
      <c r="J295" s="48" t="str">
        <f>Портфель!P296</f>
        <v>г. Саратов, ул. Аткарская, д. 51</v>
      </c>
      <c r="K295" s="49" t="str">
        <f>Портфель!AE296</f>
        <v>раз в полгода</v>
      </c>
      <c r="L295" s="43"/>
      <c r="M295" s="51">
        <f ca="1">Портфель!AR296</f>
        <v>41361</v>
      </c>
      <c r="N295" s="43"/>
      <c r="O295" s="53" t="str">
        <f>Портфель!F296</f>
        <v>ДМСБ</v>
      </c>
    </row>
    <row r="296" spans="1:15" s="44" customFormat="1" ht="38.25" x14ac:dyDescent="0.2">
      <c r="A296" s="48" t="str">
        <f>Портфель!A297</f>
        <v>ООО "Линда"</v>
      </c>
      <c r="B296" s="46" t="str">
        <f>Портфель!B297</f>
        <v>Р/35/11/1/0231 от 26.09.2011 г.</v>
      </c>
      <c r="C296" s="47">
        <f>Портфель!D297</f>
        <v>41908</v>
      </c>
      <c r="D296" s="46" t="str">
        <f>Портфель!H297</f>
        <v>Р/35/11/1/0231/4/03 от 26.09.2011 г.</v>
      </c>
      <c r="E296" s="46" t="str">
        <f>Портфель!Q297</f>
        <v>Легковой а/м  TOYOTA Camry, 2010 г.в.</v>
      </c>
      <c r="F296" s="48">
        <f>Портфель!E297</f>
        <v>500000</v>
      </c>
      <c r="G296" s="48">
        <f>Портфель!K297</f>
        <v>504000</v>
      </c>
      <c r="H296" s="48" t="str">
        <f>Портфель!G297</f>
        <v>Воропаев Андрей Анатольевич</v>
      </c>
      <c r="I296" s="46" t="str">
        <f>Портфель!N297</f>
        <v>Транспорт</v>
      </c>
      <c r="J296" s="48" t="str">
        <f>Портфель!P297</f>
        <v>Саратовская область,  г. Энгельс, ул. Тельмана, д.35</v>
      </c>
      <c r="K296" s="49" t="str">
        <f>Портфель!AE297</f>
        <v>раз в полгода</v>
      </c>
      <c r="L296" s="43"/>
      <c r="M296" s="51">
        <f ca="1">Портфель!AR297</f>
        <v>41362</v>
      </c>
      <c r="N296" s="43"/>
      <c r="O296" s="53" t="str">
        <f>Портфель!F297</f>
        <v>ДМСБ</v>
      </c>
    </row>
    <row r="297" spans="1:15" s="44" customFormat="1" ht="89.25" x14ac:dyDescent="0.2">
      <c r="A297" s="48" t="str">
        <f>Портфель!A298</f>
        <v>Богданов Олег Геннадьевич</v>
      </c>
      <c r="B297" s="46" t="str">
        <f>Портфель!B298</f>
        <v>1030007-00-00071 18.06.2008</v>
      </c>
      <c r="C297" s="47">
        <f>Портфель!D298</f>
        <v>41444</v>
      </c>
      <c r="D297" s="46" t="str">
        <f>Портфель!H298</f>
        <v>1030007-61-00071 от 18.06.2008 г.</v>
      </c>
      <c r="E297" s="46" t="str">
        <f>Портфель!Q298</f>
        <v>Легковой автомобиль VW PASSAT 5V TURBO, 1997 г.в.; Санитарный автомобиль УАЗ-39629, 2000 г.в.</v>
      </c>
      <c r="F297" s="48">
        <f>Портфель!E298</f>
        <v>500000</v>
      </c>
      <c r="G297" s="48">
        <f>Портфель!K298</f>
        <v>257000</v>
      </c>
      <c r="H297" s="48" t="str">
        <f>Портфель!G298</f>
        <v>Богданов Олег Геннадьевич</v>
      </c>
      <c r="I297" s="46" t="str">
        <f>Портфель!N298</f>
        <v>Транспорт</v>
      </c>
      <c r="J297" s="48" t="str">
        <f>Портфель!P298</f>
        <v>Волгоградская обл., г.Камышин, ул.Кирова, дом 3</v>
      </c>
      <c r="K297" s="49" t="str">
        <f>Портфель!AE298</f>
        <v>раз в квартал</v>
      </c>
      <c r="L297" s="43"/>
      <c r="M297" s="51">
        <f ca="1">Портфель!AR298</f>
        <v>44121</v>
      </c>
      <c r="N297" s="43"/>
      <c r="O297" s="53" t="str">
        <f>Портфель!F298</f>
        <v>ДМСБ</v>
      </c>
    </row>
    <row r="298" spans="1:15" s="44" customFormat="1" ht="38.25" x14ac:dyDescent="0.2">
      <c r="A298" s="48" t="str">
        <f>Портфель!A299</f>
        <v>Шантаев Владимир Зупаевич</v>
      </c>
      <c r="B298" s="46" t="str">
        <f>Портфель!B299</f>
        <v>1030007-00-00080 23.09.2008</v>
      </c>
      <c r="C298" s="47">
        <f>Портфель!D299</f>
        <v>41541</v>
      </c>
      <c r="D298" s="46" t="str">
        <f>Портфель!H299</f>
        <v>1030007-61-00080 от 23.09.2008 г.</v>
      </c>
      <c r="E298" s="46" t="str">
        <f>Портфель!Q299</f>
        <v>Легковой а/м ВАЗ-21114, 2006 г.в.</v>
      </c>
      <c r="F298" s="48">
        <f>Портфель!E299</f>
        <v>500000</v>
      </c>
      <c r="G298" s="48">
        <f>Портфель!K299</f>
        <v>130000</v>
      </c>
      <c r="H298" s="48" t="str">
        <f>Портфель!G299</f>
        <v>Шантаев Владимир Зупаевич</v>
      </c>
      <c r="I298" s="46" t="str">
        <f>Портфель!N299</f>
        <v>Транспорт</v>
      </c>
      <c r="J298" s="48" t="str">
        <f>Портфель!P299</f>
        <v>Волгоградская обл., г.Камышин, 3 мкр., д.7, кв.90</v>
      </c>
      <c r="K298" s="49" t="str">
        <f>Портфель!AE299</f>
        <v>раз в полгода</v>
      </c>
      <c r="L298" s="43"/>
      <c r="M298" s="51">
        <f ca="1">Портфель!AR299</f>
        <v>44368</v>
      </c>
      <c r="N298" s="43"/>
      <c r="O298" s="53" t="str">
        <f>Портфель!F299</f>
        <v>ДМСБ</v>
      </c>
    </row>
    <row r="299" spans="1:15" s="44" customFormat="1" ht="63.75" x14ac:dyDescent="0.2">
      <c r="A299" s="48" t="str">
        <f>Портфель!A300</f>
        <v>ИП Куркиев Михаил Александрович</v>
      </c>
      <c r="B299" s="46" t="str">
        <f>Портфель!B300</f>
        <v>Р/35/11/1/0245 от 16.12.2011 г.</v>
      </c>
      <c r="C299" s="47">
        <f>Портфель!D300</f>
        <v>41624</v>
      </c>
      <c r="D299" s="46" t="str">
        <f>Портфель!H300</f>
        <v>Р/35/11/1/0245/4/02 от 16.12.2011 г.</v>
      </c>
      <c r="E299" s="46" t="str">
        <f>Портфель!Q300</f>
        <v>Легковой автомобиль MAZDA 6, 2008 г.в.</v>
      </c>
      <c r="F299" s="48">
        <f>Портфель!E300</f>
        <v>450000</v>
      </c>
      <c r="G299" s="48">
        <f>Портфель!K300</f>
        <v>390000</v>
      </c>
      <c r="H299" s="48" t="str">
        <f>Портфель!G300</f>
        <v>Куркиев Михаил Александрович</v>
      </c>
      <c r="I299" s="46" t="str">
        <f>Портфель!N300</f>
        <v>Транспорт</v>
      </c>
      <c r="J299" s="48" t="str">
        <f>Портфель!P300</f>
        <v>Саратовская область, г. Энгельс, ул. Тельмана, д. 18 – открытая  охраняемая автостоянка.</v>
      </c>
      <c r="K299" s="49" t="str">
        <f>Портфель!AE300</f>
        <v>раз в квартал</v>
      </c>
      <c r="L299" s="43"/>
      <c r="M299" s="51">
        <f ca="1">Портфель!AR300</f>
        <v>41320</v>
      </c>
      <c r="N299" s="43"/>
      <c r="O299" s="53" t="str">
        <f>Портфель!F300</f>
        <v>ДМСБ</v>
      </c>
    </row>
    <row r="300" spans="1:15" s="44" customFormat="1" ht="114.75" x14ac:dyDescent="0.2">
      <c r="A300" s="48" t="str">
        <f>Портфель!A301</f>
        <v>ООО «Волжская технологическая компания»</v>
      </c>
      <c r="B300" s="46" t="str">
        <f>Портфель!B301</f>
        <v>Р/35/11/2/0236 от 17.10.2011г.</v>
      </c>
      <c r="C300" s="47">
        <f>Портфель!D301</f>
        <v>41199</v>
      </c>
      <c r="D300" s="46" t="str">
        <f>Портфель!H301</f>
        <v>Р/35/11/2/0236/4/02 от 17.10.2011 г.</v>
      </c>
      <c r="E300" s="46" t="str">
        <f>Портфель!Q301</f>
        <v>Легковой автомобиль NISSAN PATHFINDER 2.5 SE.,2007 г.в.; Фургон цельнометаллический ГАЗ-2705, 1999 г.в.</v>
      </c>
      <c r="F300" s="48">
        <f>Портфель!E301</f>
        <v>445000</v>
      </c>
      <c r="G300" s="48">
        <f>Портфель!K301</f>
        <v>442000</v>
      </c>
      <c r="H300" s="48" t="str">
        <f>Портфель!G301</f>
        <v>Лысенко Елена Викторовна</v>
      </c>
      <c r="I300" s="46" t="str">
        <f>Портфель!N301</f>
        <v>Транспорт</v>
      </c>
      <c r="J300" s="48" t="str">
        <f>Портфель!P301</f>
        <v>Саратовская область, г. Энгельс, ул. Новобазарная, д. 5</v>
      </c>
      <c r="K300" s="49" t="str">
        <f>Портфель!AE301</f>
        <v>раз в квартал</v>
      </c>
      <c r="L300" s="43"/>
      <c r="M300" s="51">
        <f ca="1">Портфель!AR301</f>
        <v>41264</v>
      </c>
      <c r="N300" s="43"/>
      <c r="O300" s="53" t="str">
        <f>Портфель!F301</f>
        <v>ДМСБ</v>
      </c>
    </row>
    <row r="301" spans="1:15" s="44" customFormat="1" ht="63.75" x14ac:dyDescent="0.2">
      <c r="A301" s="48" t="str">
        <f>Портфель!A302</f>
        <v>ООО "Русский Лизинговый Центр"</v>
      </c>
      <c r="B301" s="46" t="str">
        <f>Портфель!B302</f>
        <v>№ Р/03/11/1/0866 от 08.08.2011 г.</v>
      </c>
      <c r="C301" s="47">
        <f>Портфель!D302</f>
        <v>41862</v>
      </c>
      <c r="D301" s="46" t="str">
        <f>Портфель!H302</f>
        <v>Р/03/11/1/0866/4/01 от 07.10.2011 г.</v>
      </c>
      <c r="E301" s="46" t="str">
        <f>Портфель!Q302</f>
        <v xml:space="preserve">Грузовой автомобиль с бортовой платформой, ГАЗ-330202, 2011 г.в. </v>
      </c>
      <c r="F301" s="48">
        <f>Портфель!E302</f>
        <v>415600</v>
      </c>
      <c r="G301" s="48">
        <f>Портфель!K302</f>
        <v>336000</v>
      </c>
      <c r="H301" s="48" t="str">
        <f>Портфель!G302</f>
        <v>ООО "Русский Лизинговый Центр"</v>
      </c>
      <c r="I301" s="46" t="str">
        <f>Портфель!N302</f>
        <v>Транспорт</v>
      </c>
      <c r="J301" s="48" t="str">
        <f>Портфель!P302</f>
        <v>г. Саратов, 1-ый проезд Энергетиков, 27</v>
      </c>
      <c r="K301" s="49" t="str">
        <f>Портфель!AE302</f>
        <v>раз в квартал</v>
      </c>
      <c r="L301" s="43"/>
      <c r="M301" s="51">
        <f ca="1">Портфель!AR302</f>
        <v>41317</v>
      </c>
      <c r="N301" s="43"/>
      <c r="O301" s="53" t="str">
        <f>Портфель!F302</f>
        <v>ДМСБ</v>
      </c>
    </row>
    <row r="302" spans="1:15" s="44" customFormat="1" ht="51" x14ac:dyDescent="0.2">
      <c r="A302" s="48" t="str">
        <f>Портфель!A303</f>
        <v xml:space="preserve">ООО "Интер 500" </v>
      </c>
      <c r="B302" s="46" t="str">
        <f>Портфель!B303</f>
        <v>Р/03/12/2/0929 от 16.03.2012 г.</v>
      </c>
      <c r="C302" s="47">
        <f>Портфель!D303</f>
        <v>41349</v>
      </c>
      <c r="D302" s="46" t="str">
        <f>Портфель!H303</f>
        <v>Р/03/12/2/0929/4/02 от 16.03.2012 г.</v>
      </c>
      <c r="E302" s="46" t="str">
        <f>Портфель!Q303</f>
        <v>Грузовой – тягач седельный RENAULT PREMIUM, 2003 г.в.</v>
      </c>
      <c r="F302" s="48">
        <f>Портфель!E303</f>
        <v>400000</v>
      </c>
      <c r="G302" s="48">
        <f>Портфель!K303</f>
        <v>440000</v>
      </c>
      <c r="H302" s="48" t="str">
        <f>Портфель!G303</f>
        <v xml:space="preserve">Беглецов Игорь Владимирович </v>
      </c>
      <c r="I302" s="46" t="str">
        <f>Портфель!N303</f>
        <v>Транспорт</v>
      </c>
      <c r="J302" s="48" t="str">
        <f>Портфель!P303</f>
        <v>г. Саратов улица Заводская-1</v>
      </c>
      <c r="K302" s="49" t="str">
        <f>Портфель!AE303</f>
        <v>раз в полгода</v>
      </c>
      <c r="L302" s="43"/>
      <c r="M302" s="51">
        <f ca="1">Портфель!AR303</f>
        <v>41363</v>
      </c>
      <c r="N302" s="43"/>
      <c r="O302" s="53" t="str">
        <f>Портфель!F303</f>
        <v>ДМСБ</v>
      </c>
    </row>
    <row r="303" spans="1:15" s="44" customFormat="1" ht="76.5" x14ac:dyDescent="0.2">
      <c r="A303" s="48" t="str">
        <f>Портфель!A304</f>
        <v>Токарев Александр Анатольевич ИП</v>
      </c>
      <c r="B303" s="46" t="str">
        <f>Портфель!B304</f>
        <v>1090305-00-00185  06.07.2010</v>
      </c>
      <c r="C303" s="47">
        <f>Портфель!D304</f>
        <v>41349</v>
      </c>
      <c r="D303" s="46" t="str">
        <f>Портфель!H304</f>
        <v>1090305-51-00185 от 06.07.2010г</v>
      </c>
      <c r="E303" s="46" t="str">
        <f>Портфель!Q304</f>
        <v>Нежилое помещение, назначение торговая, общей площадью 31,5</v>
      </c>
      <c r="F303" s="48">
        <f>Портфель!E304</f>
        <v>320000</v>
      </c>
      <c r="G303" s="48">
        <f>Портфель!K304</f>
        <v>373200</v>
      </c>
      <c r="H303" s="48" t="str">
        <f>Портфель!G304</f>
        <v>Токарев Александр Анатольевич</v>
      </c>
      <c r="I303" s="46" t="str">
        <f>Портфель!N304</f>
        <v>Недвижимое имущество</v>
      </c>
      <c r="J303" s="48" t="str">
        <f>Портфель!P304</f>
        <v>Волгоградская область, Камышинский район, г. Петров Вал, пр-кт Пионеров, д. № 9, помещение 1</v>
      </c>
      <c r="K303" s="49" t="str">
        <f>Портфель!AE304</f>
        <v>раз в год</v>
      </c>
      <c r="L303" s="43"/>
      <c r="M303" s="51">
        <f ca="1">Портфель!AR304</f>
        <v>41515</v>
      </c>
      <c r="N303" s="43"/>
      <c r="O303" s="53" t="str">
        <f>Портфель!F304</f>
        <v>ДМСБ</v>
      </c>
    </row>
    <row r="304" spans="1:15" s="44" customFormat="1" ht="51" x14ac:dyDescent="0.2">
      <c r="A304" s="48" t="str">
        <f>Портфель!A305</f>
        <v>ООО "Никитинский"</v>
      </c>
      <c r="B304" s="46" t="str">
        <f>Портфель!B305</f>
        <v>1090305-00-00199 от 29.11.2010 г.</v>
      </c>
      <c r="C304" s="47">
        <f>Портфель!D305</f>
        <v>41560</v>
      </c>
      <c r="D304" s="46" t="str">
        <f>Портфель!H305</f>
        <v>1090305-61-00199 от 29.11.2010 г.</v>
      </c>
      <c r="E304" s="46" t="str">
        <f>Портфель!Q305</f>
        <v xml:space="preserve">Легковой а/м Chevrolet KLAC (C100/Chevrolet Captiva, 2007 г.в. </v>
      </c>
      <c r="F304" s="48">
        <f>Портфель!E305</f>
        <v>300000</v>
      </c>
      <c r="G304" s="48">
        <f>Портфель!K305</f>
        <v>402000</v>
      </c>
      <c r="H304" s="48" t="str">
        <f>Портфель!G305</f>
        <v>Никитин  Александр  Викторович</v>
      </c>
      <c r="I304" s="46" t="str">
        <f>Портфель!N305</f>
        <v>Транспорт</v>
      </c>
      <c r="J304" s="48" t="str">
        <f>Портфель!P305</f>
        <v>Саратовская область, г. Энгельс, 1-й Кутузовский пр-д, д. 6</v>
      </c>
      <c r="K304" s="49" t="str">
        <f>Портфель!AE305</f>
        <v>раз в полгода</v>
      </c>
      <c r="L304" s="43"/>
      <c r="M304" s="51">
        <f ca="1">Портфель!AR305</f>
        <v>41382</v>
      </c>
      <c r="N304" s="43"/>
      <c r="O304" s="53" t="str">
        <f>Портфель!F305</f>
        <v>ДМСБ</v>
      </c>
    </row>
    <row r="305" spans="1:15" ht="51" x14ac:dyDescent="0.2">
      <c r="A305" s="48" t="str">
        <f>Портфель!A306</f>
        <v>Уталиев Муратгали Арангалиевич ИП</v>
      </c>
      <c r="B305" s="46" t="str">
        <f>Портфель!B306</f>
        <v>1030005-00-00092 05.03.2008</v>
      </c>
      <c r="C305" s="47">
        <f>Портфель!D306</f>
        <v>41339</v>
      </c>
      <c r="D305" s="46" t="str">
        <f>Портфель!H306</f>
        <v>1030005-61-00092 от 05.03.2008 г.</v>
      </c>
      <c r="E305" s="46" t="str">
        <f>Портфель!Q306</f>
        <v>Грузовой бортовой ГАЗ3307Б 1993 г.в.</v>
      </c>
      <c r="F305" s="48">
        <f>Портфель!E306</f>
        <v>270000</v>
      </c>
      <c r="G305" s="48">
        <f>Портфель!K306</f>
        <v>27500</v>
      </c>
      <c r="H305" s="48" t="str">
        <f>Портфель!G306</f>
        <v xml:space="preserve">Уталиев Муратгали Арангалиевич </v>
      </c>
      <c r="I305" s="46" t="str">
        <f>Портфель!N306</f>
        <v>Транспорт</v>
      </c>
      <c r="J305" s="48" t="str">
        <f>Портфель!P306</f>
        <v>Энгельсский р-н,г.Энгель-23,ул.Центральная,д.6,кв.60</v>
      </c>
      <c r="K305" s="49" t="str">
        <f>Портфель!AE306</f>
        <v>раз в полгода</v>
      </c>
      <c r="M305" s="51">
        <f ca="1">Портфель!AR306</f>
        <v>44207</v>
      </c>
      <c r="O305" s="53" t="str">
        <f>Портфель!F306</f>
        <v>ДМСБ</v>
      </c>
    </row>
    <row r="306" spans="1:15" ht="267.75" x14ac:dyDescent="0.2">
      <c r="A306" s="48" t="str">
        <f>Портфель!A307</f>
        <v>ООО "Строй-Пластерм"</v>
      </c>
      <c r="B306" s="46" t="str">
        <f>Портфель!B307</f>
        <v>Р/37/11/1/0115 от 29.12.2011 г.</v>
      </c>
      <c r="C306" s="47">
        <f>Портфель!D307</f>
        <v>41638</v>
      </c>
      <c r="D306" s="46" t="str">
        <f>Портфель!H307</f>
        <v>Р/37/11/1/0115/5/01 от 22.02.2012 г.</v>
      </c>
      <c r="E306" s="46" t="str">
        <f>Портфель!Q307</f>
        <v>Здание гаража, литер А2, назначение: прочее, общая площадь 522,4 кв.м., этажность 2. Условный номер: 34:36:00 00 21:0058:000281:2011. Земельный участок, категория земель: земли населенных пунктов – земельные участки индивидуальных гаражей, общей площадью 4 118 кв.м. Условный номер: 34:36:00 00 21:0058.</v>
      </c>
      <c r="F306" s="48">
        <f>Портфель!E307</f>
        <v>500000</v>
      </c>
      <c r="G306" s="48">
        <f>Портфель!K307</f>
        <v>0</v>
      </c>
      <c r="H306" s="48" t="str">
        <f>Портфель!G307</f>
        <v>Житнякова Вера Васильевна</v>
      </c>
      <c r="I306" s="46" t="str">
        <f>Портфель!N307</f>
        <v>Недвижимое имущество</v>
      </c>
      <c r="J306" s="48" t="str">
        <f>Портфель!P307</f>
        <v>Волгоградская область, г. Камышин, ул. Коммунальная, д. 11б</v>
      </c>
      <c r="K306" s="49" t="str">
        <f>Портфель!AE307</f>
        <v>раз в год</v>
      </c>
      <c r="M306" s="51">
        <f ca="1">Портфель!AR307</f>
        <v>41326</v>
      </c>
      <c r="O306" s="53" t="str">
        <f>Портфель!F307</f>
        <v>ДМСБ</v>
      </c>
    </row>
    <row r="307" spans="1:15" ht="63.75" x14ac:dyDescent="0.2">
      <c r="A307" s="48" t="str">
        <f>Портфель!A308</f>
        <v>ИП Лень Елена Ивановна</v>
      </c>
      <c r="B307" s="46" t="str">
        <f>Портфель!B308</f>
        <v>Р/37/12/1/0122 от 21.08.2012 г.</v>
      </c>
      <c r="C307" s="47">
        <f>Портфель!D308</f>
        <v>42968</v>
      </c>
      <c r="D307" s="46" t="str">
        <f>Портфель!H308</f>
        <v>Р/37/12/1/0122/4/01 от 21.08.2012 г.</v>
      </c>
      <c r="E307" s="46" t="str">
        <f>Портфель!Q308</f>
        <v>Легковой автомобиль GREAT WALL CC 6461 KM 29, 2011 г.в.</v>
      </c>
      <c r="F307" s="48">
        <f>Портфель!E308</f>
        <v>1089400</v>
      </c>
      <c r="G307" s="48">
        <f>Портфель!K308</f>
        <v>465500</v>
      </c>
      <c r="H307" s="48" t="str">
        <f>Портфель!G308</f>
        <v>Лень Николай Петрович</v>
      </c>
      <c r="I307" s="46" t="str">
        <f>Портфель!N308</f>
        <v>Транспорт</v>
      </c>
      <c r="J307" s="48" t="str">
        <f>Портфель!P308</f>
        <v>Волгоградская область, Камышинский р-н, г. Камышин, ул. Мало казачья, д. 26</v>
      </c>
      <c r="K307" s="49" t="str">
        <f>Портфель!AE308</f>
        <v>раз в полгода</v>
      </c>
      <c r="M307" s="51">
        <f ca="1">Портфель!AR308</f>
        <v>41411</v>
      </c>
      <c r="O307" s="53" t="str">
        <f>Портфель!F308</f>
        <v>ДМСБ</v>
      </c>
    </row>
    <row r="308" spans="1:15" ht="38.25" x14ac:dyDescent="0.2">
      <c r="A308" s="48" t="str">
        <f>Портфель!A309</f>
        <v>ИП Лень Елена Ивановна</v>
      </c>
      <c r="B308" s="46" t="str">
        <f>Портфель!B309</f>
        <v>Р/37/12/1/0122 от 21.08.2012 г.</v>
      </c>
      <c r="C308" s="47">
        <f>Портфель!D309</f>
        <v>42968</v>
      </c>
      <c r="D308" s="46" t="str">
        <f>Портфель!H309</f>
        <v>Р/37/12/1/0122/4/02 от 21.08.2012 г.</v>
      </c>
      <c r="E308" s="46" t="str">
        <f>Портфель!Q309</f>
        <v>Грузовой фургон Peugeot Boxer, 2012 г.в.</v>
      </c>
      <c r="F308" s="48">
        <f>Портфель!E309</f>
        <v>1089400</v>
      </c>
      <c r="G308" s="48">
        <f>Портфель!K309</f>
        <v>762580</v>
      </c>
      <c r="H308" s="48" t="str">
        <f>Портфель!G309</f>
        <v>Лень Елена Ивановна</v>
      </c>
      <c r="I308" s="46" t="str">
        <f>Портфель!N309</f>
        <v>Транспорт</v>
      </c>
      <c r="J308" s="48" t="str">
        <f>Портфель!P309</f>
        <v>Волгоградская область, г. Камышин, ул. Мало-Казачья, д. 26</v>
      </c>
      <c r="K308" s="49" t="str">
        <f>Портфель!AE309</f>
        <v>раз в полгода</v>
      </c>
      <c r="M308" s="51">
        <f ca="1">Портфель!AR309</f>
        <v>41411</v>
      </c>
      <c r="O308" s="53" t="str">
        <f>Портфель!F309</f>
        <v>ДМСБ</v>
      </c>
    </row>
    <row r="309" spans="1:15" ht="89.25" x14ac:dyDescent="0.2">
      <c r="A309" s="48" t="str">
        <f>Портфель!A310</f>
        <v>ООО "Дорожное"</v>
      </c>
      <c r="B309" s="46" t="str">
        <f>Портфель!B310</f>
        <v>Р/37/12/2/0120 от 13.06.2012 г.</v>
      </c>
      <c r="C309" s="47">
        <f>Портфель!D310</f>
        <v>41438</v>
      </c>
      <c r="D309" s="46" t="str">
        <f>Портфель!H310</f>
        <v>Р/37/12/2/0120/4/01 от 13.06.2012 г.</v>
      </c>
      <c r="E309" s="46" t="str">
        <f>Портфель!Q310</f>
        <v>Грузовой фургон цельнометаллический (7 мест) ГАЗ-2705, 2007 г.в.; Легковой а/м LADA 217230 PRIORA, 2009 г.в.</v>
      </c>
      <c r="F309" s="48">
        <f>Портфель!E310</f>
        <v>380000</v>
      </c>
      <c r="G309" s="48">
        <f>Портфель!K310</f>
        <v>199750</v>
      </c>
      <c r="H309" s="48" t="str">
        <f>Портфель!G310</f>
        <v>Частин Сергей Сергеевич</v>
      </c>
      <c r="I309" s="46" t="str">
        <f>Портфель!N310</f>
        <v>Транспорт</v>
      </c>
      <c r="J309" s="48" t="str">
        <f>Портфель!P310</f>
        <v>Волгоградская область, г. Камышин, ул. Линейная, 2 В, гаражный кооператив №44 «Путеец», гараж №12</v>
      </c>
      <c r="K309" s="49" t="str">
        <f>Портфель!AE310</f>
        <v>раз в полгода</v>
      </c>
      <c r="M309" s="51">
        <f ca="1">Портфель!AR310</f>
        <v>41411</v>
      </c>
      <c r="O309" s="53" t="str">
        <f>Портфель!F310</f>
        <v>ДМСБ</v>
      </c>
    </row>
    <row r="310" spans="1:15" ht="76.5" x14ac:dyDescent="0.2">
      <c r="A310" s="48" t="str">
        <f>Портфель!A311</f>
        <v>ООО "Дорожное"</v>
      </c>
      <c r="B310" s="46" t="str">
        <f>Портфель!B311</f>
        <v>Р/37/12/2/0120 от 13.06.2012 г.</v>
      </c>
      <c r="C310" s="47">
        <f>Портфель!D311</f>
        <v>41438</v>
      </c>
      <c r="D310" s="46" t="str">
        <f>Портфель!H311</f>
        <v>Р/37/12/2/0120/4/02 от 13.06.2012 г.</v>
      </c>
      <c r="E310" s="46" t="str">
        <f>Портфель!Q311</f>
        <v>Грузовой автомобиль ВИС 234700-30, 2010 г.в.</v>
      </c>
      <c r="F310" s="48">
        <f>Портфель!E311</f>
        <v>380000</v>
      </c>
      <c r="G310" s="48">
        <f>Портфель!K311</f>
        <v>150000</v>
      </c>
      <c r="H310" s="48" t="str">
        <f>Портфель!G311</f>
        <v xml:space="preserve">Соколов Станислав Сергеевич </v>
      </c>
      <c r="I310" s="46" t="str">
        <f>Портфель!N311</f>
        <v>Транспорт</v>
      </c>
      <c r="J310" s="48" t="str">
        <f>Портфель!P311</f>
        <v>Волгоградская область, г. Камышин, северо-западнее пересечения автодорог Волгоград-Сызрань-Петров Вал</v>
      </c>
      <c r="K310" s="49" t="str">
        <f>Портфель!AE311</f>
        <v>раз в полгода</v>
      </c>
      <c r="M310" s="51">
        <f ca="1">Портфель!AR311</f>
        <v>41411</v>
      </c>
      <c r="O310" s="53" t="str">
        <f>Портфель!F311</f>
        <v>ДМСБ</v>
      </c>
    </row>
    <row r="311" spans="1:15" ht="191.25" x14ac:dyDescent="0.2">
      <c r="A311" s="48" t="str">
        <f>Портфель!A312</f>
        <v>ИП Черячукин Андрей Владимирович</v>
      </c>
      <c r="B311" s="46" t="str">
        <f>Портфель!B312</f>
        <v>Р/37/11/1/011 от 26.10.2011 г.</v>
      </c>
      <c r="C311" s="47">
        <f>Портфель!D312</f>
        <v>42669</v>
      </c>
      <c r="D311" s="46" t="str">
        <f>Портфель!H312</f>
        <v>Р/37/11/1/0111/5/01 от 26.01.2012 г.</v>
      </c>
      <c r="E311" s="46" t="str">
        <f>Портфель!Q312</f>
        <v xml:space="preserve">Часть нежилого помещения, состоящая из помещений № 16, 17, 17А, расположенных на первом этаже пятиэтажного кирпичного жилого дома, литера-А с подвалом литера-А’, площадь 52,2 кв.м. Условный номер: 34-36/01-01/04-9/2002-13 </v>
      </c>
      <c r="F311" s="48">
        <f>Портфель!E312</f>
        <v>700000</v>
      </c>
      <c r="G311" s="48">
        <f>Портфель!K312</f>
        <v>933100</v>
      </c>
      <c r="H311" s="48" t="str">
        <f>Портфель!G312</f>
        <v>Черячукин Андрей Владимирович</v>
      </c>
      <c r="I311" s="46" t="str">
        <f>Портфель!N312</f>
        <v>Недвижимое имущество</v>
      </c>
      <c r="J311" s="48" t="str">
        <f>Портфель!P312</f>
        <v>Волгоградская область, г. Камышин, ул. Пролетарская,  д. 4</v>
      </c>
      <c r="K311" s="49" t="str">
        <f>Портфель!AE312</f>
        <v>раз в год</v>
      </c>
      <c r="M311" s="51">
        <f ca="1">Портфель!AR312</f>
        <v>41299</v>
      </c>
      <c r="O311" s="53" t="str">
        <f>Портфель!F312</f>
        <v>ДМСБ</v>
      </c>
    </row>
    <row r="312" spans="1:15" ht="267.75" x14ac:dyDescent="0.2">
      <c r="A312" s="48" t="str">
        <f>Портфель!A313</f>
        <v>ИП Житнякова Вера Васильевна</v>
      </c>
      <c r="B312" s="46" t="str">
        <f>Портфель!B313</f>
        <v>Р/37/11/1/0109 от 30.09.2011 г.</v>
      </c>
      <c r="C312" s="47">
        <f>Портфель!D313</f>
        <v>41547</v>
      </c>
      <c r="D312" s="46" t="str">
        <f>Портфель!H313</f>
        <v>Р/37/11/1/0109/5/01 от 20.03.2012 г.</v>
      </c>
      <c r="E312" s="46" t="str">
        <f>Портфель!Q313</f>
        <v>Здание гаража, литер А2, назначение: прочее, общая площадь 522,4 кв.м., этажность 2. Условный номер: 34:36:00 00 21:0058:000281:2011. Земельный участок, категория земель: земли населенных пунктов – земельные участки индивидуальных гаражей, общей площадью 4 118 кв.м. Условный номер: 34:36:00 00 21:0058.</v>
      </c>
      <c r="F312" s="48">
        <f>Портфель!E313</f>
        <v>1000000</v>
      </c>
      <c r="G312" s="48">
        <f>Портфель!K313</f>
        <v>2437050</v>
      </c>
      <c r="H312" s="48" t="str">
        <f>Портфель!G313</f>
        <v>Житнякова Вера Васильевна</v>
      </c>
      <c r="I312" s="46" t="str">
        <f>Портфель!N313</f>
        <v>Недвижимое имущество</v>
      </c>
      <c r="J312" s="48" t="str">
        <f>Портфель!P313</f>
        <v>Волгоградская область, г. Камышин, ул. Коммунальная, д. 11б</v>
      </c>
      <c r="K312" s="49" t="str">
        <f>Портфель!AE313</f>
        <v>раз в год</v>
      </c>
      <c r="M312" s="51">
        <f ca="1">Портфель!AR313</f>
        <v>41353</v>
      </c>
      <c r="O312" s="53" t="str">
        <f>Портфель!F313</f>
        <v>ДМСБ</v>
      </c>
    </row>
    <row r="313" spans="1:15" ht="395.25" x14ac:dyDescent="0.2">
      <c r="A313" s="48" t="str">
        <f>Портфель!A314</f>
        <v>ИП Денисов А.В.</v>
      </c>
      <c r="B313" s="46" t="str">
        <f>Портфель!B314</f>
        <v>Р/03/12/1/0988 от 31.10.2012</v>
      </c>
      <c r="C313" s="47">
        <f>Портфель!D314</f>
        <v>44862</v>
      </c>
      <c r="D313" s="46" t="str">
        <f>Портфель!H314</f>
        <v>Р/03/12/1/0988/5/03 от 31.10.2012</v>
      </c>
      <c r="E313" s="46" t="str">
        <f>Портфель!Q314</f>
        <v>Помещение № 1, назначение: нежилое, общая площадь 61,3 кв. м., этаж 1, литер А. Кадастровый (условный) номер: 63-01/48-142-392. Здание, инвентарный номер: 63:401:001:015603860, литер У, назначение: нежилое, общая площадь 94,6 кв.м., этажность 1. Кадастровый (условный) номер: 64-64-01/293/2005-44. Земельный участок-землепользование, площадью 290 кв.м., назначение: земли населенных пунктов (поселений). Кадастровый (условный) номер: 64:48:04 03 17:0045</v>
      </c>
      <c r="F313" s="48">
        <f>Портфель!E314</f>
        <v>3900000</v>
      </c>
      <c r="G313" s="48">
        <f>Портфель!K314</f>
        <v>5330250</v>
      </c>
      <c r="H313" s="48" t="str">
        <f>Портфель!G314</f>
        <v>Денисов А.В.</v>
      </c>
      <c r="I313" s="46" t="str">
        <f>Портфель!N314</f>
        <v>Недвижимое имущество</v>
      </c>
      <c r="J313" s="48" t="str">
        <f>Портфель!P314</f>
        <v>г. Саратова, ул. им. Рахова В.Г., д. № 149/157 г. Саратов, проспект Строителей, д. № 31А</v>
      </c>
      <c r="K313" s="49" t="str">
        <f>Портфель!AE314</f>
        <v>раз в год</v>
      </c>
      <c r="M313" s="51">
        <f ca="1">Портфель!AR314</f>
        <v>41578</v>
      </c>
      <c r="O313" s="53" t="str">
        <f>Портфель!F314</f>
        <v>ДМСБ</v>
      </c>
    </row>
    <row r="314" spans="1:15" ht="395.25" x14ac:dyDescent="0.2">
      <c r="A314" s="48" t="str">
        <f>Портфель!A315</f>
        <v>ИП Денисов А.В.</v>
      </c>
      <c r="B314" s="46" t="str">
        <f>Портфель!B315</f>
        <v>Р/03/12/1/0989 от 31.10.2012</v>
      </c>
      <c r="C314" s="47">
        <f>Портфель!D315</f>
        <v>44862</v>
      </c>
      <c r="D314" s="46" t="str">
        <f>Портфель!H315</f>
        <v>Р/03/12/1/0988/5/03 от 31.10.2012</v>
      </c>
      <c r="E314" s="46" t="str">
        <f>Портфель!Q315</f>
        <v>Помещение № 1, назначение: нежилое, общая площадь 61,3 кв. м., этаж 1, литер А. Кадастровый (условный) номер: 63-01/48-142-392. Здание, инвентарный номер: 63:401:001:015603860, литер У, назначение: нежилое, общая площадь 94,6 кв.м., этажность 1. Кадастровый (условный) номер: 64-64-01/293/2005-44. Земельный участок-землепользование, площадью 290 кв.м., назначение: земли населенных пунктов (поселений). Кадастровый (условный) номер: 64:48:04 03 17:0045</v>
      </c>
      <c r="F314" s="48">
        <f>Портфель!E315</f>
        <v>1200000</v>
      </c>
      <c r="G314" s="48">
        <f>Портфель!K315</f>
        <v>0</v>
      </c>
      <c r="H314" s="48" t="str">
        <f>Портфель!G315</f>
        <v>Денисов А.В.</v>
      </c>
      <c r="I314" s="46" t="str">
        <f>Портфель!N315</f>
        <v>Недвижимое имущество</v>
      </c>
      <c r="J314" s="48" t="str">
        <f>Портфель!P315</f>
        <v>г. Саратова, ул. им. Рахова В.Г., д. № 149/157 г. Саратов, проспект Строителей, д. № 31А</v>
      </c>
      <c r="K314" s="49" t="str">
        <f>Портфель!AE315</f>
        <v>раз в год</v>
      </c>
      <c r="M314" s="51">
        <f ca="1">Портфель!AR315</f>
        <v>41578</v>
      </c>
      <c r="O314" s="53" t="str">
        <f>Портфель!F315</f>
        <v>ДМСБ</v>
      </c>
    </row>
    <row r="315" spans="1:15" ht="89.25" x14ac:dyDescent="0.2">
      <c r="A315" s="48" t="str">
        <f>Портфель!A316</f>
        <v>ИП Мяус Евгений Александрович</v>
      </c>
      <c r="B315" s="46" t="str">
        <f>Портфель!B316</f>
        <v>Р/35/12/1/0289 от 28.11.2012</v>
      </c>
      <c r="C315" s="47">
        <f>Портфель!D316</f>
        <v>43067</v>
      </c>
      <c r="D315" s="46" t="str">
        <f>Портфель!H316</f>
        <v>Р/35/12/1/0289/4/02 от 28.11.2012</v>
      </c>
      <c r="E315" s="46" t="str">
        <f>Портфель!Q316</f>
        <v>Автобус класса В ГАЗ – 322132 (12 мест),  2010 г.в. Идентификационный номер (VIN): X96322132A0663208 рег. знак: ВЕ 809 64</v>
      </c>
      <c r="F315" s="48">
        <f>Портфель!E316</f>
        <v>1350000</v>
      </c>
      <c r="G315" s="48">
        <f>Портфель!K316</f>
        <v>210000</v>
      </c>
      <c r="H315" s="48" t="str">
        <f>Портфель!G316</f>
        <v xml:space="preserve">Мяус Евгений Александрович </v>
      </c>
      <c r="I315" s="46" t="str">
        <f>Портфель!N316</f>
        <v>Транспорт</v>
      </c>
      <c r="J315" s="48" t="str">
        <f>Портфель!P316</f>
        <v xml:space="preserve">Саратовская область, г. Энгельс, ул. Гагарина д. 9 </v>
      </c>
      <c r="K315" s="49" t="str">
        <f>Портфель!AE316</f>
        <v>раз в квартал</v>
      </c>
      <c r="M315" s="51">
        <f ca="1">Портфель!AR316</f>
        <v>41331</v>
      </c>
      <c r="O315" s="53" t="str">
        <f>Портфель!F316</f>
        <v>ДМСБ</v>
      </c>
    </row>
    <row r="316" spans="1:15" ht="127.5" x14ac:dyDescent="0.2">
      <c r="A316" s="48" t="str">
        <f>Портфель!A317</f>
        <v>ООО "РИ-СК"</v>
      </c>
      <c r="B316" s="46" t="str">
        <f>Портфель!B317</f>
        <v>Р/03/12/2/0995 от 14.11.2012</v>
      </c>
      <c r="C316" s="47">
        <f>Портфель!D317</f>
        <v>41957</v>
      </c>
      <c r="D316" s="46" t="str">
        <f>Портфель!H317</f>
        <v>Р/03/12/2/0995/4/03 от 14.11.2012</v>
      </c>
      <c r="E316" s="46" t="str">
        <f>Портфель!Q317</f>
        <v>Легковой автомобиль TOYOTA LAND CRUISER 150 (PRADO),  2010 г.в. рег. знак: М 555 ЕМ 64 Легковой автомобиль VOLVO XC90, 2008 г.в., рег. знак: В 555 АР 64</v>
      </c>
      <c r="F316" s="48">
        <f>Портфель!E317</f>
        <v>4500000</v>
      </c>
      <c r="G316" s="48">
        <f>Портфель!K317</f>
        <v>1638500</v>
      </c>
      <c r="H316" s="48" t="str">
        <f>Портфель!G317</f>
        <v>ООО "РИ-СК"</v>
      </c>
      <c r="I316" s="46" t="str">
        <f>Портфель!N317</f>
        <v>Транспорт</v>
      </c>
      <c r="J316" s="48" t="str">
        <f>Портфель!P317</f>
        <v xml:space="preserve">г. Саратов, ул. Гвардейская, д. № 2А. </v>
      </c>
      <c r="K316" s="49" t="str">
        <f>Портфель!AE317</f>
        <v>раз в полгода</v>
      </c>
      <c r="M316" s="51">
        <f ca="1">Портфель!AR317</f>
        <v>41410</v>
      </c>
      <c r="O316" s="53" t="str">
        <f>Портфель!F317</f>
        <v>ДМСБ</v>
      </c>
    </row>
    <row r="317" spans="1:15" ht="76.5" x14ac:dyDescent="0.2">
      <c r="A317" s="48" t="str">
        <f>Портфель!A318</f>
        <v>ООО "РИ-СК"</v>
      </c>
      <c r="B317" s="46" t="str">
        <f>Портфель!B318</f>
        <v>Р/03/12/2/0995 от 14.11.2012</v>
      </c>
      <c r="C317" s="47">
        <f>Портфель!D318</f>
        <v>41957</v>
      </c>
      <c r="D317" s="46" t="str">
        <f>Портфель!H318</f>
        <v>Р/03/12/2/0995/4/04 от 14.11.2012</v>
      </c>
      <c r="E317" s="46" t="str">
        <f>Портфель!Q318</f>
        <v>Термопластавтомат LGH350D, 2005 г.в., 6 ед. Термопластавтомат LGH160N, 2003 г.в., 6 ед.</v>
      </c>
      <c r="F317" s="48">
        <f>Портфель!E318</f>
        <v>4500000</v>
      </c>
      <c r="G317" s="48">
        <f>Портфель!K318</f>
        <v>3450000</v>
      </c>
      <c r="H317" s="48" t="str">
        <f>Портфель!G318</f>
        <v>ООО "РИ-СК"</v>
      </c>
      <c r="I317" s="46" t="str">
        <f>Портфель!N318</f>
        <v>Оборудование</v>
      </c>
      <c r="J317" s="48" t="str">
        <f>Портфель!P318</f>
        <v xml:space="preserve">г. Саратов, ул. Гвардейская, д. № 2А. </v>
      </c>
      <c r="K317" s="49" t="str">
        <f>Портфель!AE318</f>
        <v>раз в полгода</v>
      </c>
      <c r="M317" s="51">
        <f ca="1">Портфель!AR318</f>
        <v>41410</v>
      </c>
      <c r="O317" s="53" t="str">
        <f>Портфель!F318</f>
        <v>ДМСБ</v>
      </c>
    </row>
    <row r="318" spans="1:15" ht="76.5" x14ac:dyDescent="0.2">
      <c r="A318" s="48" t="str">
        <f>Портфель!A319</f>
        <v>ООО «Торговый дом «ТехноСеть Поволжье»</v>
      </c>
      <c r="B318" s="46" t="str">
        <f>Портфель!B319</f>
        <v>Р/03/12/2/0992 от 14.11.2012</v>
      </c>
      <c r="C318" s="47">
        <f>Портфель!D319</f>
        <v>41592</v>
      </c>
      <c r="D318" s="46" t="str">
        <f>Портфель!H319</f>
        <v>Р/03/12/2/0992/3/03 от 14.11.2012</v>
      </c>
      <c r="E318" s="46" t="str">
        <f>Портфель!Q319</f>
        <v>Мелкая бытовая, теле, аудио, цифровая техника</v>
      </c>
      <c r="F318" s="48">
        <f>Портфель!E319</f>
        <v>6500000</v>
      </c>
      <c r="G318" s="48">
        <f>Портфель!K319</f>
        <v>3930623.76</v>
      </c>
      <c r="H318" s="48" t="str">
        <f>Портфель!G319</f>
        <v>ООО «Торговый дом «ТехноСеть Поволжье»</v>
      </c>
      <c r="I318" s="46" t="str">
        <f>Портфель!N319</f>
        <v>Товары</v>
      </c>
      <c r="J318" s="48" t="str">
        <f>Портфель!P319</f>
        <v>Саратовская область, г. Маркс, проспект Ленина, д. 53 "Б". Саратовская область, г. Пугачев, ул. Пушкинская, д. 183</v>
      </c>
      <c r="K318" s="49" t="str">
        <f>Портфель!AE319</f>
        <v>раз в месяц</v>
      </c>
      <c r="M318" s="51">
        <f ca="1">Портфель!AR319</f>
        <v>41264</v>
      </c>
      <c r="O318" s="53" t="str">
        <f>Портфель!F319</f>
        <v>ДМСБ</v>
      </c>
    </row>
    <row r="319" spans="1:15" ht="102" x14ac:dyDescent="0.2">
      <c r="A319" s="48" t="str">
        <f>Портфель!A320</f>
        <v>ООО "Торгтехоборудование"</v>
      </c>
      <c r="B319" s="46" t="str">
        <f>Портфель!B320</f>
        <v>Р/03/12/2/0987 от 26.11.2012</v>
      </c>
      <c r="C319" s="47">
        <f>Портфель!D320</f>
        <v>41968</v>
      </c>
      <c r="D319" s="46" t="str">
        <f>Портфель!H320</f>
        <v>8800300-32-00813 от 14.02.2011 г.</v>
      </c>
      <c r="E319" s="46" t="str">
        <f>Портфель!Q320</f>
        <v>Пищевое и торгово-технологическое оборудование для пищевых производств и заведений общественного питания</v>
      </c>
      <c r="F319" s="48">
        <f>Портфель!E320</f>
        <v>20000000</v>
      </c>
      <c r="G319" s="48">
        <f>Портфель!K320</f>
        <v>0</v>
      </c>
      <c r="H319" s="48" t="str">
        <f>Портфель!G320</f>
        <v>ООО "Торгтехоборудование"</v>
      </c>
      <c r="I319" s="46" t="str">
        <f>Портфель!N320</f>
        <v>Товары</v>
      </c>
      <c r="J319" s="48" t="str">
        <f>Портфель!P320</f>
        <v>г. Саратов, проспект 50 лет Октября, д. 57А</v>
      </c>
      <c r="K319" s="49" t="str">
        <f>Портфель!AE320</f>
        <v>раз в месяц</v>
      </c>
      <c r="M319" s="51">
        <f ca="1">Портфель!AR320</f>
        <v>41264</v>
      </c>
      <c r="O319" s="53" t="str">
        <f>Портфель!F320</f>
        <v>ДМСБ</v>
      </c>
    </row>
    <row r="320" spans="1:15" ht="153" x14ac:dyDescent="0.2">
      <c r="A320" s="48" t="str">
        <f>Портфель!A326</f>
        <v>ИП Удодов Валерий Иванович</v>
      </c>
      <c r="B320" s="46" t="str">
        <f>Портфель!B326</f>
        <v>Р/35/12/1/0288 от 16.11.2012 г.</v>
      </c>
      <c r="C320" s="47">
        <f>Портфель!D326</f>
        <v>43062</v>
      </c>
      <c r="D320" s="46" t="str">
        <f>Портфель!H326</f>
        <v>б\н  от 16.11.2012</v>
      </c>
      <c r="E320" s="46" t="str">
        <f>Портфель!Q326</f>
        <v>Помещение, назначение: нежилое, общая площадь 241,3 кв. м., этаж 1. Кадастровый (условный) номер: 64-64-60/020/2010-041. Материал стен – кирпич + ж/б панели. Год постройки – 1988.</v>
      </c>
      <c r="F320" s="48">
        <f>Портфель!E326</f>
        <v>3600000</v>
      </c>
      <c r="G320" s="48">
        <f>Портфель!K326</f>
        <v>3600000</v>
      </c>
      <c r="H320" s="48" t="str">
        <f>Портфель!G326</f>
        <v>Удодов Валерий Иванович</v>
      </c>
      <c r="I320" s="46" t="str">
        <f>Портфель!N326</f>
        <v>Недвижимое имущество</v>
      </c>
      <c r="J320" s="48" t="str">
        <f>Портфель!P326</f>
        <v>Саратовская область, Энгельсский район, поселок Пробуждение, ул. Придорожная, д. 10</v>
      </c>
      <c r="K320" s="49" t="str">
        <f>Портфель!AE326</f>
        <v>раз в год</v>
      </c>
      <c r="M320" s="51">
        <f ca="1">Портфель!AR326</f>
        <v>41594</v>
      </c>
      <c r="O320" s="53" t="str">
        <f>Портфель!F326</f>
        <v>ДМСБ</v>
      </c>
    </row>
    <row r="321" spans="1:15" x14ac:dyDescent="0.2">
      <c r="A321" s="48" t="e">
        <f>Портфель!#REF!</f>
        <v>#REF!</v>
      </c>
      <c r="B321" s="46" t="e">
        <f>Портфель!#REF!</f>
        <v>#REF!</v>
      </c>
      <c r="C321" s="47" t="e">
        <f>Портфель!#REF!</f>
        <v>#REF!</v>
      </c>
      <c r="D321" s="46" t="e">
        <f>Портфель!#REF!</f>
        <v>#REF!</v>
      </c>
      <c r="E321" s="46" t="e">
        <f>Портфель!#REF!</f>
        <v>#REF!</v>
      </c>
      <c r="F321" s="48" t="e">
        <f>Портфель!#REF!</f>
        <v>#REF!</v>
      </c>
      <c r="G321" s="48" t="e">
        <f>Портфель!#REF!</f>
        <v>#REF!</v>
      </c>
      <c r="H321" s="48" t="e">
        <f>Портфель!#REF!</f>
        <v>#REF!</v>
      </c>
      <c r="I321" s="46" t="e">
        <f>Портфель!#REF!</f>
        <v>#REF!</v>
      </c>
      <c r="J321" s="48" t="e">
        <f>Портфель!#REF!</f>
        <v>#REF!</v>
      </c>
      <c r="K321" s="49" t="e">
        <f>Портфель!#REF!</f>
        <v>#REF!</v>
      </c>
      <c r="M321" s="51" t="e">
        <f>Портфель!#REF!</f>
        <v>#REF!</v>
      </c>
      <c r="O321" s="53" t="e">
        <f>Портфель!#REF!</f>
        <v>#REF!</v>
      </c>
    </row>
    <row r="322" spans="1:15" ht="102" x14ac:dyDescent="0.2">
      <c r="A322" s="48" t="str">
        <f>Портфель!A327</f>
        <v>ООО "Сельский лекарь"</v>
      </c>
      <c r="B322" s="46" t="str">
        <f>Портфель!B327</f>
        <v>Р/35/12/3/0286 от 29.10.2012 г.</v>
      </c>
      <c r="C322" s="47">
        <f>Портфель!D327</f>
        <v>43037</v>
      </c>
      <c r="D322" s="46" t="str">
        <f>Портфель!H327</f>
        <v>Р/35/12/3/0286/5/01 от 29.10.2012 г.</v>
      </c>
      <c r="E322" s="46" t="str">
        <f>Портфель!Q327</f>
        <v>Нежилое помещение общей площадью 36,8 кв.м. Год постройки – 1991. Материал стен – кирпич. Кадастровый номер 64-64-47/087/2005-31</v>
      </c>
      <c r="F322" s="48">
        <f>Портфель!E327</f>
        <v>1400000</v>
      </c>
      <c r="G322" s="48">
        <f>Портфель!K327</f>
        <v>1323000</v>
      </c>
      <c r="H322" s="48" t="str">
        <f>Портфель!G327</f>
        <v>Плотко Роман Викторович</v>
      </c>
      <c r="I322" s="46" t="str">
        <f>Портфель!N327</f>
        <v>Недвижимое имущество</v>
      </c>
      <c r="J322" s="48" t="str">
        <f>Портфель!P327</f>
        <v>Саратовская область, г. Энгельс, пр. Строителей, д. 18</v>
      </c>
      <c r="K322" s="49" t="str">
        <f>Портфель!AE327</f>
        <v>раз в год</v>
      </c>
      <c r="M322" s="51">
        <f ca="1">Портфель!AR327</f>
        <v>41576</v>
      </c>
      <c r="O322" s="53" t="str">
        <f>Портфель!F327</f>
        <v>ДМСБ</v>
      </c>
    </row>
    <row r="323" spans="1:15" ht="76.5" x14ac:dyDescent="0.2">
      <c r="A323" s="48" t="str">
        <f>Портфель!A328</f>
        <v xml:space="preserve">ИП Кожемякина Елена Владимировна </v>
      </c>
      <c r="B323" s="46" t="str">
        <f>Портфель!B328</f>
        <v>1090305-00-00208 от 30.03.2011 г.</v>
      </c>
      <c r="C323" s="47">
        <f>Портфель!D328</f>
        <v>41729</v>
      </c>
      <c r="D323" s="46" t="str">
        <f>Портфель!H328</f>
        <v>1090305-61-00208 от 30.03.2011 г.</v>
      </c>
      <c r="E323" s="46" t="str">
        <f>Портфель!Q328</f>
        <v>Легковой а/м HYUNDAI ELANTRA 1.6 GLS MT, 2008 г.в.</v>
      </c>
      <c r="F323" s="48">
        <f>Портфель!E328</f>
        <v>500000</v>
      </c>
      <c r="G323" s="48">
        <f>Портфель!K328</f>
        <v>216000</v>
      </c>
      <c r="H323" s="48" t="str">
        <f>Портфель!G328</f>
        <v xml:space="preserve">Кожемякина Елена Владимировна  </v>
      </c>
      <c r="I323" s="46" t="str">
        <f>Портфель!N328</f>
        <v>Транспорт</v>
      </c>
      <c r="J323" s="48" t="str">
        <f>Портфель!P328</f>
        <v xml:space="preserve">Саратовская область, Ровенский район, с.Луговское, дом, 44. Жилой дом принадлежит Кожемякиной Е.В. </v>
      </c>
      <c r="K323" s="49" t="str">
        <f>Портфель!AE328</f>
        <v>раз в полгода</v>
      </c>
      <c r="M323" s="51">
        <f ca="1">Портфель!AR328</f>
        <v>41264</v>
      </c>
      <c r="O323" s="53" t="str">
        <f>Портфель!F328</f>
        <v>ДМСБ</v>
      </c>
    </row>
    <row r="324" spans="1:15" ht="76.5" x14ac:dyDescent="0.2">
      <c r="A324" s="48" t="str">
        <f>Портфель!A329</f>
        <v xml:space="preserve">ИП Кожемякина Елена Владимировна </v>
      </c>
      <c r="B324" s="46" t="str">
        <f>Портфель!B329</f>
        <v>1090305-00-00208 от 30.03.2011 г.</v>
      </c>
      <c r="C324" s="47">
        <f>Портфель!D329</f>
        <v>41729</v>
      </c>
      <c r="D324" s="46" t="str">
        <f>Портфель!H329</f>
        <v>1090305-62-00208 от 30.03.2011 г.</v>
      </c>
      <c r="E324" s="46" t="str">
        <f>Портфель!Q329</f>
        <v>Грузовой фургон 2747-0000010, 2008 г.в.</v>
      </c>
      <c r="F324" s="48">
        <f>Портфель!E329</f>
        <v>500000</v>
      </c>
      <c r="G324" s="48">
        <f>Портфель!K329</f>
        <v>180000</v>
      </c>
      <c r="H324" s="48" t="str">
        <f>Портфель!G329</f>
        <v>Кожемякин Виктор Васильевич</v>
      </c>
      <c r="I324" s="46" t="str">
        <f>Портфель!N329</f>
        <v>Транспорт</v>
      </c>
      <c r="J324" s="48" t="str">
        <f>Портфель!P329</f>
        <v xml:space="preserve">Саратовская область, Ровенский район, с.Луговское, дом, 44. Жилой дом принадлежит Кожемякиной Е.В. </v>
      </c>
      <c r="K324" s="49" t="str">
        <f>Портфель!AE329</f>
        <v>раз в полгода</v>
      </c>
      <c r="M324" s="51">
        <f ca="1">Портфель!AR329</f>
        <v>41264</v>
      </c>
      <c r="O324" s="53" t="str">
        <f>Портфель!F329</f>
        <v>ДМСБ</v>
      </c>
    </row>
    <row r="325" spans="1:15" ht="178.5" x14ac:dyDescent="0.2">
      <c r="A325" s="48" t="str">
        <f>Портфель!A330</f>
        <v>ООО "Магазин-кулинария "ЛЮКС"</v>
      </c>
      <c r="B325" s="46" t="str">
        <f>Портфель!B330</f>
        <v>Р/35/11/1/0223 от 19.07.2011 г.</v>
      </c>
      <c r="C325" s="47">
        <f>Портфель!D330</f>
        <v>42573</v>
      </c>
      <c r="D325" s="46" t="str">
        <f>Портфель!H330</f>
        <v>Р/35/11/1/0223/5/05 от 19.08.2011 г.</v>
      </c>
      <c r="E325" s="46" t="str">
        <f>Портфель!Q330</f>
        <v xml:space="preserve">Нежилого встроенного помещения, литер, А,  кадастровый номер 63-01/38-29-569, общей площадью 109,4 кв.м., этаж, первый надземный, рублях. Год постройки здания  - 1972. Материал наружных стен – кирпич. </v>
      </c>
      <c r="F325" s="48">
        <f>Портфель!E330</f>
        <v>2500000</v>
      </c>
      <c r="G325" s="48">
        <f>Портфель!K330</f>
        <v>2643200</v>
      </c>
      <c r="H325" s="48" t="str">
        <f>Портфель!G330</f>
        <v>ООО "Магазин-кулинария "ЛЮКС"</v>
      </c>
      <c r="I325" s="46" t="str">
        <f>Портфель!N330</f>
        <v>Недвижимое имущество</v>
      </c>
      <c r="J325" s="48" t="str">
        <f>Портфель!P330</f>
        <v>Саратовская область, г. Энгельс, улица Ломоносова, д..№9</v>
      </c>
      <c r="K325" s="49" t="str">
        <f>Портфель!AE330</f>
        <v>раз в год</v>
      </c>
      <c r="M325" s="51">
        <f ca="1">Портфель!AR330</f>
        <v>41264</v>
      </c>
      <c r="O325" s="53" t="str">
        <f>Портфель!F330</f>
        <v>ДМСБ</v>
      </c>
    </row>
    <row r="326" spans="1:15" ht="51" x14ac:dyDescent="0.2">
      <c r="A326" s="48" t="str">
        <f>Портфель!A331</f>
        <v>ИП Кипкаева Ольга Николаевна</v>
      </c>
      <c r="B326" s="46" t="str">
        <f>Портфель!B331</f>
        <v>Р/35/11/1/0239 от 08.11.2011 г.</v>
      </c>
      <c r="C326" s="47">
        <f>Портфель!D331</f>
        <v>42682</v>
      </c>
      <c r="D326" s="46" t="str">
        <f>Портфель!H331</f>
        <v>Р/35/11/1/0239/4/02 от 08.11.2011 г.</v>
      </c>
      <c r="E326" s="46" t="str">
        <f>Портфель!Q331</f>
        <v>Легковой автомобиль SKODA OCTAVIA 2011 г.в.</v>
      </c>
      <c r="F326" s="48">
        <f>Портфель!E331</f>
        <v>525000</v>
      </c>
      <c r="G326" s="48">
        <f>Портфель!K331</f>
        <v>600480</v>
      </c>
      <c r="H326" s="48" t="str">
        <f>Портфель!G331</f>
        <v>Кипкаева Ольга Николаевна</v>
      </c>
      <c r="I326" s="46" t="str">
        <f>Портфель!N331</f>
        <v>Транспорт</v>
      </c>
      <c r="J326" s="48" t="str">
        <f>Портфель!P331</f>
        <v>Саратовская область, г. Энгельс, ул. Космонавтов,  д. 13</v>
      </c>
      <c r="K326" s="49" t="str">
        <f>Портфель!AE331</f>
        <v>раз в полгода</v>
      </c>
      <c r="M326" s="51">
        <f ca="1">Портфель!AR331</f>
        <v>41264</v>
      </c>
      <c r="O326" s="53" t="str">
        <f>Портфель!F331</f>
        <v>ДМСБ</v>
      </c>
    </row>
    <row r="327" spans="1:15" ht="229.5" x14ac:dyDescent="0.2">
      <c r="A327" s="48" t="str">
        <f>Портфель!A332</f>
        <v>ЗАО "РАРП"</v>
      </c>
      <c r="B327" s="46" t="str">
        <f>Портфель!B332</f>
        <v>8800300-00-00832 от 28.04.2011 г.</v>
      </c>
      <c r="C327" s="47">
        <f>Портфель!D332</f>
        <v>41392</v>
      </c>
      <c r="D327" s="46" t="str">
        <f>Портфель!H332</f>
        <v>8800300-51-00832 от 28.04.2011 г.</v>
      </c>
      <c r="E327" s="46" t="str">
        <f>Портфель!Q332</f>
        <v>Нежилое помещение, литер А, кадастровый номер 64-64-01/236/2005-480 общей площадью 59,8 кв.м.; Нежилое помещение, литер А, кадастровый номер 63-01/48-70-646 общей площадью 26,3 кв.м.; Право аренды земельного участка, кадастровый номер 644806021904 общей площадью 24 кв.м.</v>
      </c>
      <c r="F327" s="48">
        <f>Портфель!E332</f>
        <v>2500000</v>
      </c>
      <c r="G327" s="48">
        <f>Портфель!K332</f>
        <v>2902500</v>
      </c>
      <c r="H327" s="48" t="str">
        <f>Портфель!G332</f>
        <v>Мороз Светлана Ивановна</v>
      </c>
      <c r="I327" s="46" t="str">
        <f>Портфель!N332</f>
        <v>Недвижимое имущество</v>
      </c>
      <c r="J327" s="48" t="str">
        <f>Портфель!P332</f>
        <v>г. Саратов, ул. им. Рахова В.Г., д. 96</v>
      </c>
      <c r="K327" s="49" t="str">
        <f>Портфель!AE332</f>
        <v>раз в год</v>
      </c>
      <c r="M327" s="51">
        <f ca="1">Портфель!AR332</f>
        <v>41264</v>
      </c>
      <c r="O327" s="53" t="str">
        <f>Портфель!F332</f>
        <v>ДМСБ</v>
      </c>
    </row>
    <row r="328" spans="1:15" x14ac:dyDescent="0.2">
      <c r="A328" s="48">
        <f>Портфель!A333</f>
        <v>0</v>
      </c>
      <c r="B328" s="46">
        <f>Портфель!B333</f>
        <v>0</v>
      </c>
      <c r="C328" s="47">
        <f>Портфель!D333</f>
        <v>0</v>
      </c>
      <c r="D328" s="46">
        <f>Портфель!H333</f>
        <v>0</v>
      </c>
      <c r="E328" s="46">
        <f>Портфель!Q333</f>
        <v>0</v>
      </c>
      <c r="F328" s="48">
        <f>Портфель!E333</f>
        <v>0</v>
      </c>
      <c r="G328" s="48">
        <f>Портфель!K333</f>
        <v>0</v>
      </c>
      <c r="H328" s="48">
        <f>Портфель!G333</f>
        <v>0</v>
      </c>
      <c r="I328" s="46">
        <f>Портфель!N333</f>
        <v>0</v>
      </c>
      <c r="J328" s="48">
        <f>Портфель!P333</f>
        <v>0</v>
      </c>
      <c r="K328" s="49" t="str">
        <f>Портфель!AE333</f>
        <v>раз в месяц</v>
      </c>
      <c r="M328" s="51">
        <f ca="1">Портфель!AR333</f>
        <v>41264</v>
      </c>
      <c r="O328" s="53">
        <f>Портфель!F333</f>
        <v>0</v>
      </c>
    </row>
    <row r="329" spans="1:15" x14ac:dyDescent="0.2">
      <c r="A329" s="48">
        <f>Портфель!A334</f>
        <v>0</v>
      </c>
      <c r="B329" s="46">
        <f>Портфель!B334</f>
        <v>0</v>
      </c>
      <c r="C329" s="47">
        <f>Портфель!D334</f>
        <v>0</v>
      </c>
      <c r="D329" s="46">
        <f>Портфель!H334</f>
        <v>0</v>
      </c>
      <c r="E329" s="46">
        <f>Портфель!Q334</f>
        <v>0</v>
      </c>
      <c r="F329" s="48">
        <f>Портфель!E334</f>
        <v>0</v>
      </c>
      <c r="G329" s="48">
        <f>Портфель!K334</f>
        <v>0</v>
      </c>
      <c r="H329" s="48">
        <f>Портфель!G334</f>
        <v>0</v>
      </c>
      <c r="I329" s="46">
        <f>Портфель!N334</f>
        <v>0</v>
      </c>
      <c r="J329" s="48">
        <f>Портфель!P334</f>
        <v>0</v>
      </c>
      <c r="K329" s="49" t="str">
        <f>Портфель!AE334</f>
        <v>раз в месяц</v>
      </c>
      <c r="M329" s="51">
        <f ca="1">Портфель!AR334</f>
        <v>41264</v>
      </c>
      <c r="O329" s="53">
        <f>Портфель!F334</f>
        <v>0</v>
      </c>
    </row>
    <row r="330" spans="1:15" x14ac:dyDescent="0.2">
      <c r="A330" s="48">
        <f>Портфель!A335</f>
        <v>0</v>
      </c>
      <c r="B330" s="46">
        <f>Портфель!B335</f>
        <v>0</v>
      </c>
      <c r="C330" s="47">
        <f>Портфель!D335</f>
        <v>0</v>
      </c>
      <c r="D330" s="46">
        <f>Портфель!H335</f>
        <v>0</v>
      </c>
      <c r="E330" s="46">
        <f>Портфель!Q335</f>
        <v>0</v>
      </c>
      <c r="F330" s="48">
        <f>Портфель!E335</f>
        <v>0</v>
      </c>
      <c r="G330" s="48">
        <f>Портфель!K335</f>
        <v>0</v>
      </c>
      <c r="H330" s="48">
        <f>Портфель!G335</f>
        <v>0</v>
      </c>
      <c r="I330" s="46">
        <f>Портфель!N335</f>
        <v>0</v>
      </c>
      <c r="J330" s="48">
        <f>Портфель!P335</f>
        <v>0</v>
      </c>
      <c r="K330" s="49" t="str">
        <f>Портфель!AE335</f>
        <v>раз в месяц</v>
      </c>
      <c r="M330" s="51">
        <f ca="1">Портфель!AR335</f>
        <v>41264</v>
      </c>
      <c r="O330" s="53">
        <f>Портфель!F335</f>
        <v>0</v>
      </c>
    </row>
  </sheetData>
  <autoFilter ref="A1:O330"/>
  <phoneticPr fontId="29" type="noConversion"/>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AZ96"/>
  <sheetViews>
    <sheetView workbookViewId="0">
      <selection activeCell="B96" sqref="B96"/>
    </sheetView>
  </sheetViews>
  <sheetFormatPr defaultRowHeight="12.75" x14ac:dyDescent="0.2"/>
  <cols>
    <col min="2" max="2" width="16.85546875" customWidth="1"/>
    <col min="5" max="5" width="9.5703125" bestFit="1" customWidth="1"/>
    <col min="6" max="6" width="19.5703125" customWidth="1"/>
    <col min="8" max="8" width="19.85546875" customWidth="1"/>
    <col min="9" max="9" width="16.85546875" customWidth="1"/>
    <col min="10" max="10" width="12.5703125" customWidth="1"/>
    <col min="11" max="11" width="9.5703125" bestFit="1" customWidth="1"/>
    <col min="12" max="12" width="11" bestFit="1" customWidth="1"/>
    <col min="13" max="13" width="17.28515625" customWidth="1"/>
    <col min="18" max="18" width="39.7109375" customWidth="1"/>
    <col min="26" max="26" width="13.5703125" customWidth="1"/>
    <col min="31" max="31" width="10.140625" bestFit="1" customWidth="1"/>
    <col min="34" max="34" width="12.28515625" bestFit="1" customWidth="1"/>
    <col min="35" max="35" width="9.5703125" bestFit="1" customWidth="1"/>
    <col min="36" max="36" width="12.28515625" bestFit="1" customWidth="1"/>
    <col min="43" max="43" width="17.5703125" customWidth="1"/>
    <col min="44" max="44" width="15.140625" bestFit="1" customWidth="1"/>
    <col min="45" max="45" width="11.5703125" customWidth="1"/>
    <col min="46" max="46" width="14.140625" bestFit="1" customWidth="1"/>
    <col min="51" max="52" width="11.28515625" bestFit="1" customWidth="1"/>
  </cols>
  <sheetData>
    <row r="1" spans="1:52" s="61" customFormat="1" ht="123.75" x14ac:dyDescent="0.25">
      <c r="B1" s="2" t="s">
        <v>856</v>
      </c>
      <c r="C1" s="2" t="s">
        <v>857</v>
      </c>
      <c r="D1" s="2" t="s">
        <v>858</v>
      </c>
      <c r="E1" s="2" t="s">
        <v>859</v>
      </c>
      <c r="F1" s="3" t="s">
        <v>860</v>
      </c>
      <c r="G1" s="2" t="s">
        <v>861</v>
      </c>
      <c r="H1" s="4" t="s">
        <v>862</v>
      </c>
      <c r="I1" s="2" t="s">
        <v>863</v>
      </c>
      <c r="J1" s="3" t="s">
        <v>864</v>
      </c>
      <c r="K1" s="5" t="s">
        <v>865</v>
      </c>
      <c r="L1" s="3" t="s">
        <v>866</v>
      </c>
      <c r="M1" s="3" t="s">
        <v>849</v>
      </c>
      <c r="N1" s="2" t="s">
        <v>697</v>
      </c>
      <c r="O1" s="2" t="s">
        <v>867</v>
      </c>
      <c r="P1" s="2" t="s">
        <v>868</v>
      </c>
      <c r="Q1" s="3" t="s">
        <v>789</v>
      </c>
      <c r="R1" s="2" t="s">
        <v>790</v>
      </c>
      <c r="S1" s="2" t="s">
        <v>791</v>
      </c>
      <c r="T1" s="2" t="s">
        <v>792</v>
      </c>
      <c r="U1" s="6" t="s">
        <v>123</v>
      </c>
      <c r="V1" s="6" t="s">
        <v>124</v>
      </c>
      <c r="W1" s="6" t="s">
        <v>758</v>
      </c>
      <c r="X1" s="2" t="s">
        <v>759</v>
      </c>
      <c r="Y1" s="6" t="s">
        <v>760</v>
      </c>
      <c r="Z1" s="7" t="s">
        <v>761</v>
      </c>
      <c r="AA1" s="6" t="s">
        <v>762</v>
      </c>
      <c r="AB1" s="6" t="s">
        <v>763</v>
      </c>
      <c r="AC1" s="6" t="s">
        <v>764</v>
      </c>
      <c r="AD1" s="6" t="s">
        <v>765</v>
      </c>
      <c r="AE1" s="8" t="s">
        <v>766</v>
      </c>
      <c r="AF1" s="63" t="s">
        <v>767</v>
      </c>
      <c r="AG1" s="9" t="s">
        <v>768</v>
      </c>
      <c r="AH1" s="10" t="s">
        <v>769</v>
      </c>
      <c r="AI1" s="11" t="s">
        <v>965</v>
      </c>
      <c r="AJ1" s="10" t="s">
        <v>966</v>
      </c>
      <c r="AK1" s="7" t="s">
        <v>967</v>
      </c>
      <c r="AL1" s="6" t="s">
        <v>968</v>
      </c>
      <c r="AM1" s="6" t="s">
        <v>969</v>
      </c>
      <c r="AN1" s="6" t="s">
        <v>526</v>
      </c>
      <c r="AO1" s="6" t="s">
        <v>527</v>
      </c>
      <c r="AP1" s="6" t="s">
        <v>528</v>
      </c>
      <c r="AQ1" s="60" t="s">
        <v>1227</v>
      </c>
      <c r="AR1" s="60" t="s">
        <v>1228</v>
      </c>
      <c r="AS1" s="60" t="s">
        <v>529</v>
      </c>
      <c r="AT1" s="73" t="s">
        <v>1229</v>
      </c>
      <c r="AU1" s="61" t="s">
        <v>1230</v>
      </c>
      <c r="AV1" s="61" t="s">
        <v>1231</v>
      </c>
      <c r="AW1" s="61" t="s">
        <v>1234</v>
      </c>
      <c r="AY1" s="71" t="s">
        <v>1232</v>
      </c>
      <c r="AZ1" s="71" t="s">
        <v>1233</v>
      </c>
    </row>
    <row r="2" spans="1:52" s="1" customFormat="1" ht="90" hidden="1" x14ac:dyDescent="0.2">
      <c r="B2" s="22" t="s">
        <v>502</v>
      </c>
      <c r="C2" s="22" t="s">
        <v>503</v>
      </c>
      <c r="D2" s="22" t="s">
        <v>931</v>
      </c>
      <c r="E2" s="35">
        <v>41152</v>
      </c>
      <c r="F2" s="36">
        <v>155000000</v>
      </c>
      <c r="G2" s="22" t="s">
        <v>932</v>
      </c>
      <c r="H2" s="22" t="s">
        <v>502</v>
      </c>
      <c r="I2" s="14" t="s">
        <v>504</v>
      </c>
      <c r="J2" s="15">
        <v>137479396</v>
      </c>
      <c r="K2" s="16">
        <v>0.5</v>
      </c>
      <c r="L2" s="15">
        <v>68739698</v>
      </c>
      <c r="M2" s="15">
        <f t="shared" ref="M2:M40" si="0">J2*0.95</f>
        <v>130605426.19999999</v>
      </c>
      <c r="N2" s="14" t="s">
        <v>313</v>
      </c>
      <c r="O2" s="14" t="s">
        <v>830</v>
      </c>
      <c r="P2" s="14" t="s">
        <v>583</v>
      </c>
      <c r="Q2" s="14" t="s">
        <v>505</v>
      </c>
      <c r="R2" s="14" t="s">
        <v>384</v>
      </c>
      <c r="S2" s="14"/>
      <c r="T2" s="14"/>
      <c r="U2" s="14"/>
      <c r="V2" s="14"/>
      <c r="W2" s="14"/>
      <c r="X2" s="14"/>
      <c r="Y2" s="14" t="s">
        <v>385</v>
      </c>
      <c r="Z2" s="15">
        <v>68739698</v>
      </c>
      <c r="AA2" s="14" t="s">
        <v>506</v>
      </c>
      <c r="AB2" s="17">
        <v>40806</v>
      </c>
      <c r="AC2" s="14" t="s">
        <v>383</v>
      </c>
      <c r="AD2" s="15">
        <v>103200</v>
      </c>
      <c r="AE2" s="51">
        <v>41100</v>
      </c>
      <c r="AF2" s="62" t="s">
        <v>310</v>
      </c>
      <c r="AG2" s="14" t="s">
        <v>311</v>
      </c>
      <c r="AH2" s="18">
        <f t="shared" ref="AH2:AJ17" si="1">J2</f>
        <v>137479396</v>
      </c>
      <c r="AI2" s="16">
        <f t="shared" si="1"/>
        <v>0.5</v>
      </c>
      <c r="AJ2" s="18">
        <f t="shared" si="1"/>
        <v>68739698</v>
      </c>
      <c r="AK2" s="14" t="s">
        <v>312</v>
      </c>
      <c r="AL2" s="15" t="s">
        <v>1102</v>
      </c>
      <c r="AM2" s="14" t="s">
        <v>1103</v>
      </c>
      <c r="AN2" s="15">
        <v>60210462</v>
      </c>
      <c r="AO2" s="14" t="s">
        <v>1104</v>
      </c>
      <c r="AP2" s="14" t="s">
        <v>1105</v>
      </c>
      <c r="AQ2" s="66">
        <v>31</v>
      </c>
      <c r="AR2" s="67">
        <f t="shared" ref="AR2:AR47" si="2">AE2+AQ2</f>
        <v>41131</v>
      </c>
      <c r="AS2" s="68">
        <f t="shared" ref="AS2:AS47" ca="1" si="3">IF(AR2&lt;=AT2,AT2,AR2)</f>
        <v>41264</v>
      </c>
      <c r="AT2" s="67">
        <f t="shared" ref="AT2:AT47" ca="1" si="4">TODAY()</f>
        <v>41264</v>
      </c>
      <c r="AU2" s="69"/>
      <c r="AV2" s="69"/>
      <c r="AW2" s="69"/>
    </row>
    <row r="3" spans="1:52" s="1" customFormat="1" ht="101.25" hidden="1" x14ac:dyDescent="0.2">
      <c r="B3" s="12" t="s">
        <v>575</v>
      </c>
      <c r="C3" s="38" t="s">
        <v>140</v>
      </c>
      <c r="D3" s="22" t="s">
        <v>837</v>
      </c>
      <c r="E3" s="27">
        <v>41517</v>
      </c>
      <c r="F3" s="23">
        <v>121543970</v>
      </c>
      <c r="G3" s="22" t="s">
        <v>99</v>
      </c>
      <c r="H3" s="12" t="s">
        <v>139</v>
      </c>
      <c r="I3" s="38" t="s">
        <v>838</v>
      </c>
      <c r="J3" s="23">
        <v>16040000</v>
      </c>
      <c r="K3" s="24">
        <f>1-L3/J3</f>
        <v>0.31359102244389025</v>
      </c>
      <c r="L3" s="23">
        <v>11010000</v>
      </c>
      <c r="M3" s="23">
        <f t="shared" si="0"/>
        <v>15238000</v>
      </c>
      <c r="N3" s="26" t="s">
        <v>313</v>
      </c>
      <c r="O3" s="22" t="s">
        <v>314</v>
      </c>
      <c r="P3" s="22" t="s">
        <v>583</v>
      </c>
      <c r="Q3" s="22" t="s">
        <v>358</v>
      </c>
      <c r="R3" s="22" t="s">
        <v>359</v>
      </c>
      <c r="S3" s="22"/>
      <c r="T3" s="22"/>
      <c r="U3" s="22"/>
      <c r="V3" s="22"/>
      <c r="W3" s="22"/>
      <c r="X3" s="22"/>
      <c r="Y3" s="22"/>
      <c r="Z3" s="22"/>
      <c r="AA3" s="22"/>
      <c r="AB3" s="22"/>
      <c r="AC3" s="22"/>
      <c r="AD3" s="22"/>
      <c r="AE3" s="27">
        <v>41053</v>
      </c>
      <c r="AF3" s="64" t="s">
        <v>315</v>
      </c>
      <c r="AG3" s="27" t="s">
        <v>127</v>
      </c>
      <c r="AH3" s="31">
        <f t="shared" si="1"/>
        <v>16040000</v>
      </c>
      <c r="AI3" s="24">
        <f t="shared" si="1"/>
        <v>0.31359102244389025</v>
      </c>
      <c r="AJ3" s="34">
        <f t="shared" si="1"/>
        <v>11010000</v>
      </c>
      <c r="AK3" s="27" t="s">
        <v>122</v>
      </c>
      <c r="AL3" s="22"/>
      <c r="AM3" s="22"/>
      <c r="AN3" s="22"/>
      <c r="AO3" s="22"/>
      <c r="AP3" s="22"/>
      <c r="AQ3" s="66">
        <v>91</v>
      </c>
      <c r="AR3" s="67">
        <f t="shared" si="2"/>
        <v>41144</v>
      </c>
      <c r="AS3" s="68">
        <f t="shared" ca="1" si="3"/>
        <v>41264</v>
      </c>
      <c r="AT3" s="67">
        <f t="shared" ca="1" si="4"/>
        <v>41264</v>
      </c>
      <c r="AU3" s="69"/>
      <c r="AV3" s="69"/>
      <c r="AW3" s="69"/>
    </row>
    <row r="4" spans="1:52" s="1" customFormat="1" ht="101.25" hidden="1" x14ac:dyDescent="0.2">
      <c r="B4" s="12" t="s">
        <v>575</v>
      </c>
      <c r="C4" s="38" t="s">
        <v>140</v>
      </c>
      <c r="D4" s="22" t="s">
        <v>837</v>
      </c>
      <c r="E4" s="27">
        <v>41517</v>
      </c>
      <c r="F4" s="23">
        <v>121543970</v>
      </c>
      <c r="G4" s="22" t="s">
        <v>99</v>
      </c>
      <c r="H4" s="12" t="s">
        <v>139</v>
      </c>
      <c r="I4" s="38" t="s">
        <v>360</v>
      </c>
      <c r="J4" s="23">
        <v>20873460</v>
      </c>
      <c r="K4" s="24">
        <v>0.5</v>
      </c>
      <c r="L4" s="23">
        <f>J4*K4</f>
        <v>10436730</v>
      </c>
      <c r="M4" s="23">
        <f t="shared" si="0"/>
        <v>19829787</v>
      </c>
      <c r="N4" s="26" t="s">
        <v>313</v>
      </c>
      <c r="O4" s="22" t="s">
        <v>493</v>
      </c>
      <c r="P4" s="22" t="s">
        <v>583</v>
      </c>
      <c r="Q4" s="22" t="s">
        <v>361</v>
      </c>
      <c r="R4" s="22" t="s">
        <v>362</v>
      </c>
      <c r="S4" s="22"/>
      <c r="T4" s="22"/>
      <c r="U4" s="22"/>
      <c r="V4" s="22"/>
      <c r="W4" s="22"/>
      <c r="X4" s="22"/>
      <c r="Y4" s="22"/>
      <c r="Z4" s="22"/>
      <c r="AA4" s="22"/>
      <c r="AB4" s="22"/>
      <c r="AC4" s="22"/>
      <c r="AD4" s="22"/>
      <c r="AE4" s="27">
        <v>41054</v>
      </c>
      <c r="AF4" s="64" t="s">
        <v>315</v>
      </c>
      <c r="AG4" s="27" t="s">
        <v>127</v>
      </c>
      <c r="AH4" s="31">
        <f t="shared" si="1"/>
        <v>20873460</v>
      </c>
      <c r="AI4" s="24">
        <f t="shared" si="1"/>
        <v>0.5</v>
      </c>
      <c r="AJ4" s="34">
        <f t="shared" si="1"/>
        <v>10436730</v>
      </c>
      <c r="AK4" s="27" t="s">
        <v>122</v>
      </c>
      <c r="AL4" s="22"/>
      <c r="AM4" s="22"/>
      <c r="AN4" s="22"/>
      <c r="AO4" s="22"/>
      <c r="AP4" s="22"/>
      <c r="AQ4" s="66">
        <v>91</v>
      </c>
      <c r="AR4" s="67">
        <f t="shared" si="2"/>
        <v>41145</v>
      </c>
      <c r="AS4" s="68">
        <f t="shared" ca="1" si="3"/>
        <v>41264</v>
      </c>
      <c r="AT4" s="67">
        <f t="shared" ca="1" si="4"/>
        <v>41264</v>
      </c>
      <c r="AU4" s="69"/>
      <c r="AV4" s="69"/>
      <c r="AW4" s="69"/>
    </row>
    <row r="5" spans="1:52" s="1" customFormat="1" ht="45" hidden="1" x14ac:dyDescent="0.2">
      <c r="B5" s="14" t="s">
        <v>196</v>
      </c>
      <c r="C5" s="14" t="s">
        <v>942</v>
      </c>
      <c r="D5" s="14" t="s">
        <v>198</v>
      </c>
      <c r="E5" s="17">
        <v>41326</v>
      </c>
      <c r="F5" s="15">
        <v>70000000</v>
      </c>
      <c r="G5" s="14" t="s">
        <v>932</v>
      </c>
      <c r="H5" s="14" t="s">
        <v>196</v>
      </c>
      <c r="I5" s="14" t="s">
        <v>898</v>
      </c>
      <c r="J5" s="15">
        <v>81280451.909999996</v>
      </c>
      <c r="K5" s="16">
        <v>0.5</v>
      </c>
      <c r="L5" s="15">
        <f>J5*K5</f>
        <v>40640225.954999998</v>
      </c>
      <c r="M5" s="15">
        <f t="shared" si="0"/>
        <v>77216429.314499989</v>
      </c>
      <c r="N5" s="26" t="s">
        <v>313</v>
      </c>
      <c r="O5" s="26" t="s">
        <v>830</v>
      </c>
      <c r="P5" s="26" t="s">
        <v>831</v>
      </c>
      <c r="Q5" s="14" t="s">
        <v>197</v>
      </c>
      <c r="R5" s="14" t="s">
        <v>899</v>
      </c>
      <c r="S5" s="14"/>
      <c r="T5" s="14"/>
      <c r="U5" s="14"/>
      <c r="V5" s="14"/>
      <c r="W5" s="14"/>
      <c r="X5" s="14"/>
      <c r="Y5" s="14"/>
      <c r="Z5" s="14"/>
      <c r="AA5" s="14"/>
      <c r="AB5" s="14"/>
      <c r="AC5" s="14"/>
      <c r="AD5" s="14"/>
      <c r="AE5" s="51">
        <v>41109</v>
      </c>
      <c r="AF5" s="64" t="s">
        <v>310</v>
      </c>
      <c r="AG5" s="27" t="s">
        <v>311</v>
      </c>
      <c r="AH5" s="34">
        <f t="shared" si="1"/>
        <v>81280451.909999996</v>
      </c>
      <c r="AI5" s="16">
        <v>0.5</v>
      </c>
      <c r="AJ5" s="34">
        <f>AH5*AI5</f>
        <v>40640225.954999998</v>
      </c>
      <c r="AK5" s="27" t="s">
        <v>312</v>
      </c>
      <c r="AL5" s="14"/>
      <c r="AM5" s="14"/>
      <c r="AN5" s="14"/>
      <c r="AO5" s="14"/>
      <c r="AP5" s="14"/>
      <c r="AQ5" s="66">
        <v>31</v>
      </c>
      <c r="AR5" s="67">
        <f t="shared" si="2"/>
        <v>41140</v>
      </c>
      <c r="AS5" s="68">
        <f t="shared" ca="1" si="3"/>
        <v>41264</v>
      </c>
      <c r="AT5" s="67">
        <f t="shared" ca="1" si="4"/>
        <v>41264</v>
      </c>
      <c r="AU5" s="69"/>
      <c r="AV5" s="69"/>
      <c r="AW5" s="69"/>
    </row>
    <row r="6" spans="1:52" s="1" customFormat="1" ht="45" hidden="1" x14ac:dyDescent="0.2">
      <c r="B6" s="14" t="s">
        <v>196</v>
      </c>
      <c r="C6" s="14" t="s">
        <v>942</v>
      </c>
      <c r="D6" s="14" t="s">
        <v>198</v>
      </c>
      <c r="E6" s="17">
        <v>41326</v>
      </c>
      <c r="F6" s="15">
        <v>70000000</v>
      </c>
      <c r="G6" s="14" t="s">
        <v>932</v>
      </c>
      <c r="H6" s="14" t="s">
        <v>196</v>
      </c>
      <c r="I6" s="14" t="s">
        <v>875</v>
      </c>
      <c r="J6" s="15">
        <v>26566945</v>
      </c>
      <c r="K6" s="16">
        <v>0.5</v>
      </c>
      <c r="L6" s="15">
        <v>13283472</v>
      </c>
      <c r="M6" s="15">
        <f t="shared" si="0"/>
        <v>25238597.75</v>
      </c>
      <c r="N6" s="26" t="s">
        <v>313</v>
      </c>
      <c r="O6" s="26" t="s">
        <v>830</v>
      </c>
      <c r="P6" s="26" t="s">
        <v>831</v>
      </c>
      <c r="Q6" s="14" t="s">
        <v>197</v>
      </c>
      <c r="R6" s="14" t="s">
        <v>899</v>
      </c>
      <c r="S6" s="14"/>
      <c r="T6" s="14"/>
      <c r="U6" s="14"/>
      <c r="V6" s="14"/>
      <c r="W6" s="14"/>
      <c r="X6" s="14"/>
      <c r="Y6" s="14"/>
      <c r="Z6" s="14"/>
      <c r="AA6" s="14"/>
      <c r="AB6" s="14"/>
      <c r="AC6" s="14"/>
      <c r="AD6" s="14"/>
      <c r="AE6" s="51">
        <v>41109</v>
      </c>
      <c r="AF6" s="64" t="s">
        <v>310</v>
      </c>
      <c r="AG6" s="27" t="s">
        <v>311</v>
      </c>
      <c r="AH6" s="34">
        <f t="shared" si="1"/>
        <v>26566945</v>
      </c>
      <c r="AI6" s="16">
        <v>0.5</v>
      </c>
      <c r="AJ6" s="34">
        <f>L6</f>
        <v>13283472</v>
      </c>
      <c r="AK6" s="27" t="s">
        <v>312</v>
      </c>
      <c r="AL6" s="14"/>
      <c r="AM6" s="14"/>
      <c r="AN6" s="14"/>
      <c r="AO6" s="14"/>
      <c r="AP6" s="14"/>
      <c r="AQ6" s="66">
        <v>31</v>
      </c>
      <c r="AR6" s="67">
        <f t="shared" si="2"/>
        <v>41140</v>
      </c>
      <c r="AS6" s="68">
        <f t="shared" ca="1" si="3"/>
        <v>41264</v>
      </c>
      <c r="AT6" s="67">
        <f t="shared" ca="1" si="4"/>
        <v>41264</v>
      </c>
      <c r="AU6" s="69"/>
      <c r="AV6" s="69"/>
      <c r="AW6" s="69"/>
    </row>
    <row r="7" spans="1:52" s="1" customFormat="1" ht="45" hidden="1" x14ac:dyDescent="0.2">
      <c r="B7" s="14" t="s">
        <v>196</v>
      </c>
      <c r="C7" s="14" t="s">
        <v>942</v>
      </c>
      <c r="D7" s="14" t="s">
        <v>198</v>
      </c>
      <c r="E7" s="17">
        <v>41326</v>
      </c>
      <c r="F7" s="15">
        <v>70000000</v>
      </c>
      <c r="G7" s="14" t="s">
        <v>932</v>
      </c>
      <c r="H7" s="14" t="s">
        <v>196</v>
      </c>
      <c r="I7" s="14" t="s">
        <v>876</v>
      </c>
      <c r="J7" s="15">
        <v>43023542</v>
      </c>
      <c r="K7" s="16">
        <v>0.5</v>
      </c>
      <c r="L7" s="15">
        <f t="shared" ref="L7:L12" si="5">J7-J7*K7</f>
        <v>21511771</v>
      </c>
      <c r="M7" s="15">
        <f t="shared" si="0"/>
        <v>40872364.899999999</v>
      </c>
      <c r="N7" s="26" t="s">
        <v>313</v>
      </c>
      <c r="O7" s="26" t="s">
        <v>830</v>
      </c>
      <c r="P7" s="26" t="s">
        <v>831</v>
      </c>
      <c r="Q7" s="14" t="s">
        <v>197</v>
      </c>
      <c r="R7" s="14" t="s">
        <v>899</v>
      </c>
      <c r="S7" s="14"/>
      <c r="T7" s="14"/>
      <c r="U7" s="14"/>
      <c r="V7" s="14"/>
      <c r="W7" s="14"/>
      <c r="X7" s="14"/>
      <c r="Y7" s="14"/>
      <c r="Z7" s="14"/>
      <c r="AA7" s="14"/>
      <c r="AB7" s="14"/>
      <c r="AC7" s="14"/>
      <c r="AD7" s="14"/>
      <c r="AE7" s="51">
        <v>41109</v>
      </c>
      <c r="AF7" s="64" t="s">
        <v>310</v>
      </c>
      <c r="AG7" s="27" t="s">
        <v>311</v>
      </c>
      <c r="AH7" s="34">
        <f t="shared" si="1"/>
        <v>43023542</v>
      </c>
      <c r="AI7" s="16">
        <v>0.5</v>
      </c>
      <c r="AJ7" s="34">
        <f t="shared" ref="AJ7:AJ12" si="6">AH7-AH7*AI7</f>
        <v>21511771</v>
      </c>
      <c r="AK7" s="27" t="s">
        <v>312</v>
      </c>
      <c r="AL7" s="14"/>
      <c r="AM7" s="14"/>
      <c r="AN7" s="14"/>
      <c r="AO7" s="14"/>
      <c r="AP7" s="14"/>
      <c r="AQ7" s="66">
        <v>31</v>
      </c>
      <c r="AR7" s="67">
        <f t="shared" si="2"/>
        <v>41140</v>
      </c>
      <c r="AS7" s="68">
        <f t="shared" ca="1" si="3"/>
        <v>41264</v>
      </c>
      <c r="AT7" s="67">
        <f t="shared" ca="1" si="4"/>
        <v>41264</v>
      </c>
      <c r="AU7" s="69"/>
      <c r="AV7" s="69"/>
      <c r="AW7" s="69"/>
    </row>
    <row r="8" spans="1:52" s="1" customFormat="1" ht="56.25" hidden="1" x14ac:dyDescent="0.2">
      <c r="B8" s="12" t="s">
        <v>575</v>
      </c>
      <c r="C8" s="12" t="s">
        <v>576</v>
      </c>
      <c r="D8" s="12" t="s">
        <v>577</v>
      </c>
      <c r="E8" s="13">
        <v>41517</v>
      </c>
      <c r="F8" s="12">
        <v>50000000</v>
      </c>
      <c r="G8" s="22" t="s">
        <v>99</v>
      </c>
      <c r="H8" s="12" t="s">
        <v>575</v>
      </c>
      <c r="I8" s="12" t="s">
        <v>445</v>
      </c>
      <c r="J8" s="23">
        <v>280000</v>
      </c>
      <c r="K8" s="24">
        <v>0.3</v>
      </c>
      <c r="L8" s="23">
        <f t="shared" si="5"/>
        <v>196000</v>
      </c>
      <c r="M8" s="23">
        <f t="shared" si="0"/>
        <v>266000</v>
      </c>
      <c r="N8" s="25" t="s">
        <v>313</v>
      </c>
      <c r="O8" s="22" t="s">
        <v>493</v>
      </c>
      <c r="P8" s="22" t="s">
        <v>831</v>
      </c>
      <c r="Q8" s="26" t="s">
        <v>446</v>
      </c>
      <c r="R8" s="22" t="s">
        <v>448</v>
      </c>
      <c r="S8" s="22"/>
      <c r="T8" s="22"/>
      <c r="U8" s="22"/>
      <c r="V8" s="22"/>
      <c r="W8" s="22"/>
      <c r="X8" s="22"/>
      <c r="Y8" s="22"/>
      <c r="Z8" s="22"/>
      <c r="AA8" s="22"/>
      <c r="AB8" s="22"/>
      <c r="AC8" s="22"/>
      <c r="AD8" s="22"/>
      <c r="AE8" s="27">
        <v>41057</v>
      </c>
      <c r="AF8" s="64" t="s">
        <v>315</v>
      </c>
      <c r="AG8" s="28" t="s">
        <v>127</v>
      </c>
      <c r="AH8" s="29">
        <f t="shared" si="1"/>
        <v>280000</v>
      </c>
      <c r="AI8" s="30">
        <v>0.3</v>
      </c>
      <c r="AJ8" s="29">
        <f t="shared" si="6"/>
        <v>196000</v>
      </c>
      <c r="AK8" s="19" t="s">
        <v>122</v>
      </c>
      <c r="AL8" s="22"/>
      <c r="AM8" s="22"/>
      <c r="AN8" s="22"/>
      <c r="AO8" s="22"/>
      <c r="AP8" s="22"/>
      <c r="AQ8" s="66">
        <v>91</v>
      </c>
      <c r="AR8" s="67">
        <f t="shared" si="2"/>
        <v>41148</v>
      </c>
      <c r="AS8" s="68">
        <f t="shared" ca="1" si="3"/>
        <v>41264</v>
      </c>
      <c r="AT8" s="67">
        <f t="shared" ca="1" si="4"/>
        <v>41264</v>
      </c>
      <c r="AU8" s="69"/>
      <c r="AV8" s="69"/>
      <c r="AW8" s="69"/>
    </row>
    <row r="9" spans="1:52" s="1" customFormat="1" ht="56.25" hidden="1" x14ac:dyDescent="0.2">
      <c r="B9" s="12" t="s">
        <v>575</v>
      </c>
      <c r="C9" s="12" t="s">
        <v>576</v>
      </c>
      <c r="D9" s="12" t="s">
        <v>577</v>
      </c>
      <c r="E9" s="13">
        <v>41517</v>
      </c>
      <c r="F9" s="12">
        <v>50000000</v>
      </c>
      <c r="G9" s="22" t="s">
        <v>99</v>
      </c>
      <c r="H9" s="12" t="s">
        <v>575</v>
      </c>
      <c r="I9" s="12" t="s">
        <v>444</v>
      </c>
      <c r="J9" s="23">
        <v>280000</v>
      </c>
      <c r="K9" s="24">
        <v>0.3</v>
      </c>
      <c r="L9" s="23">
        <f t="shared" si="5"/>
        <v>196000</v>
      </c>
      <c r="M9" s="23">
        <f t="shared" si="0"/>
        <v>266000</v>
      </c>
      <c r="N9" s="25" t="s">
        <v>313</v>
      </c>
      <c r="O9" s="22" t="s">
        <v>314</v>
      </c>
      <c r="P9" s="22" t="s">
        <v>831</v>
      </c>
      <c r="Q9" s="26" t="s">
        <v>446</v>
      </c>
      <c r="R9" s="22" t="s">
        <v>447</v>
      </c>
      <c r="S9" s="22"/>
      <c r="T9" s="22"/>
      <c r="U9" s="22"/>
      <c r="V9" s="22"/>
      <c r="W9" s="22"/>
      <c r="X9" s="22"/>
      <c r="Y9" s="22"/>
      <c r="Z9" s="22"/>
      <c r="AA9" s="22"/>
      <c r="AB9" s="22"/>
      <c r="AC9" s="22"/>
      <c r="AD9" s="22"/>
      <c r="AE9" s="27">
        <v>41057</v>
      </c>
      <c r="AF9" s="64" t="s">
        <v>315</v>
      </c>
      <c r="AG9" s="28" t="s">
        <v>127</v>
      </c>
      <c r="AH9" s="29">
        <f t="shared" si="1"/>
        <v>280000</v>
      </c>
      <c r="AI9" s="30">
        <v>0.3</v>
      </c>
      <c r="AJ9" s="29">
        <f t="shared" si="6"/>
        <v>196000</v>
      </c>
      <c r="AK9" s="19" t="s">
        <v>122</v>
      </c>
      <c r="AL9" s="22"/>
      <c r="AM9" s="22"/>
      <c r="AN9" s="22"/>
      <c r="AO9" s="22"/>
      <c r="AP9" s="22"/>
      <c r="AQ9" s="66">
        <v>91</v>
      </c>
      <c r="AR9" s="67">
        <f t="shared" si="2"/>
        <v>41148</v>
      </c>
      <c r="AS9" s="68">
        <f t="shared" ca="1" si="3"/>
        <v>41264</v>
      </c>
      <c r="AT9" s="67">
        <f t="shared" ca="1" si="4"/>
        <v>41264</v>
      </c>
      <c r="AU9" s="69"/>
      <c r="AV9" s="69"/>
      <c r="AW9" s="69"/>
    </row>
    <row r="10" spans="1:52" s="1" customFormat="1" ht="56.25" hidden="1" x14ac:dyDescent="0.2">
      <c r="B10" s="12" t="s">
        <v>575</v>
      </c>
      <c r="C10" s="12" t="s">
        <v>576</v>
      </c>
      <c r="D10" s="12" t="s">
        <v>577</v>
      </c>
      <c r="E10" s="13">
        <v>41517</v>
      </c>
      <c r="F10" s="12">
        <v>50000000</v>
      </c>
      <c r="G10" s="22" t="s">
        <v>99</v>
      </c>
      <c r="H10" s="12" t="s">
        <v>575</v>
      </c>
      <c r="I10" s="12" t="s">
        <v>445</v>
      </c>
      <c r="J10" s="23">
        <v>2600000</v>
      </c>
      <c r="K10" s="24">
        <v>0.3</v>
      </c>
      <c r="L10" s="23">
        <f t="shared" si="5"/>
        <v>1820000</v>
      </c>
      <c r="M10" s="23">
        <f t="shared" si="0"/>
        <v>2470000</v>
      </c>
      <c r="N10" s="25" t="s">
        <v>313</v>
      </c>
      <c r="O10" s="22" t="s">
        <v>493</v>
      </c>
      <c r="P10" s="22" t="s">
        <v>831</v>
      </c>
      <c r="Q10" s="26" t="s">
        <v>449</v>
      </c>
      <c r="R10" s="22" t="s">
        <v>450</v>
      </c>
      <c r="S10" s="22"/>
      <c r="T10" s="22"/>
      <c r="U10" s="22"/>
      <c r="V10" s="22"/>
      <c r="W10" s="22"/>
      <c r="X10" s="22"/>
      <c r="Y10" s="22"/>
      <c r="Z10" s="22"/>
      <c r="AA10" s="22"/>
      <c r="AB10" s="22"/>
      <c r="AC10" s="22"/>
      <c r="AD10" s="22"/>
      <c r="AE10" s="27">
        <v>41057</v>
      </c>
      <c r="AF10" s="64" t="s">
        <v>315</v>
      </c>
      <c r="AG10" s="28" t="s">
        <v>127</v>
      </c>
      <c r="AH10" s="29">
        <f t="shared" si="1"/>
        <v>2600000</v>
      </c>
      <c r="AI10" s="30">
        <v>0.3</v>
      </c>
      <c r="AJ10" s="29">
        <f t="shared" si="6"/>
        <v>1820000</v>
      </c>
      <c r="AK10" s="19" t="s">
        <v>122</v>
      </c>
      <c r="AL10" s="22"/>
      <c r="AM10" s="22"/>
      <c r="AN10" s="22"/>
      <c r="AO10" s="22"/>
      <c r="AP10" s="22"/>
      <c r="AQ10" s="66">
        <v>91</v>
      </c>
      <c r="AR10" s="67">
        <f t="shared" si="2"/>
        <v>41148</v>
      </c>
      <c r="AS10" s="68">
        <f t="shared" ca="1" si="3"/>
        <v>41264</v>
      </c>
      <c r="AT10" s="67">
        <f t="shared" ca="1" si="4"/>
        <v>41264</v>
      </c>
      <c r="AU10" s="69"/>
      <c r="AV10" s="69"/>
      <c r="AW10" s="69"/>
    </row>
    <row r="11" spans="1:52" s="1" customFormat="1" ht="56.25" hidden="1" x14ac:dyDescent="0.2">
      <c r="B11" s="12" t="s">
        <v>575</v>
      </c>
      <c r="C11" s="12" t="s">
        <v>576</v>
      </c>
      <c r="D11" s="12" t="s">
        <v>577</v>
      </c>
      <c r="E11" s="13">
        <v>41517</v>
      </c>
      <c r="F11" s="12">
        <v>50000000</v>
      </c>
      <c r="G11" s="22" t="s">
        <v>99</v>
      </c>
      <c r="H11" s="12" t="s">
        <v>575</v>
      </c>
      <c r="I11" s="12" t="s">
        <v>444</v>
      </c>
      <c r="J11" s="23">
        <v>4000000</v>
      </c>
      <c r="K11" s="24">
        <v>0.3</v>
      </c>
      <c r="L11" s="23">
        <f t="shared" si="5"/>
        <v>2800000</v>
      </c>
      <c r="M11" s="23">
        <f t="shared" si="0"/>
        <v>3800000</v>
      </c>
      <c r="N11" s="25" t="s">
        <v>313</v>
      </c>
      <c r="O11" s="22" t="s">
        <v>314</v>
      </c>
      <c r="P11" s="22" t="s">
        <v>831</v>
      </c>
      <c r="Q11" s="26" t="s">
        <v>451</v>
      </c>
      <c r="R11" s="22" t="s">
        <v>562</v>
      </c>
      <c r="S11" s="22"/>
      <c r="T11" s="22"/>
      <c r="U11" s="22"/>
      <c r="V11" s="22"/>
      <c r="W11" s="22"/>
      <c r="X11" s="22"/>
      <c r="Y11" s="22"/>
      <c r="Z11" s="22"/>
      <c r="AA11" s="22"/>
      <c r="AB11" s="22"/>
      <c r="AC11" s="22"/>
      <c r="AD11" s="22"/>
      <c r="AE11" s="27">
        <v>41057</v>
      </c>
      <c r="AF11" s="64" t="s">
        <v>315</v>
      </c>
      <c r="AG11" s="28" t="s">
        <v>127</v>
      </c>
      <c r="AH11" s="29">
        <f t="shared" si="1"/>
        <v>4000000</v>
      </c>
      <c r="AI11" s="30">
        <v>0.3</v>
      </c>
      <c r="AJ11" s="29">
        <f t="shared" si="6"/>
        <v>2800000</v>
      </c>
      <c r="AK11" s="19" t="s">
        <v>122</v>
      </c>
      <c r="AL11" s="22"/>
      <c r="AM11" s="22"/>
      <c r="AN11" s="22"/>
      <c r="AO11" s="22"/>
      <c r="AP11" s="22"/>
      <c r="AQ11" s="66">
        <v>91</v>
      </c>
      <c r="AR11" s="67">
        <f t="shared" si="2"/>
        <v>41148</v>
      </c>
      <c r="AS11" s="68">
        <f t="shared" ca="1" si="3"/>
        <v>41264</v>
      </c>
      <c r="AT11" s="67">
        <f t="shared" ca="1" si="4"/>
        <v>41264</v>
      </c>
      <c r="AU11" s="69"/>
      <c r="AV11" s="69"/>
      <c r="AW11" s="69"/>
    </row>
    <row r="12" spans="1:52" s="1" customFormat="1" ht="56.25" hidden="1" x14ac:dyDescent="0.2">
      <c r="B12" s="12" t="s">
        <v>575</v>
      </c>
      <c r="C12" s="12" t="s">
        <v>576</v>
      </c>
      <c r="D12" s="12" t="s">
        <v>577</v>
      </c>
      <c r="E12" s="13">
        <v>41517</v>
      </c>
      <c r="F12" s="12">
        <v>50000000</v>
      </c>
      <c r="G12" s="22" t="s">
        <v>99</v>
      </c>
      <c r="H12" s="12" t="s">
        <v>575</v>
      </c>
      <c r="I12" s="12" t="s">
        <v>444</v>
      </c>
      <c r="J12" s="23">
        <v>7100000</v>
      </c>
      <c r="K12" s="24">
        <v>0.3</v>
      </c>
      <c r="L12" s="23">
        <f t="shared" si="5"/>
        <v>4970000</v>
      </c>
      <c r="M12" s="23">
        <f t="shared" si="0"/>
        <v>6745000</v>
      </c>
      <c r="N12" s="25" t="s">
        <v>313</v>
      </c>
      <c r="O12" s="22" t="s">
        <v>314</v>
      </c>
      <c r="P12" s="22" t="s">
        <v>831</v>
      </c>
      <c r="Q12" s="26" t="s">
        <v>446</v>
      </c>
      <c r="R12" s="22" t="s">
        <v>563</v>
      </c>
      <c r="S12" s="22"/>
      <c r="T12" s="22"/>
      <c r="U12" s="22"/>
      <c r="V12" s="22"/>
      <c r="W12" s="22"/>
      <c r="X12" s="22"/>
      <c r="Y12" s="22"/>
      <c r="Z12" s="22"/>
      <c r="AA12" s="22"/>
      <c r="AB12" s="22"/>
      <c r="AC12" s="22"/>
      <c r="AD12" s="22"/>
      <c r="AE12" s="27">
        <v>41057</v>
      </c>
      <c r="AF12" s="64" t="s">
        <v>315</v>
      </c>
      <c r="AG12" s="28" t="s">
        <v>127</v>
      </c>
      <c r="AH12" s="29">
        <f t="shared" si="1"/>
        <v>7100000</v>
      </c>
      <c r="AI12" s="30">
        <v>0.3</v>
      </c>
      <c r="AJ12" s="29">
        <f t="shared" si="6"/>
        <v>4970000</v>
      </c>
      <c r="AK12" s="19" t="s">
        <v>122</v>
      </c>
      <c r="AL12" s="22"/>
      <c r="AM12" s="22"/>
      <c r="AN12" s="22"/>
      <c r="AO12" s="22"/>
      <c r="AP12" s="22"/>
      <c r="AQ12" s="66">
        <v>91</v>
      </c>
      <c r="AR12" s="67">
        <f t="shared" si="2"/>
        <v>41148</v>
      </c>
      <c r="AS12" s="68">
        <f t="shared" ca="1" si="3"/>
        <v>41264</v>
      </c>
      <c r="AT12" s="67">
        <f t="shared" ca="1" si="4"/>
        <v>41264</v>
      </c>
      <c r="AU12" s="69"/>
      <c r="AV12" s="69"/>
      <c r="AW12" s="69"/>
    </row>
    <row r="13" spans="1:52" s="1" customFormat="1" ht="225" hidden="1" x14ac:dyDescent="0.2">
      <c r="B13" s="22" t="s">
        <v>386</v>
      </c>
      <c r="C13" s="22" t="s">
        <v>387</v>
      </c>
      <c r="D13" s="22" t="s">
        <v>388</v>
      </c>
      <c r="E13" s="35">
        <v>41517</v>
      </c>
      <c r="F13" s="36">
        <v>50000000</v>
      </c>
      <c r="G13" s="22" t="s">
        <v>932</v>
      </c>
      <c r="H13" s="22" t="s">
        <v>386</v>
      </c>
      <c r="I13" s="22" t="s">
        <v>389</v>
      </c>
      <c r="J13" s="23">
        <v>30963857</v>
      </c>
      <c r="K13" s="24">
        <v>0.5</v>
      </c>
      <c r="L13" s="23" t="s">
        <v>1269</v>
      </c>
      <c r="M13" s="23">
        <f t="shared" si="0"/>
        <v>29415664.149999999</v>
      </c>
      <c r="N13" s="22" t="s">
        <v>313</v>
      </c>
      <c r="O13" s="22" t="s">
        <v>1270</v>
      </c>
      <c r="P13" s="22" t="s">
        <v>583</v>
      </c>
      <c r="Q13" s="22" t="s">
        <v>1271</v>
      </c>
      <c r="R13" s="22" t="s">
        <v>1272</v>
      </c>
      <c r="S13" s="22"/>
      <c r="T13" s="75"/>
      <c r="U13" s="22"/>
      <c r="V13" s="22"/>
      <c r="W13" s="22"/>
      <c r="X13" s="22"/>
      <c r="Y13" s="22"/>
      <c r="Z13" s="22"/>
      <c r="AA13" s="22"/>
      <c r="AB13" s="22"/>
      <c r="AC13" s="22"/>
      <c r="AD13" s="22"/>
      <c r="AE13" s="27">
        <v>41047</v>
      </c>
      <c r="AF13" s="64" t="s">
        <v>315</v>
      </c>
      <c r="AG13" s="22" t="s">
        <v>127</v>
      </c>
      <c r="AH13" s="31">
        <f t="shared" si="1"/>
        <v>30963857</v>
      </c>
      <c r="AI13" s="24">
        <f>K13</f>
        <v>0.5</v>
      </c>
      <c r="AJ13" s="31" t="str">
        <f>L13</f>
        <v xml:space="preserve">    16 243 997,00</v>
      </c>
      <c r="AK13" s="22" t="s">
        <v>122</v>
      </c>
      <c r="AL13" s="23"/>
      <c r="AM13" s="22"/>
      <c r="AN13" s="23"/>
      <c r="AO13" s="22"/>
      <c r="AP13" s="22"/>
      <c r="AQ13" s="66">
        <v>91</v>
      </c>
      <c r="AR13" s="67">
        <f t="shared" si="2"/>
        <v>41138</v>
      </c>
      <c r="AS13" s="68">
        <f t="shared" ca="1" si="3"/>
        <v>41264</v>
      </c>
      <c r="AT13" s="67">
        <f t="shared" ca="1" si="4"/>
        <v>41264</v>
      </c>
      <c r="AU13" s="69"/>
      <c r="AV13" s="69"/>
      <c r="AW13" s="69"/>
    </row>
    <row r="14" spans="1:52" s="91" customFormat="1" ht="135" x14ac:dyDescent="0.2">
      <c r="A14" s="91">
        <v>1</v>
      </c>
      <c r="B14" s="76" t="s">
        <v>166</v>
      </c>
      <c r="C14" s="77" t="s">
        <v>167</v>
      </c>
      <c r="D14" s="78" t="s">
        <v>975</v>
      </c>
      <c r="E14" s="79">
        <v>41387</v>
      </c>
      <c r="F14" s="80">
        <v>29680000</v>
      </c>
      <c r="G14" s="77" t="s">
        <v>99</v>
      </c>
      <c r="H14" s="76" t="s">
        <v>168</v>
      </c>
      <c r="I14" s="77" t="s">
        <v>169</v>
      </c>
      <c r="J14" s="80">
        <v>5442000</v>
      </c>
      <c r="K14" s="81">
        <v>0.5</v>
      </c>
      <c r="L14" s="80">
        <f>J14-J14*K14</f>
        <v>2721000</v>
      </c>
      <c r="M14" s="80">
        <f t="shared" si="0"/>
        <v>5169900</v>
      </c>
      <c r="N14" s="82" t="s">
        <v>555</v>
      </c>
      <c r="O14" s="82" t="s">
        <v>493</v>
      </c>
      <c r="P14" s="82" t="s">
        <v>831</v>
      </c>
      <c r="Q14" s="77" t="s">
        <v>170</v>
      </c>
      <c r="R14" s="77" t="s">
        <v>172</v>
      </c>
      <c r="S14" s="77"/>
      <c r="T14" s="83"/>
      <c r="U14" s="77"/>
      <c r="V14" s="77"/>
      <c r="W14" s="77"/>
      <c r="X14" s="77"/>
      <c r="Y14" s="77"/>
      <c r="Z14" s="77"/>
      <c r="AA14" s="77"/>
      <c r="AB14" s="77"/>
      <c r="AC14" s="77"/>
      <c r="AD14" s="77"/>
      <c r="AE14" s="79">
        <v>41081</v>
      </c>
      <c r="AF14" s="84" t="s">
        <v>315</v>
      </c>
      <c r="AG14" s="85" t="s">
        <v>127</v>
      </c>
      <c r="AH14" s="86">
        <f t="shared" si="1"/>
        <v>5442000</v>
      </c>
      <c r="AI14" s="81">
        <v>0.5</v>
      </c>
      <c r="AJ14" s="86">
        <f>AH14-AH14*AI14</f>
        <v>2721000</v>
      </c>
      <c r="AK14" s="85" t="s">
        <v>122</v>
      </c>
      <c r="AL14" s="77"/>
      <c r="AM14" s="77"/>
      <c r="AN14" s="77"/>
      <c r="AO14" s="77"/>
      <c r="AP14" s="77"/>
      <c r="AQ14" s="87">
        <v>91</v>
      </c>
      <c r="AR14" s="88">
        <f t="shared" si="2"/>
        <v>41172</v>
      </c>
      <c r="AS14" s="89">
        <f t="shared" ca="1" si="3"/>
        <v>41264</v>
      </c>
      <c r="AT14" s="88">
        <f t="shared" ca="1" si="4"/>
        <v>41264</v>
      </c>
      <c r="AU14" s="90"/>
      <c r="AV14" s="90"/>
      <c r="AW14" s="90"/>
    </row>
    <row r="15" spans="1:52" s="91" customFormat="1" ht="135" hidden="1" x14ac:dyDescent="0.25">
      <c r="A15" s="91">
        <v>1</v>
      </c>
      <c r="B15" s="76" t="s">
        <v>166</v>
      </c>
      <c r="C15" s="77" t="s">
        <v>167</v>
      </c>
      <c r="D15" s="78" t="s">
        <v>975</v>
      </c>
      <c r="E15" s="79">
        <v>41387</v>
      </c>
      <c r="F15" s="80">
        <v>29680000</v>
      </c>
      <c r="G15" s="77" t="s">
        <v>99</v>
      </c>
      <c r="H15" s="76" t="s">
        <v>168</v>
      </c>
      <c r="I15" s="77" t="s">
        <v>1072</v>
      </c>
      <c r="J15" s="80">
        <v>47071000</v>
      </c>
      <c r="K15" s="81">
        <v>0.5</v>
      </c>
      <c r="L15" s="80">
        <f>J15-J15*K15</f>
        <v>23535500</v>
      </c>
      <c r="M15" s="80">
        <f t="shared" si="0"/>
        <v>44717450</v>
      </c>
      <c r="N15" s="82" t="s">
        <v>555</v>
      </c>
      <c r="O15" s="82" t="s">
        <v>316</v>
      </c>
      <c r="P15" s="82" t="s">
        <v>317</v>
      </c>
      <c r="Q15" s="77" t="s">
        <v>170</v>
      </c>
      <c r="R15" s="77" t="s">
        <v>171</v>
      </c>
      <c r="S15" s="77"/>
      <c r="T15" s="83"/>
      <c r="U15" s="77"/>
      <c r="V15" s="77"/>
      <c r="W15" s="77"/>
      <c r="X15" s="77"/>
      <c r="Y15" s="77"/>
      <c r="Z15" s="77"/>
      <c r="AA15" s="77"/>
      <c r="AB15" s="77"/>
      <c r="AC15" s="77"/>
      <c r="AD15" s="77"/>
      <c r="AE15" s="79">
        <v>40991</v>
      </c>
      <c r="AF15" s="84" t="s">
        <v>318</v>
      </c>
      <c r="AG15" s="85" t="s">
        <v>127</v>
      </c>
      <c r="AH15" s="86">
        <f t="shared" si="1"/>
        <v>47071000</v>
      </c>
      <c r="AI15" s="81">
        <v>0.5</v>
      </c>
      <c r="AJ15" s="86">
        <f>AH15-AH15*AI15</f>
        <v>23535500</v>
      </c>
      <c r="AK15" s="85" t="s">
        <v>122</v>
      </c>
      <c r="AL15" s="77"/>
      <c r="AM15" s="77"/>
      <c r="AN15" s="77"/>
      <c r="AO15" s="77"/>
      <c r="AP15" s="77"/>
      <c r="AQ15" s="87">
        <v>365</v>
      </c>
      <c r="AR15" s="88">
        <f t="shared" si="2"/>
        <v>41356</v>
      </c>
      <c r="AS15" s="89">
        <f t="shared" ca="1" si="3"/>
        <v>41356</v>
      </c>
      <c r="AT15" s="92">
        <f t="shared" ca="1" si="4"/>
        <v>41264</v>
      </c>
      <c r="AU15" s="90"/>
      <c r="AV15" s="90"/>
      <c r="AW15" s="90"/>
      <c r="AY15" s="93">
        <v>40991</v>
      </c>
      <c r="AZ15" s="93">
        <f ca="1">IF(AT15&gt;(AY15+183),AT15,(AY15+183))</f>
        <v>41264</v>
      </c>
    </row>
    <row r="16" spans="1:52" s="1" customFormat="1" ht="67.5" hidden="1" x14ac:dyDescent="0.25">
      <c r="B16" s="14" t="s">
        <v>354</v>
      </c>
      <c r="C16" s="14" t="s">
        <v>355</v>
      </c>
      <c r="D16" s="14" t="s">
        <v>125</v>
      </c>
      <c r="E16" s="17"/>
      <c r="F16" s="15">
        <v>28000000</v>
      </c>
      <c r="G16" s="14" t="s">
        <v>99</v>
      </c>
      <c r="H16" s="14" t="s">
        <v>356</v>
      </c>
      <c r="I16" s="14" t="s">
        <v>357</v>
      </c>
      <c r="J16" s="15">
        <v>41163000</v>
      </c>
      <c r="K16" s="16">
        <v>0.3</v>
      </c>
      <c r="L16" s="15">
        <f>J16-J16*K16</f>
        <v>28814100</v>
      </c>
      <c r="M16" s="15">
        <f t="shared" si="0"/>
        <v>39104850</v>
      </c>
      <c r="N16" s="26" t="s">
        <v>313</v>
      </c>
      <c r="O16" s="26" t="s">
        <v>316</v>
      </c>
      <c r="P16" s="26" t="s">
        <v>317</v>
      </c>
      <c r="Q16" s="14" t="s">
        <v>441</v>
      </c>
      <c r="R16" s="14" t="s">
        <v>16</v>
      </c>
      <c r="S16" s="14"/>
      <c r="T16" s="75"/>
      <c r="U16" s="14"/>
      <c r="V16" s="14"/>
      <c r="W16" s="14"/>
      <c r="X16" s="14"/>
      <c r="Y16" s="14"/>
      <c r="Z16" s="14"/>
      <c r="AA16" s="14"/>
      <c r="AB16" s="14"/>
      <c r="AC16" s="14"/>
      <c r="AD16" s="14"/>
      <c r="AE16" s="17">
        <v>40494</v>
      </c>
      <c r="AF16" s="64" t="s">
        <v>318</v>
      </c>
      <c r="AG16" s="27" t="s">
        <v>311</v>
      </c>
      <c r="AH16" s="34">
        <f t="shared" si="1"/>
        <v>41163000</v>
      </c>
      <c r="AI16" s="16">
        <f>K16</f>
        <v>0.3</v>
      </c>
      <c r="AJ16" s="34">
        <f>AH16-AH16*AI16</f>
        <v>28814100</v>
      </c>
      <c r="AK16" s="27" t="s">
        <v>122</v>
      </c>
      <c r="AL16" s="14"/>
      <c r="AM16" s="14"/>
      <c r="AN16" s="14"/>
      <c r="AO16" s="14"/>
      <c r="AP16" s="14"/>
      <c r="AQ16" s="66">
        <v>365</v>
      </c>
      <c r="AR16" s="67">
        <f t="shared" si="2"/>
        <v>40859</v>
      </c>
      <c r="AS16" s="68">
        <f t="shared" ca="1" si="3"/>
        <v>41264</v>
      </c>
      <c r="AT16" s="74">
        <f t="shared" ca="1" si="4"/>
        <v>41264</v>
      </c>
      <c r="AU16" s="69"/>
      <c r="AV16" s="69"/>
      <c r="AW16" s="69"/>
      <c r="AY16" s="72">
        <v>40870</v>
      </c>
      <c r="AZ16" s="72">
        <f ca="1">IF(AT16&gt;(AY16+183),AT16,(AY16+183))</f>
        <v>41264</v>
      </c>
    </row>
    <row r="17" spans="1:52" s="1" customFormat="1" ht="45" hidden="1" x14ac:dyDescent="0.2">
      <c r="B17" s="14" t="s">
        <v>244</v>
      </c>
      <c r="C17" s="12" t="s">
        <v>57</v>
      </c>
      <c r="D17" s="15" t="s">
        <v>58</v>
      </c>
      <c r="E17" s="21">
        <v>41201</v>
      </c>
      <c r="F17" s="15">
        <v>20000000</v>
      </c>
      <c r="G17" s="14" t="s">
        <v>932</v>
      </c>
      <c r="H17" s="14" t="s">
        <v>59</v>
      </c>
      <c r="I17" s="14" t="s">
        <v>60</v>
      </c>
      <c r="J17" s="15">
        <v>5840000</v>
      </c>
      <c r="K17" s="16">
        <v>0.5</v>
      </c>
      <c r="L17" s="15">
        <v>3430000</v>
      </c>
      <c r="M17" s="15">
        <f t="shared" si="0"/>
        <v>5548000</v>
      </c>
      <c r="N17" s="26" t="s">
        <v>313</v>
      </c>
      <c r="O17" s="26" t="s">
        <v>314</v>
      </c>
      <c r="P17" s="26" t="s">
        <v>831</v>
      </c>
      <c r="Q17" s="14" t="s">
        <v>61</v>
      </c>
      <c r="R17" s="14" t="s">
        <v>62</v>
      </c>
      <c r="S17" s="33"/>
      <c r="T17" s="75"/>
      <c r="U17" s="14"/>
      <c r="V17" s="14"/>
      <c r="W17" s="14"/>
      <c r="X17" s="14"/>
      <c r="Y17" s="14"/>
      <c r="Z17" s="14"/>
      <c r="AA17" s="14"/>
      <c r="AB17" s="14"/>
      <c r="AC17" s="14"/>
      <c r="AD17" s="14"/>
      <c r="AE17" s="17">
        <v>41091</v>
      </c>
      <c r="AF17" s="64" t="s">
        <v>315</v>
      </c>
      <c r="AG17" s="27" t="s">
        <v>311</v>
      </c>
      <c r="AH17" s="34">
        <f t="shared" si="1"/>
        <v>5840000</v>
      </c>
      <c r="AI17" s="16">
        <f>K17</f>
        <v>0.5</v>
      </c>
      <c r="AJ17" s="34">
        <f>L17</f>
        <v>3430000</v>
      </c>
      <c r="AK17" s="27" t="s">
        <v>122</v>
      </c>
      <c r="AL17" s="14"/>
      <c r="AM17" s="14"/>
      <c r="AN17" s="14"/>
      <c r="AO17" s="14"/>
      <c r="AP17" s="14"/>
      <c r="AQ17" s="66">
        <v>91</v>
      </c>
      <c r="AR17" s="67">
        <f t="shared" si="2"/>
        <v>41182</v>
      </c>
      <c r="AS17" s="68">
        <f t="shared" ca="1" si="3"/>
        <v>41264</v>
      </c>
      <c r="AT17" s="67">
        <f t="shared" ca="1" si="4"/>
        <v>41264</v>
      </c>
      <c r="AU17" s="69"/>
      <c r="AV17" s="69"/>
      <c r="AW17" s="69"/>
    </row>
    <row r="18" spans="1:52" s="1" customFormat="1" ht="45" hidden="1" x14ac:dyDescent="0.2">
      <c r="B18" s="14" t="s">
        <v>244</v>
      </c>
      <c r="C18" s="12" t="s">
        <v>57</v>
      </c>
      <c r="D18" s="15" t="s">
        <v>58</v>
      </c>
      <c r="E18" s="21">
        <v>41201</v>
      </c>
      <c r="F18" s="15">
        <v>20000000</v>
      </c>
      <c r="G18" s="14" t="s">
        <v>932</v>
      </c>
      <c r="H18" s="14" t="s">
        <v>901</v>
      </c>
      <c r="I18" s="14" t="s">
        <v>810</v>
      </c>
      <c r="J18" s="15">
        <v>7920000</v>
      </c>
      <c r="K18" s="16">
        <v>0.4</v>
      </c>
      <c r="L18" s="15">
        <v>4410000</v>
      </c>
      <c r="M18" s="15">
        <f t="shared" si="0"/>
        <v>7524000</v>
      </c>
      <c r="N18" s="26" t="s">
        <v>313</v>
      </c>
      <c r="O18" s="26" t="s">
        <v>314</v>
      </c>
      <c r="P18" s="26" t="s">
        <v>831</v>
      </c>
      <c r="Q18" s="14" t="s">
        <v>61</v>
      </c>
      <c r="R18" s="14" t="s">
        <v>811</v>
      </c>
      <c r="S18" s="33"/>
      <c r="T18" s="75"/>
      <c r="U18" s="14"/>
      <c r="V18" s="14"/>
      <c r="W18" s="14"/>
      <c r="X18" s="14"/>
      <c r="Y18" s="14"/>
      <c r="Z18" s="14"/>
      <c r="AA18" s="14"/>
      <c r="AB18" s="14"/>
      <c r="AC18" s="14"/>
      <c r="AD18" s="14"/>
      <c r="AE18" s="17">
        <v>41091</v>
      </c>
      <c r="AF18" s="64" t="s">
        <v>315</v>
      </c>
      <c r="AG18" s="27" t="s">
        <v>311</v>
      </c>
      <c r="AH18" s="34">
        <f t="shared" ref="AH18:AH34" si="7">J18</f>
        <v>7920000</v>
      </c>
      <c r="AI18" s="16">
        <f>K18</f>
        <v>0.4</v>
      </c>
      <c r="AJ18" s="34">
        <f>L18</f>
        <v>4410000</v>
      </c>
      <c r="AK18" s="27" t="s">
        <v>312</v>
      </c>
      <c r="AL18" s="14"/>
      <c r="AM18" s="14"/>
      <c r="AN18" s="14"/>
      <c r="AO18" s="14"/>
      <c r="AP18" s="14"/>
      <c r="AQ18" s="66">
        <v>91</v>
      </c>
      <c r="AR18" s="67">
        <f t="shared" si="2"/>
        <v>41182</v>
      </c>
      <c r="AS18" s="68">
        <f t="shared" ca="1" si="3"/>
        <v>41264</v>
      </c>
      <c r="AT18" s="67">
        <f t="shared" ca="1" si="4"/>
        <v>41264</v>
      </c>
      <c r="AU18" s="69"/>
      <c r="AV18" s="69"/>
      <c r="AW18" s="69"/>
    </row>
    <row r="19" spans="1:52" s="1" customFormat="1" ht="45" hidden="1" x14ac:dyDescent="0.2">
      <c r="B19" s="14" t="s">
        <v>244</v>
      </c>
      <c r="C19" s="12" t="s">
        <v>57</v>
      </c>
      <c r="D19" s="15" t="s">
        <v>58</v>
      </c>
      <c r="E19" s="21">
        <v>41201</v>
      </c>
      <c r="F19" s="15">
        <v>20000000</v>
      </c>
      <c r="G19" s="14" t="s">
        <v>932</v>
      </c>
      <c r="H19" s="14" t="s">
        <v>901</v>
      </c>
      <c r="I19" s="14" t="s">
        <v>812</v>
      </c>
      <c r="J19" s="15">
        <v>2800000</v>
      </c>
      <c r="K19" s="16">
        <v>0.5</v>
      </c>
      <c r="L19" s="15">
        <f>J19-J19*K19</f>
        <v>1400000</v>
      </c>
      <c r="M19" s="15">
        <f t="shared" si="0"/>
        <v>2660000</v>
      </c>
      <c r="N19" s="26" t="s">
        <v>313</v>
      </c>
      <c r="O19" s="26" t="s">
        <v>493</v>
      </c>
      <c r="P19" s="26" t="s">
        <v>831</v>
      </c>
      <c r="Q19" s="14" t="s">
        <v>61</v>
      </c>
      <c r="R19" s="14" t="s">
        <v>878</v>
      </c>
      <c r="S19" s="33"/>
      <c r="T19" s="14"/>
      <c r="U19" s="14"/>
      <c r="V19" s="14"/>
      <c r="W19" s="14"/>
      <c r="X19" s="14"/>
      <c r="Y19" s="14"/>
      <c r="Z19" s="14"/>
      <c r="AA19" s="14"/>
      <c r="AB19" s="14"/>
      <c r="AC19" s="14"/>
      <c r="AD19" s="14"/>
      <c r="AE19" s="17">
        <v>41091</v>
      </c>
      <c r="AF19" s="64" t="s">
        <v>315</v>
      </c>
      <c r="AG19" s="27" t="s">
        <v>311</v>
      </c>
      <c r="AH19" s="34">
        <f t="shared" si="7"/>
        <v>2800000</v>
      </c>
      <c r="AI19" s="16">
        <f>K19</f>
        <v>0.5</v>
      </c>
      <c r="AJ19" s="34">
        <f>L19</f>
        <v>1400000</v>
      </c>
      <c r="AK19" s="27" t="s">
        <v>312</v>
      </c>
      <c r="AL19" s="14"/>
      <c r="AM19" s="14"/>
      <c r="AN19" s="14"/>
      <c r="AO19" s="14"/>
      <c r="AP19" s="14"/>
      <c r="AQ19" s="66">
        <v>91</v>
      </c>
      <c r="AR19" s="67">
        <f t="shared" si="2"/>
        <v>41182</v>
      </c>
      <c r="AS19" s="68">
        <f t="shared" ca="1" si="3"/>
        <v>41264</v>
      </c>
      <c r="AT19" s="67">
        <f t="shared" ca="1" si="4"/>
        <v>41264</v>
      </c>
      <c r="AU19" s="69"/>
      <c r="AV19" s="69"/>
      <c r="AW19" s="69"/>
    </row>
    <row r="20" spans="1:52" s="91" customFormat="1" ht="56.25" hidden="1" x14ac:dyDescent="0.2">
      <c r="A20" s="91">
        <v>1</v>
      </c>
      <c r="B20" s="77" t="s">
        <v>936</v>
      </c>
      <c r="C20" s="77" t="s">
        <v>1192</v>
      </c>
      <c r="D20" s="78" t="s">
        <v>882</v>
      </c>
      <c r="E20" s="79">
        <v>41366</v>
      </c>
      <c r="F20" s="80">
        <v>20000000</v>
      </c>
      <c r="G20" s="77" t="s">
        <v>932</v>
      </c>
      <c r="H20" s="77" t="s">
        <v>936</v>
      </c>
      <c r="I20" s="77" t="s">
        <v>1193</v>
      </c>
      <c r="J20" s="80">
        <v>43520667.530000001</v>
      </c>
      <c r="K20" s="81">
        <v>0.51800000000000002</v>
      </c>
      <c r="L20" s="80">
        <f t="shared" ref="L20:L25" si="8">J20-J20*K20</f>
        <v>20976961.749460001</v>
      </c>
      <c r="M20" s="80">
        <f t="shared" si="0"/>
        <v>41344634.153499998</v>
      </c>
      <c r="N20" s="82" t="s">
        <v>555</v>
      </c>
      <c r="O20" s="77" t="s">
        <v>830</v>
      </c>
      <c r="P20" s="77" t="s">
        <v>831</v>
      </c>
      <c r="Q20" s="77" t="s">
        <v>937</v>
      </c>
      <c r="R20" s="77" t="s">
        <v>938</v>
      </c>
      <c r="S20" s="77"/>
      <c r="T20" s="77"/>
      <c r="U20" s="77"/>
      <c r="V20" s="77"/>
      <c r="W20" s="77"/>
      <c r="X20" s="77"/>
      <c r="Y20" s="77"/>
      <c r="Z20" s="77"/>
      <c r="AA20" s="77"/>
      <c r="AB20" s="77"/>
      <c r="AC20" s="77"/>
      <c r="AD20" s="77"/>
      <c r="AE20" s="94">
        <v>41107</v>
      </c>
      <c r="AF20" s="84" t="s">
        <v>310</v>
      </c>
      <c r="AG20" s="85" t="s">
        <v>311</v>
      </c>
      <c r="AH20" s="86">
        <f t="shared" si="7"/>
        <v>43520667.530000001</v>
      </c>
      <c r="AI20" s="81">
        <v>0.51800000000000002</v>
      </c>
      <c r="AJ20" s="86">
        <f t="shared" ref="AJ20:AJ25" si="9">AH20-AH20*AI20</f>
        <v>20976961.749460001</v>
      </c>
      <c r="AK20" s="85" t="s">
        <v>941</v>
      </c>
      <c r="AL20" s="77"/>
      <c r="AM20" s="77"/>
      <c r="AN20" s="77"/>
      <c r="AO20" s="77"/>
      <c r="AP20" s="77"/>
      <c r="AQ20" s="87">
        <v>31</v>
      </c>
      <c r="AR20" s="88">
        <f t="shared" si="2"/>
        <v>41138</v>
      </c>
      <c r="AS20" s="89">
        <f t="shared" ca="1" si="3"/>
        <v>41264</v>
      </c>
      <c r="AT20" s="88">
        <f t="shared" ca="1" si="4"/>
        <v>41264</v>
      </c>
      <c r="AU20" s="90"/>
      <c r="AV20" s="90"/>
      <c r="AW20" s="90"/>
    </row>
    <row r="21" spans="1:52" s="1" customFormat="1" ht="101.25" hidden="1" x14ac:dyDescent="0.25">
      <c r="B21" s="14" t="s">
        <v>737</v>
      </c>
      <c r="C21" s="14" t="s">
        <v>738</v>
      </c>
      <c r="D21" s="20" t="s">
        <v>138</v>
      </c>
      <c r="E21" s="17">
        <v>41369</v>
      </c>
      <c r="F21" s="15">
        <v>20000000</v>
      </c>
      <c r="G21" s="14" t="s">
        <v>99</v>
      </c>
      <c r="H21" s="14" t="s">
        <v>737</v>
      </c>
      <c r="I21" s="14" t="s">
        <v>739</v>
      </c>
      <c r="J21" s="15">
        <v>13956000</v>
      </c>
      <c r="K21" s="16">
        <v>0.25</v>
      </c>
      <c r="L21" s="15">
        <f t="shared" si="8"/>
        <v>10467000</v>
      </c>
      <c r="M21" s="15">
        <f t="shared" si="0"/>
        <v>13258200</v>
      </c>
      <c r="N21" s="26" t="s">
        <v>313</v>
      </c>
      <c r="O21" s="14" t="s">
        <v>316</v>
      </c>
      <c r="P21" s="14" t="s">
        <v>317</v>
      </c>
      <c r="Q21" s="14" t="s">
        <v>740</v>
      </c>
      <c r="R21" s="14" t="s">
        <v>822</v>
      </c>
      <c r="S21" s="14"/>
      <c r="T21" s="14"/>
      <c r="U21" s="14"/>
      <c r="V21" s="14"/>
      <c r="W21" s="14"/>
      <c r="X21" s="14"/>
      <c r="Y21" s="14"/>
      <c r="Z21" s="14"/>
      <c r="AA21" s="14"/>
      <c r="AB21" s="14"/>
      <c r="AC21" s="14"/>
      <c r="AD21" s="14"/>
      <c r="AE21" s="17">
        <v>41016</v>
      </c>
      <c r="AF21" s="64" t="s">
        <v>318</v>
      </c>
      <c r="AG21" s="27" t="s">
        <v>127</v>
      </c>
      <c r="AH21" s="34">
        <f t="shared" si="7"/>
        <v>13956000</v>
      </c>
      <c r="AI21" s="16">
        <v>0.25</v>
      </c>
      <c r="AJ21" s="34">
        <f t="shared" si="9"/>
        <v>10467000</v>
      </c>
      <c r="AK21" s="27" t="s">
        <v>122</v>
      </c>
      <c r="AL21" s="14"/>
      <c r="AM21" s="14"/>
      <c r="AN21" s="14"/>
      <c r="AO21" s="14"/>
      <c r="AP21" s="14"/>
      <c r="AQ21" s="66">
        <v>365</v>
      </c>
      <c r="AR21" s="67">
        <f t="shared" si="2"/>
        <v>41381</v>
      </c>
      <c r="AS21" s="68">
        <f t="shared" ca="1" si="3"/>
        <v>41381</v>
      </c>
      <c r="AT21" s="74">
        <f t="shared" ca="1" si="4"/>
        <v>41264</v>
      </c>
      <c r="AU21" s="69"/>
      <c r="AV21" s="69"/>
      <c r="AW21" s="69"/>
      <c r="AY21" s="72">
        <v>40870</v>
      </c>
      <c r="AZ21" s="72">
        <f ca="1">IF(AT21&gt;(AY21+183),AT21,(AY21+183))</f>
        <v>41264</v>
      </c>
    </row>
    <row r="22" spans="1:52" s="1" customFormat="1" ht="67.5" hidden="1" x14ac:dyDescent="0.25">
      <c r="B22" s="14" t="s">
        <v>737</v>
      </c>
      <c r="C22" s="14" t="s">
        <v>738</v>
      </c>
      <c r="D22" s="20" t="s">
        <v>138</v>
      </c>
      <c r="E22" s="17">
        <v>41369</v>
      </c>
      <c r="F22" s="15">
        <v>20000000</v>
      </c>
      <c r="G22" s="14" t="s">
        <v>99</v>
      </c>
      <c r="H22" s="14" t="s">
        <v>737</v>
      </c>
      <c r="I22" s="14" t="s">
        <v>720</v>
      </c>
      <c r="J22" s="15">
        <v>3887000</v>
      </c>
      <c r="K22" s="16">
        <v>0.25</v>
      </c>
      <c r="L22" s="15">
        <f t="shared" si="8"/>
        <v>2915250</v>
      </c>
      <c r="M22" s="15">
        <f t="shared" si="0"/>
        <v>3692650</v>
      </c>
      <c r="N22" s="26" t="s">
        <v>313</v>
      </c>
      <c r="O22" s="14" t="s">
        <v>316</v>
      </c>
      <c r="P22" s="14" t="s">
        <v>317</v>
      </c>
      <c r="Q22" s="14" t="s">
        <v>721</v>
      </c>
      <c r="R22" s="14" t="s">
        <v>848</v>
      </c>
      <c r="S22" s="14"/>
      <c r="T22" s="14"/>
      <c r="U22" s="14"/>
      <c r="V22" s="14"/>
      <c r="W22" s="14"/>
      <c r="X22" s="14"/>
      <c r="Y22" s="14"/>
      <c r="Z22" s="14"/>
      <c r="AA22" s="14"/>
      <c r="AB22" s="14"/>
      <c r="AC22" s="14"/>
      <c r="AD22" s="14"/>
      <c r="AE22" s="17">
        <v>40764</v>
      </c>
      <c r="AF22" s="64" t="s">
        <v>318</v>
      </c>
      <c r="AG22" s="27" t="s">
        <v>127</v>
      </c>
      <c r="AH22" s="34">
        <f t="shared" si="7"/>
        <v>3887000</v>
      </c>
      <c r="AI22" s="16">
        <v>0.25</v>
      </c>
      <c r="AJ22" s="34">
        <f t="shared" si="9"/>
        <v>2915250</v>
      </c>
      <c r="AK22" s="27" t="s">
        <v>122</v>
      </c>
      <c r="AL22" s="14"/>
      <c r="AM22" s="14"/>
      <c r="AN22" s="14"/>
      <c r="AO22" s="14"/>
      <c r="AP22" s="14"/>
      <c r="AQ22" s="66">
        <v>365</v>
      </c>
      <c r="AR22" s="67">
        <f t="shared" si="2"/>
        <v>41129</v>
      </c>
      <c r="AS22" s="68">
        <f t="shared" ca="1" si="3"/>
        <v>41264</v>
      </c>
      <c r="AT22" s="74">
        <f t="shared" ca="1" si="4"/>
        <v>41264</v>
      </c>
      <c r="AU22" s="69"/>
      <c r="AV22" s="69"/>
      <c r="AW22" s="69"/>
      <c r="AY22" s="72">
        <v>40876</v>
      </c>
      <c r="AZ22" s="72">
        <f ca="1">IF(AT22&gt;(AY22+183),AT22,(AY22+183))</f>
        <v>41264</v>
      </c>
    </row>
    <row r="23" spans="1:52" s="1" customFormat="1" ht="45" hidden="1" x14ac:dyDescent="0.2">
      <c r="B23" s="22" t="s">
        <v>930</v>
      </c>
      <c r="C23" s="14" t="s">
        <v>715</v>
      </c>
      <c r="D23" s="20" t="s">
        <v>138</v>
      </c>
      <c r="E23" s="17">
        <v>41424</v>
      </c>
      <c r="F23" s="15">
        <v>20000000</v>
      </c>
      <c r="G23" s="14" t="s">
        <v>932</v>
      </c>
      <c r="H23" s="22" t="s">
        <v>930</v>
      </c>
      <c r="I23" s="14" t="s">
        <v>717</v>
      </c>
      <c r="J23" s="15">
        <v>73724719.459999993</v>
      </c>
      <c r="K23" s="16">
        <v>0.51800000000000002</v>
      </c>
      <c r="L23" s="15">
        <f t="shared" si="8"/>
        <v>35535314.779719993</v>
      </c>
      <c r="M23" s="15">
        <f t="shared" si="0"/>
        <v>70038483.486999989</v>
      </c>
      <c r="N23" s="26" t="s">
        <v>313</v>
      </c>
      <c r="O23" s="26" t="s">
        <v>830</v>
      </c>
      <c r="P23" s="26" t="s">
        <v>831</v>
      </c>
      <c r="Q23" s="14" t="s">
        <v>718</v>
      </c>
      <c r="R23" s="14" t="s">
        <v>1129</v>
      </c>
      <c r="S23" s="14"/>
      <c r="T23" s="14"/>
      <c r="U23" s="14"/>
      <c r="V23" s="14"/>
      <c r="W23" s="14"/>
      <c r="X23" s="14"/>
      <c r="Y23" s="14"/>
      <c r="Z23" s="14"/>
      <c r="AA23" s="14"/>
      <c r="AB23" s="14"/>
      <c r="AC23" s="14"/>
      <c r="AD23" s="14"/>
      <c r="AE23" s="51">
        <v>41110</v>
      </c>
      <c r="AF23" s="64" t="s">
        <v>310</v>
      </c>
      <c r="AG23" s="27" t="s">
        <v>311</v>
      </c>
      <c r="AH23" s="34">
        <f t="shared" si="7"/>
        <v>73724719.459999993</v>
      </c>
      <c r="AI23" s="16">
        <v>0.51800000000000002</v>
      </c>
      <c r="AJ23" s="34">
        <f t="shared" si="9"/>
        <v>35535314.779719993</v>
      </c>
      <c r="AK23" s="27" t="s">
        <v>122</v>
      </c>
      <c r="AL23" s="14"/>
      <c r="AM23" s="14"/>
      <c r="AN23" s="14"/>
      <c r="AO23" s="14"/>
      <c r="AP23" s="14"/>
      <c r="AQ23" s="66">
        <v>31</v>
      </c>
      <c r="AR23" s="67">
        <f t="shared" si="2"/>
        <v>41141</v>
      </c>
      <c r="AS23" s="68">
        <f t="shared" ca="1" si="3"/>
        <v>41264</v>
      </c>
      <c r="AT23" s="67">
        <f t="shared" ca="1" si="4"/>
        <v>41264</v>
      </c>
      <c r="AU23" s="69"/>
      <c r="AV23" s="69"/>
      <c r="AW23" s="69"/>
    </row>
    <row r="24" spans="1:52" s="32" customFormat="1" ht="45" hidden="1" x14ac:dyDescent="0.2">
      <c r="B24" s="22" t="s">
        <v>930</v>
      </c>
      <c r="C24" s="14" t="s">
        <v>716</v>
      </c>
      <c r="D24" s="20" t="s">
        <v>138</v>
      </c>
      <c r="E24" s="17">
        <v>41424</v>
      </c>
      <c r="F24" s="15">
        <v>20000000</v>
      </c>
      <c r="G24" s="14" t="s">
        <v>932</v>
      </c>
      <c r="H24" s="22" t="s">
        <v>930</v>
      </c>
      <c r="I24" s="14" t="s">
        <v>719</v>
      </c>
      <c r="J24" s="15">
        <v>73670699.980000004</v>
      </c>
      <c r="K24" s="16">
        <v>0.51800000000000002</v>
      </c>
      <c r="L24" s="15">
        <f t="shared" si="8"/>
        <v>35509277.390359998</v>
      </c>
      <c r="M24" s="15">
        <f t="shared" si="0"/>
        <v>69987164.981000006</v>
      </c>
      <c r="N24" s="26" t="s">
        <v>313</v>
      </c>
      <c r="O24" s="26" t="s">
        <v>830</v>
      </c>
      <c r="P24" s="26" t="s">
        <v>831</v>
      </c>
      <c r="Q24" s="14" t="s">
        <v>718</v>
      </c>
      <c r="R24" s="14" t="s">
        <v>1129</v>
      </c>
      <c r="S24" s="14"/>
      <c r="T24" s="14"/>
      <c r="U24" s="14"/>
      <c r="V24" s="14"/>
      <c r="W24" s="14"/>
      <c r="X24" s="14"/>
      <c r="Y24" s="14"/>
      <c r="Z24" s="14"/>
      <c r="AA24" s="14"/>
      <c r="AB24" s="14"/>
      <c r="AC24" s="14"/>
      <c r="AD24" s="14"/>
      <c r="AE24" s="51">
        <v>41110</v>
      </c>
      <c r="AF24" s="64" t="s">
        <v>310</v>
      </c>
      <c r="AG24" s="27" t="s">
        <v>311</v>
      </c>
      <c r="AH24" s="34">
        <f t="shared" si="7"/>
        <v>73670699.980000004</v>
      </c>
      <c r="AI24" s="16">
        <v>0.51800000000000002</v>
      </c>
      <c r="AJ24" s="34">
        <f t="shared" si="9"/>
        <v>35509277.390359998</v>
      </c>
      <c r="AK24" s="27" t="s">
        <v>122</v>
      </c>
      <c r="AL24" s="14"/>
      <c r="AM24" s="14"/>
      <c r="AN24" s="14"/>
      <c r="AO24" s="14"/>
      <c r="AP24" s="14"/>
      <c r="AQ24" s="66">
        <v>31</v>
      </c>
      <c r="AR24" s="67">
        <f t="shared" si="2"/>
        <v>41141</v>
      </c>
      <c r="AS24" s="68">
        <f t="shared" ca="1" si="3"/>
        <v>41264</v>
      </c>
      <c r="AT24" s="67">
        <f t="shared" ca="1" si="4"/>
        <v>41264</v>
      </c>
      <c r="AU24" s="70"/>
      <c r="AV24" s="70"/>
      <c r="AW24" s="70"/>
    </row>
    <row r="25" spans="1:52" s="32" customFormat="1" ht="45" hidden="1" x14ac:dyDescent="0.25">
      <c r="B25" s="22" t="s">
        <v>930</v>
      </c>
      <c r="C25" s="14" t="s">
        <v>715</v>
      </c>
      <c r="D25" s="20" t="s">
        <v>138</v>
      </c>
      <c r="E25" s="17">
        <v>41424</v>
      </c>
      <c r="F25" s="15">
        <v>20000000</v>
      </c>
      <c r="G25" s="14" t="s">
        <v>932</v>
      </c>
      <c r="H25" s="22" t="s">
        <v>1253</v>
      </c>
      <c r="I25" s="14" t="s">
        <v>1256</v>
      </c>
      <c r="J25" s="15">
        <v>4410000</v>
      </c>
      <c r="K25" s="16">
        <v>0.3125</v>
      </c>
      <c r="L25" s="15">
        <f t="shared" si="8"/>
        <v>3031875</v>
      </c>
      <c r="M25" s="15">
        <f t="shared" si="0"/>
        <v>4189500</v>
      </c>
      <c r="N25" s="26" t="s">
        <v>313</v>
      </c>
      <c r="O25" s="14" t="s">
        <v>316</v>
      </c>
      <c r="P25" s="14" t="s">
        <v>317</v>
      </c>
      <c r="Q25" s="14" t="s">
        <v>1254</v>
      </c>
      <c r="R25" s="14" t="s">
        <v>1255</v>
      </c>
      <c r="S25" s="14"/>
      <c r="T25" s="14"/>
      <c r="U25" s="14"/>
      <c r="V25" s="14"/>
      <c r="W25" s="14"/>
      <c r="X25" s="14"/>
      <c r="Y25" s="14"/>
      <c r="Z25" s="14"/>
      <c r="AA25" s="14"/>
      <c r="AB25" s="14"/>
      <c r="AC25" s="14"/>
      <c r="AD25" s="14"/>
      <c r="AE25" s="51">
        <v>41110</v>
      </c>
      <c r="AF25" s="64" t="s">
        <v>318</v>
      </c>
      <c r="AG25" s="27" t="s">
        <v>311</v>
      </c>
      <c r="AH25" s="34">
        <f t="shared" si="7"/>
        <v>4410000</v>
      </c>
      <c r="AI25" s="16">
        <v>0.3125</v>
      </c>
      <c r="AJ25" s="34">
        <f t="shared" si="9"/>
        <v>3031875</v>
      </c>
      <c r="AK25" s="27" t="s">
        <v>122</v>
      </c>
      <c r="AL25" s="14"/>
      <c r="AM25" s="14"/>
      <c r="AN25" s="14"/>
      <c r="AO25" s="14"/>
      <c r="AP25" s="14"/>
      <c r="AQ25" s="66">
        <v>365</v>
      </c>
      <c r="AR25" s="67">
        <f t="shared" si="2"/>
        <v>41475</v>
      </c>
      <c r="AS25" s="68">
        <f t="shared" ca="1" si="3"/>
        <v>41475</v>
      </c>
      <c r="AT25" s="67">
        <f t="shared" ca="1" si="4"/>
        <v>41264</v>
      </c>
      <c r="AU25" s="70"/>
      <c r="AV25" s="70"/>
      <c r="AW25" s="70"/>
      <c r="AY25" s="72">
        <v>40924</v>
      </c>
      <c r="AZ25" s="72">
        <f ca="1">IF(AT25&gt;(AY25+183),AT25,(AY25+183))</f>
        <v>41264</v>
      </c>
    </row>
    <row r="26" spans="1:52" s="32" customFormat="1" ht="56.25" hidden="1" x14ac:dyDescent="0.2">
      <c r="B26" s="14" t="s">
        <v>900</v>
      </c>
      <c r="C26" s="14" t="s">
        <v>319</v>
      </c>
      <c r="D26" s="14"/>
      <c r="E26" s="17">
        <v>43150</v>
      </c>
      <c r="F26" s="15">
        <v>18000000</v>
      </c>
      <c r="G26" s="14" t="s">
        <v>99</v>
      </c>
      <c r="H26" s="14" t="s">
        <v>900</v>
      </c>
      <c r="I26" s="14" t="s">
        <v>320</v>
      </c>
      <c r="J26" s="15">
        <v>55000</v>
      </c>
      <c r="K26" s="16">
        <v>0.5</v>
      </c>
      <c r="L26" s="15">
        <f>J26*K26</f>
        <v>27500</v>
      </c>
      <c r="M26" s="15">
        <f t="shared" si="0"/>
        <v>52250</v>
      </c>
      <c r="N26" s="26" t="s">
        <v>555</v>
      </c>
      <c r="O26" s="26" t="s">
        <v>493</v>
      </c>
      <c r="P26" s="26" t="s">
        <v>831</v>
      </c>
      <c r="Q26" s="14" t="s">
        <v>990</v>
      </c>
      <c r="R26" s="14" t="s">
        <v>325</v>
      </c>
      <c r="S26" s="14"/>
      <c r="T26" s="14"/>
      <c r="U26" s="14"/>
      <c r="V26" s="14"/>
      <c r="W26" s="14"/>
      <c r="X26" s="14"/>
      <c r="Y26" s="14"/>
      <c r="Z26" s="14"/>
      <c r="AA26" s="14"/>
      <c r="AB26" s="14"/>
      <c r="AC26" s="14"/>
      <c r="AD26" s="14"/>
      <c r="AE26" s="17">
        <v>41114</v>
      </c>
      <c r="AF26" s="64" t="s">
        <v>315</v>
      </c>
      <c r="AG26" s="27" t="s">
        <v>311</v>
      </c>
      <c r="AH26" s="34">
        <f t="shared" si="7"/>
        <v>55000</v>
      </c>
      <c r="AI26" s="16">
        <v>0.5</v>
      </c>
      <c r="AJ26" s="34">
        <f>AH26*AI26</f>
        <v>27500</v>
      </c>
      <c r="AK26" s="27" t="s">
        <v>941</v>
      </c>
      <c r="AL26" s="14"/>
      <c r="AM26" s="14"/>
      <c r="AN26" s="14"/>
      <c r="AO26" s="14"/>
      <c r="AP26" s="14"/>
      <c r="AQ26" s="66">
        <v>91</v>
      </c>
      <c r="AR26" s="67">
        <f t="shared" si="2"/>
        <v>41205</v>
      </c>
      <c r="AS26" s="68">
        <f t="shared" ca="1" si="3"/>
        <v>41264</v>
      </c>
      <c r="AT26" s="67">
        <f t="shared" ca="1" si="4"/>
        <v>41264</v>
      </c>
      <c r="AU26" s="70"/>
      <c r="AV26" s="70"/>
      <c r="AW26" s="70"/>
    </row>
    <row r="27" spans="1:52" s="32" customFormat="1" ht="56.25" hidden="1" x14ac:dyDescent="0.2">
      <c r="B27" s="14" t="s">
        <v>900</v>
      </c>
      <c r="C27" s="14" t="s">
        <v>319</v>
      </c>
      <c r="D27" s="14"/>
      <c r="E27" s="17">
        <v>43150</v>
      </c>
      <c r="F27" s="15">
        <v>18000000</v>
      </c>
      <c r="G27" s="14" t="s">
        <v>99</v>
      </c>
      <c r="H27" s="14" t="s">
        <v>326</v>
      </c>
      <c r="I27" s="14" t="s">
        <v>327</v>
      </c>
      <c r="J27" s="15">
        <v>30000</v>
      </c>
      <c r="K27" s="16">
        <v>0.5</v>
      </c>
      <c r="L27" s="15">
        <f>J27*K27</f>
        <v>15000</v>
      </c>
      <c r="M27" s="15">
        <f t="shared" si="0"/>
        <v>28500</v>
      </c>
      <c r="N27" s="26" t="s">
        <v>555</v>
      </c>
      <c r="O27" s="26" t="s">
        <v>493</v>
      </c>
      <c r="P27" s="26" t="s">
        <v>831</v>
      </c>
      <c r="Q27" s="14" t="s">
        <v>990</v>
      </c>
      <c r="R27" s="14" t="s">
        <v>328</v>
      </c>
      <c r="S27" s="14"/>
      <c r="T27" s="14"/>
      <c r="U27" s="14"/>
      <c r="V27" s="14"/>
      <c r="W27" s="14"/>
      <c r="X27" s="14"/>
      <c r="Y27" s="14"/>
      <c r="Z27" s="14"/>
      <c r="AA27" s="14"/>
      <c r="AB27" s="14"/>
      <c r="AC27" s="14"/>
      <c r="AD27" s="14"/>
      <c r="AE27" s="17">
        <v>41114</v>
      </c>
      <c r="AF27" s="64" t="s">
        <v>315</v>
      </c>
      <c r="AG27" s="27" t="s">
        <v>311</v>
      </c>
      <c r="AH27" s="34">
        <f t="shared" si="7"/>
        <v>30000</v>
      </c>
      <c r="AI27" s="16">
        <v>0.5</v>
      </c>
      <c r="AJ27" s="34">
        <f>AH27*AI27</f>
        <v>15000</v>
      </c>
      <c r="AK27" s="27" t="s">
        <v>122</v>
      </c>
      <c r="AL27" s="14"/>
      <c r="AM27" s="14"/>
      <c r="AN27" s="14"/>
      <c r="AO27" s="14"/>
      <c r="AP27" s="14"/>
      <c r="AQ27" s="66">
        <v>91</v>
      </c>
      <c r="AR27" s="67">
        <f t="shared" si="2"/>
        <v>41205</v>
      </c>
      <c r="AS27" s="68">
        <f t="shared" ca="1" si="3"/>
        <v>41264</v>
      </c>
      <c r="AT27" s="67">
        <f t="shared" ca="1" si="4"/>
        <v>41264</v>
      </c>
      <c r="AU27" s="70"/>
      <c r="AV27" s="70"/>
      <c r="AW27" s="70"/>
    </row>
    <row r="28" spans="1:52" s="1" customFormat="1" ht="56.25" hidden="1" x14ac:dyDescent="0.25">
      <c r="B28" s="14" t="s">
        <v>900</v>
      </c>
      <c r="C28" s="14" t="s">
        <v>319</v>
      </c>
      <c r="D28" s="14"/>
      <c r="E28" s="17">
        <v>43150</v>
      </c>
      <c r="F28" s="15">
        <v>18000000</v>
      </c>
      <c r="G28" s="14" t="s">
        <v>99</v>
      </c>
      <c r="H28" s="14" t="s">
        <v>900</v>
      </c>
      <c r="I28" s="14" t="s">
        <v>329</v>
      </c>
      <c r="J28" s="15">
        <v>24322000</v>
      </c>
      <c r="K28" s="16">
        <v>0.25</v>
      </c>
      <c r="L28" s="15">
        <f>J28-J28*K28</f>
        <v>18241500</v>
      </c>
      <c r="M28" s="15">
        <f t="shared" si="0"/>
        <v>23105900</v>
      </c>
      <c r="N28" s="26" t="s">
        <v>313</v>
      </c>
      <c r="O28" s="26" t="s">
        <v>316</v>
      </c>
      <c r="P28" s="26" t="s">
        <v>317</v>
      </c>
      <c r="Q28" s="14" t="s">
        <v>990</v>
      </c>
      <c r="R28" s="14" t="s">
        <v>330</v>
      </c>
      <c r="S28" s="14"/>
      <c r="T28" s="14"/>
      <c r="U28" s="14"/>
      <c r="V28" s="14"/>
      <c r="W28" s="14"/>
      <c r="X28" s="14"/>
      <c r="Y28" s="14"/>
      <c r="Z28" s="14"/>
      <c r="AA28" s="14"/>
      <c r="AB28" s="14"/>
      <c r="AC28" s="14"/>
      <c r="AD28" s="14"/>
      <c r="AE28" s="17">
        <v>40770</v>
      </c>
      <c r="AF28" s="64" t="s">
        <v>318</v>
      </c>
      <c r="AG28" s="27" t="s">
        <v>311</v>
      </c>
      <c r="AH28" s="34">
        <f t="shared" si="7"/>
        <v>24322000</v>
      </c>
      <c r="AI28" s="16">
        <v>0.25</v>
      </c>
      <c r="AJ28" s="34">
        <f>AH28-AH28*AI28</f>
        <v>18241500</v>
      </c>
      <c r="AK28" s="27" t="s">
        <v>122</v>
      </c>
      <c r="AL28" s="14"/>
      <c r="AM28" s="14"/>
      <c r="AN28" s="14"/>
      <c r="AO28" s="14"/>
      <c r="AP28" s="14"/>
      <c r="AQ28" s="66">
        <v>365</v>
      </c>
      <c r="AR28" s="67">
        <f t="shared" si="2"/>
        <v>41135</v>
      </c>
      <c r="AS28" s="68">
        <f t="shared" ca="1" si="3"/>
        <v>41264</v>
      </c>
      <c r="AT28" s="74">
        <f t="shared" ca="1" si="4"/>
        <v>41264</v>
      </c>
      <c r="AU28" s="69"/>
      <c r="AV28" s="69"/>
      <c r="AW28" s="69"/>
      <c r="AY28" s="72">
        <v>40870</v>
      </c>
      <c r="AZ28" s="72">
        <f ca="1">IF(AT28&gt;(AY28+183),AT28,(AY28+183))</f>
        <v>41264</v>
      </c>
    </row>
    <row r="29" spans="1:52" s="91" customFormat="1" ht="78.75" hidden="1" x14ac:dyDescent="0.25">
      <c r="A29" s="91">
        <v>1</v>
      </c>
      <c r="B29" s="76" t="s">
        <v>179</v>
      </c>
      <c r="C29" s="77" t="s">
        <v>180</v>
      </c>
      <c r="D29" s="78" t="s">
        <v>138</v>
      </c>
      <c r="E29" s="79">
        <v>41699</v>
      </c>
      <c r="F29" s="80">
        <v>17000000</v>
      </c>
      <c r="G29" s="77" t="s">
        <v>99</v>
      </c>
      <c r="H29" s="76" t="s">
        <v>1055</v>
      </c>
      <c r="I29" s="77" t="s">
        <v>1075</v>
      </c>
      <c r="J29" s="80">
        <v>5803000</v>
      </c>
      <c r="K29" s="81">
        <v>0.25</v>
      </c>
      <c r="L29" s="80">
        <f>J29-J29*K29</f>
        <v>4352250</v>
      </c>
      <c r="M29" s="80">
        <f t="shared" si="0"/>
        <v>5512850</v>
      </c>
      <c r="N29" s="82" t="s">
        <v>313</v>
      </c>
      <c r="O29" s="82" t="s">
        <v>316</v>
      </c>
      <c r="P29" s="82" t="s">
        <v>317</v>
      </c>
      <c r="Q29" s="77" t="s">
        <v>1057</v>
      </c>
      <c r="R29" s="77" t="s">
        <v>1059</v>
      </c>
      <c r="S29" s="77"/>
      <c r="T29" s="77"/>
      <c r="U29" s="77"/>
      <c r="V29" s="77"/>
      <c r="W29" s="77"/>
      <c r="X29" s="77"/>
      <c r="Y29" s="77"/>
      <c r="Z29" s="77"/>
      <c r="AA29" s="77"/>
      <c r="AB29" s="77"/>
      <c r="AC29" s="77"/>
      <c r="AD29" s="77"/>
      <c r="AE29" s="79">
        <v>40974</v>
      </c>
      <c r="AF29" s="84" t="s">
        <v>318</v>
      </c>
      <c r="AG29" s="85" t="s">
        <v>127</v>
      </c>
      <c r="AH29" s="86">
        <f t="shared" si="7"/>
        <v>5803000</v>
      </c>
      <c r="AI29" s="81">
        <v>0.25</v>
      </c>
      <c r="AJ29" s="86">
        <f>AH29-AH29*AI29</f>
        <v>4352250</v>
      </c>
      <c r="AK29" s="85" t="s">
        <v>122</v>
      </c>
      <c r="AL29" s="77"/>
      <c r="AM29" s="77"/>
      <c r="AN29" s="77"/>
      <c r="AO29" s="77"/>
      <c r="AP29" s="77"/>
      <c r="AQ29" s="87">
        <v>365</v>
      </c>
      <c r="AR29" s="88">
        <f t="shared" si="2"/>
        <v>41339</v>
      </c>
      <c r="AS29" s="89">
        <f t="shared" ca="1" si="3"/>
        <v>41339</v>
      </c>
      <c r="AT29" s="92">
        <f t="shared" ca="1" si="4"/>
        <v>41264</v>
      </c>
      <c r="AU29" s="90"/>
      <c r="AV29" s="90"/>
      <c r="AW29" s="90"/>
      <c r="AY29" s="93">
        <v>40969</v>
      </c>
      <c r="AZ29" s="93">
        <f ca="1">IF(AT29&gt;(AY29+183),AT29,(AY29+183))</f>
        <v>41264</v>
      </c>
    </row>
    <row r="30" spans="1:52" s="91" customFormat="1" ht="45" hidden="1" x14ac:dyDescent="0.2">
      <c r="A30" s="91">
        <v>1</v>
      </c>
      <c r="B30" s="76" t="s">
        <v>179</v>
      </c>
      <c r="C30" s="77" t="s">
        <v>180</v>
      </c>
      <c r="D30" s="78" t="s">
        <v>138</v>
      </c>
      <c r="E30" s="79">
        <v>41699</v>
      </c>
      <c r="F30" s="80">
        <v>17000000</v>
      </c>
      <c r="G30" s="77" t="s">
        <v>99</v>
      </c>
      <c r="H30" s="76" t="s">
        <v>179</v>
      </c>
      <c r="I30" s="77" t="s">
        <v>1056</v>
      </c>
      <c r="J30" s="80">
        <v>14065647.630000001</v>
      </c>
      <c r="K30" s="81">
        <v>0.5</v>
      </c>
      <c r="L30" s="80">
        <f>J30-J30*K30</f>
        <v>7032823.8150000004</v>
      </c>
      <c r="M30" s="80">
        <f t="shared" si="0"/>
        <v>13362365.248500001</v>
      </c>
      <c r="N30" s="82" t="s">
        <v>313</v>
      </c>
      <c r="O30" s="82" t="s">
        <v>830</v>
      </c>
      <c r="P30" s="82" t="s">
        <v>831</v>
      </c>
      <c r="Q30" s="77" t="s">
        <v>1058</v>
      </c>
      <c r="R30" s="77" t="s">
        <v>684</v>
      </c>
      <c r="S30" s="77"/>
      <c r="T30" s="77"/>
      <c r="U30" s="77"/>
      <c r="V30" s="77"/>
      <c r="W30" s="77"/>
      <c r="X30" s="77"/>
      <c r="Y30" s="77"/>
      <c r="Z30" s="77"/>
      <c r="AA30" s="77"/>
      <c r="AB30" s="77"/>
      <c r="AC30" s="77"/>
      <c r="AD30" s="77"/>
      <c r="AE30" s="79">
        <v>41086</v>
      </c>
      <c r="AF30" s="84" t="s">
        <v>310</v>
      </c>
      <c r="AG30" s="85" t="s">
        <v>127</v>
      </c>
      <c r="AH30" s="86">
        <f t="shared" si="7"/>
        <v>14065647.630000001</v>
      </c>
      <c r="AI30" s="81">
        <v>0.5</v>
      </c>
      <c r="AJ30" s="86">
        <f>AH30-AH30*AI30</f>
        <v>7032823.8150000004</v>
      </c>
      <c r="AK30" s="85" t="s">
        <v>122</v>
      </c>
      <c r="AL30" s="77"/>
      <c r="AM30" s="77"/>
      <c r="AN30" s="77"/>
      <c r="AO30" s="77"/>
      <c r="AP30" s="77"/>
      <c r="AQ30" s="87">
        <v>31</v>
      </c>
      <c r="AR30" s="88">
        <f t="shared" si="2"/>
        <v>41117</v>
      </c>
      <c r="AS30" s="89">
        <f t="shared" ca="1" si="3"/>
        <v>41264</v>
      </c>
      <c r="AT30" s="88">
        <f t="shared" ca="1" si="4"/>
        <v>41264</v>
      </c>
      <c r="AU30" s="90"/>
      <c r="AV30" s="90"/>
      <c r="AW30" s="90"/>
    </row>
    <row r="31" spans="1:52" s="91" customFormat="1" ht="45" x14ac:dyDescent="0.2">
      <c r="A31" s="91">
        <v>1</v>
      </c>
      <c r="B31" s="76" t="s">
        <v>179</v>
      </c>
      <c r="C31" s="77" t="s">
        <v>180</v>
      </c>
      <c r="D31" s="78" t="s">
        <v>138</v>
      </c>
      <c r="E31" s="79">
        <v>41699</v>
      </c>
      <c r="F31" s="80">
        <v>17000000</v>
      </c>
      <c r="G31" s="77" t="s">
        <v>99</v>
      </c>
      <c r="H31" s="76" t="s">
        <v>880</v>
      </c>
      <c r="I31" s="77" t="s">
        <v>1073</v>
      </c>
      <c r="J31" s="80">
        <v>600000</v>
      </c>
      <c r="K31" s="81">
        <v>0.5</v>
      </c>
      <c r="L31" s="80">
        <v>300000</v>
      </c>
      <c r="M31" s="80">
        <f t="shared" si="0"/>
        <v>570000</v>
      </c>
      <c r="N31" s="82" t="s">
        <v>313</v>
      </c>
      <c r="O31" s="82" t="s">
        <v>314</v>
      </c>
      <c r="P31" s="82" t="s">
        <v>831</v>
      </c>
      <c r="Q31" s="77" t="s">
        <v>682</v>
      </c>
      <c r="R31" s="77" t="s">
        <v>683</v>
      </c>
      <c r="S31" s="77"/>
      <c r="T31" s="77"/>
      <c r="U31" s="77"/>
      <c r="V31" s="77"/>
      <c r="W31" s="77"/>
      <c r="X31" s="77"/>
      <c r="Y31" s="77"/>
      <c r="Z31" s="77"/>
      <c r="AA31" s="77"/>
      <c r="AB31" s="77"/>
      <c r="AC31" s="77"/>
      <c r="AD31" s="77"/>
      <c r="AE31" s="79">
        <v>40995</v>
      </c>
      <c r="AF31" s="84" t="s">
        <v>315</v>
      </c>
      <c r="AG31" s="85" t="s">
        <v>127</v>
      </c>
      <c r="AH31" s="86">
        <f t="shared" si="7"/>
        <v>600000</v>
      </c>
      <c r="AI31" s="81">
        <v>0</v>
      </c>
      <c r="AJ31" s="86">
        <v>0</v>
      </c>
      <c r="AK31" s="85" t="s">
        <v>122</v>
      </c>
      <c r="AL31" s="77"/>
      <c r="AM31" s="77"/>
      <c r="AN31" s="77"/>
      <c r="AO31" s="77"/>
      <c r="AP31" s="77"/>
      <c r="AQ31" s="87">
        <v>91</v>
      </c>
      <c r="AR31" s="88">
        <f t="shared" si="2"/>
        <v>41086</v>
      </c>
      <c r="AS31" s="89">
        <f t="shared" ca="1" si="3"/>
        <v>41264</v>
      </c>
      <c r="AT31" s="88">
        <f t="shared" ca="1" si="4"/>
        <v>41264</v>
      </c>
      <c r="AU31" s="90"/>
      <c r="AV31" s="90"/>
      <c r="AW31" s="90"/>
    </row>
    <row r="32" spans="1:52" s="1" customFormat="1" ht="112.5" hidden="1" x14ac:dyDescent="0.25">
      <c r="B32" s="22" t="s">
        <v>179</v>
      </c>
      <c r="C32" s="14" t="s">
        <v>180</v>
      </c>
      <c r="D32" s="20" t="s">
        <v>138</v>
      </c>
      <c r="E32" s="17">
        <v>41699</v>
      </c>
      <c r="F32" s="15">
        <v>17000000</v>
      </c>
      <c r="G32" s="14" t="s">
        <v>99</v>
      </c>
      <c r="H32" s="22" t="s">
        <v>880</v>
      </c>
      <c r="I32" s="14" t="s">
        <v>1074</v>
      </c>
      <c r="J32" s="15">
        <v>0</v>
      </c>
      <c r="K32" s="16">
        <v>0</v>
      </c>
      <c r="L32" s="15">
        <v>0</v>
      </c>
      <c r="M32" s="15">
        <f t="shared" si="0"/>
        <v>0</v>
      </c>
      <c r="N32" s="26" t="s">
        <v>313</v>
      </c>
      <c r="O32" s="26" t="s">
        <v>316</v>
      </c>
      <c r="P32" s="26" t="s">
        <v>317</v>
      </c>
      <c r="Q32" s="14" t="s">
        <v>5</v>
      </c>
      <c r="R32" s="14" t="s">
        <v>321</v>
      </c>
      <c r="S32" s="14"/>
      <c r="T32" s="14"/>
      <c r="U32" s="14"/>
      <c r="V32" s="14"/>
      <c r="W32" s="14"/>
      <c r="X32" s="14"/>
      <c r="Y32" s="14"/>
      <c r="Z32" s="14"/>
      <c r="AA32" s="14"/>
      <c r="AB32" s="14"/>
      <c r="AC32" s="14"/>
      <c r="AD32" s="14"/>
      <c r="AE32" s="17">
        <v>40974</v>
      </c>
      <c r="AF32" s="64" t="s">
        <v>318</v>
      </c>
      <c r="AG32" s="27" t="s">
        <v>127</v>
      </c>
      <c r="AH32" s="34">
        <f t="shared" si="7"/>
        <v>0</v>
      </c>
      <c r="AI32" s="16">
        <v>0</v>
      </c>
      <c r="AJ32" s="34">
        <v>0</v>
      </c>
      <c r="AK32" s="27" t="s">
        <v>122</v>
      </c>
      <c r="AL32" s="14"/>
      <c r="AM32" s="14"/>
      <c r="AN32" s="14"/>
      <c r="AO32" s="14"/>
      <c r="AP32" s="14"/>
      <c r="AQ32" s="66">
        <v>365</v>
      </c>
      <c r="AR32" s="67">
        <f t="shared" si="2"/>
        <v>41339</v>
      </c>
      <c r="AS32" s="68">
        <f t="shared" ca="1" si="3"/>
        <v>41339</v>
      </c>
      <c r="AT32" s="74">
        <f t="shared" ca="1" si="4"/>
        <v>41264</v>
      </c>
      <c r="AU32" s="69"/>
      <c r="AV32" s="69"/>
      <c r="AW32" s="69"/>
      <c r="AY32" s="72">
        <v>40883</v>
      </c>
      <c r="AZ32" s="72">
        <f ca="1">IF(AT32&gt;(AY32+183),AT32,(AY32+183))</f>
        <v>41264</v>
      </c>
    </row>
    <row r="33" spans="1:52" s="1" customFormat="1" ht="90" hidden="1" x14ac:dyDescent="0.2">
      <c r="B33" s="22" t="s">
        <v>930</v>
      </c>
      <c r="C33" s="22" t="s">
        <v>1131</v>
      </c>
      <c r="D33" s="22" t="s">
        <v>931</v>
      </c>
      <c r="E33" s="35">
        <v>41418</v>
      </c>
      <c r="F33" s="36">
        <v>15000000</v>
      </c>
      <c r="G33" s="22" t="s">
        <v>932</v>
      </c>
      <c r="H33" s="22" t="s">
        <v>930</v>
      </c>
      <c r="I33" s="14" t="s">
        <v>1132</v>
      </c>
      <c r="J33" s="15">
        <v>31877904.98</v>
      </c>
      <c r="K33" s="16">
        <v>0.51800000000000002</v>
      </c>
      <c r="L33" s="15">
        <f>J33-J33*K33</f>
        <v>15365150.20036</v>
      </c>
      <c r="M33" s="15">
        <f t="shared" si="0"/>
        <v>30284009.730999999</v>
      </c>
      <c r="N33" s="14" t="s">
        <v>313</v>
      </c>
      <c r="O33" s="14" t="s">
        <v>830</v>
      </c>
      <c r="P33" s="14" t="s">
        <v>583</v>
      </c>
      <c r="Q33" s="14" t="s">
        <v>1128</v>
      </c>
      <c r="R33" s="14" t="s">
        <v>1129</v>
      </c>
      <c r="S33" s="14"/>
      <c r="T33" s="14"/>
      <c r="U33" s="22"/>
      <c r="V33" s="14"/>
      <c r="W33" s="14"/>
      <c r="X33" s="14"/>
      <c r="Y33" s="14"/>
      <c r="Z33" s="14"/>
      <c r="AA33" s="14"/>
      <c r="AB33" s="14"/>
      <c r="AC33" s="14"/>
      <c r="AD33" s="14"/>
      <c r="AE33" s="51">
        <v>41080</v>
      </c>
      <c r="AF33" s="62" t="s">
        <v>310</v>
      </c>
      <c r="AG33" s="14" t="s">
        <v>311</v>
      </c>
      <c r="AH33" s="18">
        <f t="shared" si="7"/>
        <v>31877904.98</v>
      </c>
      <c r="AI33" s="16">
        <f>K33</f>
        <v>0.51800000000000002</v>
      </c>
      <c r="AJ33" s="18">
        <f>L33</f>
        <v>15365150.20036</v>
      </c>
      <c r="AK33" s="14" t="s">
        <v>312</v>
      </c>
      <c r="AL33" s="15">
        <v>304500000</v>
      </c>
      <c r="AM33" s="14" t="s">
        <v>1130</v>
      </c>
      <c r="AN33" s="15">
        <v>244715437</v>
      </c>
      <c r="AO33" s="14"/>
      <c r="AP33" s="14"/>
      <c r="AQ33" s="66">
        <v>31</v>
      </c>
      <c r="AR33" s="67">
        <f t="shared" si="2"/>
        <v>41111</v>
      </c>
      <c r="AS33" s="68">
        <f t="shared" ca="1" si="3"/>
        <v>41264</v>
      </c>
      <c r="AT33" s="67">
        <f t="shared" ca="1" si="4"/>
        <v>41264</v>
      </c>
      <c r="AU33" s="69"/>
      <c r="AV33" s="69"/>
      <c r="AW33" s="69"/>
    </row>
    <row r="34" spans="1:52" s="32" customFormat="1" ht="90" hidden="1" x14ac:dyDescent="0.2">
      <c r="B34" s="22" t="s">
        <v>930</v>
      </c>
      <c r="C34" s="22" t="s">
        <v>1133</v>
      </c>
      <c r="D34" s="22" t="s">
        <v>931</v>
      </c>
      <c r="E34" s="35">
        <v>41425</v>
      </c>
      <c r="F34" s="36">
        <v>15000000</v>
      </c>
      <c r="G34" s="22" t="s">
        <v>932</v>
      </c>
      <c r="H34" s="22" t="s">
        <v>930</v>
      </c>
      <c r="I34" s="14" t="s">
        <v>1134</v>
      </c>
      <c r="J34" s="15">
        <v>31877443.050000001</v>
      </c>
      <c r="K34" s="16">
        <v>0.51800000000000002</v>
      </c>
      <c r="L34" s="15">
        <f>J34-J34*K34</f>
        <v>15364927.550100001</v>
      </c>
      <c r="M34" s="15">
        <f t="shared" si="0"/>
        <v>30283570.897500001</v>
      </c>
      <c r="N34" s="14" t="s">
        <v>313</v>
      </c>
      <c r="O34" s="14" t="s">
        <v>830</v>
      </c>
      <c r="P34" s="14" t="s">
        <v>583</v>
      </c>
      <c r="Q34" s="14" t="s">
        <v>1128</v>
      </c>
      <c r="R34" s="14" t="s">
        <v>1129</v>
      </c>
      <c r="S34" s="14"/>
      <c r="T34" s="14"/>
      <c r="U34" s="22"/>
      <c r="V34" s="14"/>
      <c r="W34" s="14"/>
      <c r="X34" s="14"/>
      <c r="Y34" s="14"/>
      <c r="Z34" s="14"/>
      <c r="AA34" s="14"/>
      <c r="AB34" s="14"/>
      <c r="AC34" s="14"/>
      <c r="AD34" s="14"/>
      <c r="AE34" s="51">
        <v>41080</v>
      </c>
      <c r="AF34" s="62" t="s">
        <v>310</v>
      </c>
      <c r="AG34" s="14" t="s">
        <v>311</v>
      </c>
      <c r="AH34" s="18">
        <f t="shared" si="7"/>
        <v>31877443.050000001</v>
      </c>
      <c r="AI34" s="16">
        <f>K34</f>
        <v>0.51800000000000002</v>
      </c>
      <c r="AJ34" s="18">
        <f>L34</f>
        <v>15364927.550100001</v>
      </c>
      <c r="AK34" s="14" t="s">
        <v>312</v>
      </c>
      <c r="AL34" s="15">
        <v>304500000</v>
      </c>
      <c r="AM34" s="14" t="s">
        <v>1130</v>
      </c>
      <c r="AN34" s="15">
        <v>244715437</v>
      </c>
      <c r="AO34" s="14"/>
      <c r="AP34" s="14"/>
      <c r="AQ34" s="66">
        <v>31</v>
      </c>
      <c r="AR34" s="67">
        <f t="shared" si="2"/>
        <v>41111</v>
      </c>
      <c r="AS34" s="68">
        <f t="shared" ca="1" si="3"/>
        <v>41264</v>
      </c>
      <c r="AT34" s="67">
        <f t="shared" ca="1" si="4"/>
        <v>41264</v>
      </c>
      <c r="AU34" s="70"/>
      <c r="AV34" s="70"/>
      <c r="AW34" s="70"/>
    </row>
    <row r="35" spans="1:52" s="1" customFormat="1" ht="45" hidden="1" x14ac:dyDescent="0.25">
      <c r="B35" s="22" t="s">
        <v>1143</v>
      </c>
      <c r="C35" s="22" t="s">
        <v>1144</v>
      </c>
      <c r="D35" s="22" t="s">
        <v>931</v>
      </c>
      <c r="E35" s="35">
        <v>41105</v>
      </c>
      <c r="F35" s="36">
        <v>15000000</v>
      </c>
      <c r="G35" s="22" t="s">
        <v>932</v>
      </c>
      <c r="H35" s="14" t="s">
        <v>1145</v>
      </c>
      <c r="I35" s="14" t="s">
        <v>1146</v>
      </c>
      <c r="J35" s="15">
        <v>9931000</v>
      </c>
      <c r="K35" s="16">
        <v>0.5</v>
      </c>
      <c r="L35" s="15">
        <v>4965500</v>
      </c>
      <c r="M35" s="15">
        <f t="shared" si="0"/>
        <v>9434450</v>
      </c>
      <c r="N35" s="14" t="s">
        <v>313</v>
      </c>
      <c r="O35" s="14" t="s">
        <v>316</v>
      </c>
      <c r="P35" s="14" t="s">
        <v>1147</v>
      </c>
      <c r="Q35" s="14" t="s">
        <v>1148</v>
      </c>
      <c r="R35" s="14" t="s">
        <v>1149</v>
      </c>
      <c r="S35" s="14"/>
      <c r="T35" s="14"/>
      <c r="U35" s="14"/>
      <c r="V35" s="14"/>
      <c r="W35" s="14"/>
      <c r="X35" s="14"/>
      <c r="Y35" s="14"/>
      <c r="Z35" s="14"/>
      <c r="AA35" s="14"/>
      <c r="AB35" s="14"/>
      <c r="AC35" s="14"/>
      <c r="AD35" s="14"/>
      <c r="AE35" s="51">
        <v>41016</v>
      </c>
      <c r="AF35" s="62" t="s">
        <v>318</v>
      </c>
      <c r="AG35" s="14" t="s">
        <v>311</v>
      </c>
      <c r="AH35" s="18">
        <v>10919000</v>
      </c>
      <c r="AI35" s="16">
        <v>0.35799999999999998</v>
      </c>
      <c r="AJ35" s="18">
        <f>AH35-AH35*AI35</f>
        <v>7009998</v>
      </c>
      <c r="AK35" s="14" t="s">
        <v>122</v>
      </c>
      <c r="AL35" s="15"/>
      <c r="AM35" s="14"/>
      <c r="AN35" s="15"/>
      <c r="AO35" s="14"/>
      <c r="AP35" s="14"/>
      <c r="AQ35" s="66">
        <v>365</v>
      </c>
      <c r="AR35" s="67">
        <f t="shared" si="2"/>
        <v>41381</v>
      </c>
      <c r="AS35" s="68">
        <f t="shared" ca="1" si="3"/>
        <v>41381</v>
      </c>
      <c r="AT35" s="74">
        <f t="shared" ca="1" si="4"/>
        <v>41264</v>
      </c>
      <c r="AU35" s="69"/>
      <c r="AV35" s="69"/>
      <c r="AW35" s="69"/>
      <c r="AY35" s="72">
        <v>40870</v>
      </c>
      <c r="AZ35" s="72">
        <f ca="1">IF(AT35&gt;(AY35+183),AT35,(AY35+183))</f>
        <v>41264</v>
      </c>
    </row>
    <row r="36" spans="1:52" s="1" customFormat="1" ht="56.25" hidden="1" x14ac:dyDescent="0.2">
      <c r="B36" s="22" t="s">
        <v>1143</v>
      </c>
      <c r="C36" s="22" t="s">
        <v>1144</v>
      </c>
      <c r="D36" s="22" t="s">
        <v>931</v>
      </c>
      <c r="E36" s="35">
        <v>41105</v>
      </c>
      <c r="F36" s="36">
        <v>15000000</v>
      </c>
      <c r="G36" s="22" t="s">
        <v>932</v>
      </c>
      <c r="H36" s="14" t="s">
        <v>1145</v>
      </c>
      <c r="I36" s="14" t="s">
        <v>429</v>
      </c>
      <c r="J36" s="15">
        <v>14830000</v>
      </c>
      <c r="K36" s="16">
        <v>0.50800000000000001</v>
      </c>
      <c r="L36" s="15">
        <f>J36-J36*K36</f>
        <v>7296360</v>
      </c>
      <c r="M36" s="15">
        <f t="shared" si="0"/>
        <v>14088500</v>
      </c>
      <c r="N36" s="14" t="s">
        <v>313</v>
      </c>
      <c r="O36" s="14" t="s">
        <v>314</v>
      </c>
      <c r="P36" s="14" t="s">
        <v>583</v>
      </c>
      <c r="Q36" s="14" t="s">
        <v>430</v>
      </c>
      <c r="R36" s="14" t="s">
        <v>431</v>
      </c>
      <c r="S36" s="14"/>
      <c r="T36" s="14"/>
      <c r="U36" s="14"/>
      <c r="V36" s="14"/>
      <c r="W36" s="14"/>
      <c r="X36" s="14"/>
      <c r="Y36" s="14"/>
      <c r="Z36" s="14"/>
      <c r="AA36" s="14"/>
      <c r="AB36" s="14"/>
      <c r="AC36" s="14"/>
      <c r="AD36" s="14"/>
      <c r="AE36" s="51">
        <v>41078</v>
      </c>
      <c r="AF36" s="62" t="s">
        <v>315</v>
      </c>
      <c r="AG36" s="14" t="s">
        <v>311</v>
      </c>
      <c r="AH36" s="18">
        <f>J36</f>
        <v>14830000</v>
      </c>
      <c r="AI36" s="16">
        <f>K36</f>
        <v>0.50800000000000001</v>
      </c>
      <c r="AJ36" s="18">
        <f>L36</f>
        <v>7296360</v>
      </c>
      <c r="AK36" s="14" t="s">
        <v>312</v>
      </c>
      <c r="AL36" s="15"/>
      <c r="AM36" s="14"/>
      <c r="AN36" s="15"/>
      <c r="AO36" s="14"/>
      <c r="AP36" s="14"/>
      <c r="AQ36" s="66">
        <v>91</v>
      </c>
      <c r="AR36" s="67">
        <f t="shared" si="2"/>
        <v>41169</v>
      </c>
      <c r="AS36" s="68">
        <f t="shared" ca="1" si="3"/>
        <v>41264</v>
      </c>
      <c r="AT36" s="67">
        <f t="shared" ca="1" si="4"/>
        <v>41264</v>
      </c>
      <c r="AU36" s="69"/>
      <c r="AV36" s="69"/>
      <c r="AW36" s="69"/>
    </row>
    <row r="37" spans="1:52" s="32" customFormat="1" ht="56.25" hidden="1" x14ac:dyDescent="0.2">
      <c r="B37" s="22" t="s">
        <v>1143</v>
      </c>
      <c r="C37" s="22" t="s">
        <v>1144</v>
      </c>
      <c r="D37" s="22" t="s">
        <v>931</v>
      </c>
      <c r="E37" s="35">
        <v>41105</v>
      </c>
      <c r="F37" s="36">
        <v>15000000</v>
      </c>
      <c r="G37" s="22" t="s">
        <v>932</v>
      </c>
      <c r="H37" s="14" t="s">
        <v>1145</v>
      </c>
      <c r="I37" s="14" t="s">
        <v>432</v>
      </c>
      <c r="J37" s="15">
        <v>664000</v>
      </c>
      <c r="K37" s="16">
        <v>0.50800000000000001</v>
      </c>
      <c r="L37" s="15">
        <f>J37-J37*K37</f>
        <v>326688</v>
      </c>
      <c r="M37" s="15">
        <f t="shared" si="0"/>
        <v>630800</v>
      </c>
      <c r="N37" s="14" t="s">
        <v>313</v>
      </c>
      <c r="O37" s="14" t="s">
        <v>830</v>
      </c>
      <c r="P37" s="14" t="s">
        <v>831</v>
      </c>
      <c r="Q37" s="14" t="s">
        <v>430</v>
      </c>
      <c r="R37" s="14" t="s">
        <v>433</v>
      </c>
      <c r="S37" s="14"/>
      <c r="T37" s="14"/>
      <c r="U37" s="14"/>
      <c r="V37" s="14"/>
      <c r="W37" s="14"/>
      <c r="X37" s="14"/>
      <c r="Y37" s="14"/>
      <c r="Z37" s="14"/>
      <c r="AA37" s="14"/>
      <c r="AB37" s="14"/>
      <c r="AC37" s="14"/>
      <c r="AD37" s="14"/>
      <c r="AE37" s="51">
        <v>41078</v>
      </c>
      <c r="AF37" s="62" t="s">
        <v>310</v>
      </c>
      <c r="AG37" s="14" t="s">
        <v>311</v>
      </c>
      <c r="AH37" s="18">
        <f>J37</f>
        <v>664000</v>
      </c>
      <c r="AI37" s="16">
        <f>K37</f>
        <v>0.50800000000000001</v>
      </c>
      <c r="AJ37" s="18">
        <f>AH37-AH37*AI37</f>
        <v>326688</v>
      </c>
      <c r="AK37" s="14" t="s">
        <v>312</v>
      </c>
      <c r="AL37" s="15"/>
      <c r="AM37" s="14"/>
      <c r="AN37" s="15"/>
      <c r="AO37" s="14"/>
      <c r="AP37" s="14"/>
      <c r="AQ37" s="66">
        <v>31</v>
      </c>
      <c r="AR37" s="67">
        <f t="shared" si="2"/>
        <v>41109</v>
      </c>
      <c r="AS37" s="68">
        <f t="shared" ca="1" si="3"/>
        <v>41264</v>
      </c>
      <c r="AT37" s="67">
        <f t="shared" ca="1" si="4"/>
        <v>41264</v>
      </c>
      <c r="AU37" s="70"/>
      <c r="AV37" s="70"/>
      <c r="AW37" s="70"/>
    </row>
    <row r="38" spans="1:52" s="32" customFormat="1" ht="67.5" hidden="1" x14ac:dyDescent="0.2">
      <c r="B38" s="14" t="s">
        <v>199</v>
      </c>
      <c r="C38" s="14" t="s">
        <v>200</v>
      </c>
      <c r="D38" s="14" t="s">
        <v>201</v>
      </c>
      <c r="E38" s="17">
        <v>41376</v>
      </c>
      <c r="F38" s="15">
        <v>15000000</v>
      </c>
      <c r="G38" s="14" t="s">
        <v>932</v>
      </c>
      <c r="H38" s="14" t="s">
        <v>199</v>
      </c>
      <c r="I38" s="14" t="s">
        <v>202</v>
      </c>
      <c r="J38" s="15">
        <v>27944000</v>
      </c>
      <c r="K38" s="16" t="s">
        <v>548</v>
      </c>
      <c r="L38" s="15">
        <v>14764700</v>
      </c>
      <c r="M38" s="15">
        <f t="shared" si="0"/>
        <v>26546800</v>
      </c>
      <c r="N38" s="26" t="s">
        <v>313</v>
      </c>
      <c r="O38" s="26" t="s">
        <v>493</v>
      </c>
      <c r="P38" s="26" t="s">
        <v>831</v>
      </c>
      <c r="Q38" s="14" t="s">
        <v>203</v>
      </c>
      <c r="R38" s="14" t="s">
        <v>943</v>
      </c>
      <c r="S38" s="14"/>
      <c r="T38" s="14"/>
      <c r="U38" s="14"/>
      <c r="V38" s="14"/>
      <c r="W38" s="14"/>
      <c r="X38" s="14"/>
      <c r="Y38" s="26" t="s">
        <v>944</v>
      </c>
      <c r="Z38" s="15">
        <v>10365080</v>
      </c>
      <c r="AA38" s="26" t="s">
        <v>945</v>
      </c>
      <c r="AB38" s="17">
        <v>40655</v>
      </c>
      <c r="AC38" s="14" t="s">
        <v>383</v>
      </c>
      <c r="AD38" s="15">
        <v>21297</v>
      </c>
      <c r="AE38" s="51">
        <v>41102</v>
      </c>
      <c r="AF38" s="64" t="s">
        <v>315</v>
      </c>
      <c r="AG38" s="27" t="s">
        <v>127</v>
      </c>
      <c r="AH38" s="34">
        <v>24540000</v>
      </c>
      <c r="AI38" s="16" t="str">
        <f>K38</f>
        <v>40/45/50%</v>
      </c>
      <c r="AJ38" s="34">
        <v>12976500</v>
      </c>
      <c r="AK38" s="27" t="s">
        <v>312</v>
      </c>
      <c r="AL38" s="14"/>
      <c r="AM38" s="14"/>
      <c r="AN38" s="14"/>
      <c r="AO38" s="14"/>
      <c r="AP38" s="14"/>
      <c r="AQ38" s="66">
        <v>91</v>
      </c>
      <c r="AR38" s="67">
        <f t="shared" si="2"/>
        <v>41193</v>
      </c>
      <c r="AS38" s="68">
        <f t="shared" ca="1" si="3"/>
        <v>41264</v>
      </c>
      <c r="AT38" s="67">
        <f t="shared" ca="1" si="4"/>
        <v>41264</v>
      </c>
      <c r="AU38" s="70"/>
      <c r="AV38" s="70"/>
      <c r="AW38" s="70"/>
    </row>
    <row r="39" spans="1:52" s="32" customFormat="1" ht="67.5" hidden="1" x14ac:dyDescent="0.25">
      <c r="B39" s="14" t="s">
        <v>18</v>
      </c>
      <c r="C39" s="14" t="s">
        <v>20</v>
      </c>
      <c r="D39" s="20" t="s">
        <v>138</v>
      </c>
      <c r="E39" s="17">
        <v>41275</v>
      </c>
      <c r="F39" s="15">
        <v>15000000</v>
      </c>
      <c r="G39" s="14" t="s">
        <v>99</v>
      </c>
      <c r="H39" s="14" t="s">
        <v>19</v>
      </c>
      <c r="I39" s="14" t="s">
        <v>21</v>
      </c>
      <c r="J39" s="15">
        <v>20395000</v>
      </c>
      <c r="K39" s="16">
        <v>0.25</v>
      </c>
      <c r="L39" s="15">
        <f>J39-J39*K39</f>
        <v>15296250</v>
      </c>
      <c r="M39" s="15">
        <f t="shared" si="0"/>
        <v>19375250</v>
      </c>
      <c r="N39" s="26" t="s">
        <v>313</v>
      </c>
      <c r="O39" s="14" t="s">
        <v>316</v>
      </c>
      <c r="P39" s="14" t="s">
        <v>317</v>
      </c>
      <c r="Q39" s="14" t="s">
        <v>22</v>
      </c>
      <c r="R39" s="14" t="s">
        <v>6</v>
      </c>
      <c r="S39" s="14"/>
      <c r="T39" s="14"/>
      <c r="U39" s="14"/>
      <c r="V39" s="14"/>
      <c r="W39" s="14"/>
      <c r="X39" s="14"/>
      <c r="Y39" s="14"/>
      <c r="Z39" s="14"/>
      <c r="AA39" s="14"/>
      <c r="AB39" s="14"/>
      <c r="AC39" s="14"/>
      <c r="AD39" s="14"/>
      <c r="AE39" s="17">
        <v>40750</v>
      </c>
      <c r="AF39" s="64" t="s">
        <v>318</v>
      </c>
      <c r="AG39" s="27" t="s">
        <v>311</v>
      </c>
      <c r="AH39" s="34">
        <f>J39</f>
        <v>20395000</v>
      </c>
      <c r="AI39" s="16">
        <v>0.25</v>
      </c>
      <c r="AJ39" s="34">
        <f>AH39-AH39*AI39</f>
        <v>15296250</v>
      </c>
      <c r="AK39" s="27" t="s">
        <v>122</v>
      </c>
      <c r="AL39" s="14"/>
      <c r="AM39" s="14"/>
      <c r="AN39" s="14"/>
      <c r="AO39" s="14"/>
      <c r="AP39" s="14"/>
      <c r="AQ39" s="66">
        <v>365</v>
      </c>
      <c r="AR39" s="67">
        <f t="shared" si="2"/>
        <v>41115</v>
      </c>
      <c r="AS39" s="68">
        <f t="shared" ca="1" si="3"/>
        <v>41264</v>
      </c>
      <c r="AT39" s="74">
        <f t="shared" ca="1" si="4"/>
        <v>41264</v>
      </c>
      <c r="AU39" s="70"/>
      <c r="AV39" s="70"/>
      <c r="AW39" s="70"/>
      <c r="AY39" s="72">
        <v>40997</v>
      </c>
      <c r="AZ39" s="72">
        <f ca="1">IF(AT39&gt;(AY39+183),AT39,(AY39+183))</f>
        <v>41264</v>
      </c>
    </row>
    <row r="40" spans="1:52" s="1" customFormat="1" ht="45" hidden="1" x14ac:dyDescent="0.25">
      <c r="B40" s="14" t="s">
        <v>1024</v>
      </c>
      <c r="C40" s="14" t="s">
        <v>627</v>
      </c>
      <c r="D40" s="20" t="s">
        <v>138</v>
      </c>
      <c r="E40" s="17">
        <v>41448</v>
      </c>
      <c r="F40" s="15">
        <v>14000000</v>
      </c>
      <c r="G40" s="14" t="s">
        <v>99</v>
      </c>
      <c r="H40" s="14" t="s">
        <v>1024</v>
      </c>
      <c r="I40" s="14" t="s">
        <v>628</v>
      </c>
      <c r="J40" s="15">
        <v>19657000</v>
      </c>
      <c r="K40" s="16">
        <v>0.25</v>
      </c>
      <c r="L40" s="15">
        <f>J40-J40*K40</f>
        <v>14742750</v>
      </c>
      <c r="M40" s="15">
        <f t="shared" si="0"/>
        <v>18674150</v>
      </c>
      <c r="N40" s="26" t="s">
        <v>313</v>
      </c>
      <c r="O40" s="14" t="s">
        <v>316</v>
      </c>
      <c r="P40" s="14" t="s">
        <v>317</v>
      </c>
      <c r="Q40" s="14" t="s">
        <v>629</v>
      </c>
      <c r="R40" s="14" t="s">
        <v>630</v>
      </c>
      <c r="S40" s="14"/>
      <c r="T40" s="14"/>
      <c r="U40" s="14"/>
      <c r="V40" s="14"/>
      <c r="W40" s="14"/>
      <c r="X40" s="14"/>
      <c r="Y40" s="14"/>
      <c r="Z40" s="14"/>
      <c r="AA40" s="14"/>
      <c r="AB40" s="14"/>
      <c r="AC40" s="14"/>
      <c r="AD40" s="14"/>
      <c r="AE40" s="17">
        <v>41068</v>
      </c>
      <c r="AF40" s="64" t="s">
        <v>318</v>
      </c>
      <c r="AG40" s="27" t="s">
        <v>311</v>
      </c>
      <c r="AH40" s="34">
        <f>J40</f>
        <v>19657000</v>
      </c>
      <c r="AI40" s="16">
        <v>0.25</v>
      </c>
      <c r="AJ40" s="34">
        <f>AH40-AH40*AI40</f>
        <v>14742750</v>
      </c>
      <c r="AK40" s="27" t="s">
        <v>122</v>
      </c>
      <c r="AL40" s="14"/>
      <c r="AM40" s="14"/>
      <c r="AN40" s="14"/>
      <c r="AO40" s="14"/>
      <c r="AP40" s="14"/>
      <c r="AQ40" s="66">
        <v>365</v>
      </c>
      <c r="AR40" s="67">
        <f t="shared" si="2"/>
        <v>41433</v>
      </c>
      <c r="AS40" s="68">
        <f t="shared" ca="1" si="3"/>
        <v>41433</v>
      </c>
      <c r="AT40" s="74">
        <f t="shared" ca="1" si="4"/>
        <v>41264</v>
      </c>
      <c r="AU40" s="69"/>
      <c r="AV40" s="69"/>
      <c r="AW40" s="69"/>
      <c r="AY40" s="72">
        <v>40883</v>
      </c>
      <c r="AZ40" s="72">
        <f ca="1">IF(AT40&gt;(AY40+183),AT40,(AY40+183))</f>
        <v>41264</v>
      </c>
    </row>
    <row r="41" spans="1:52" s="1" customFormat="1" ht="45" hidden="1" x14ac:dyDescent="0.25">
      <c r="B41" s="14" t="s">
        <v>136</v>
      </c>
      <c r="C41" s="37" t="s">
        <v>137</v>
      </c>
      <c r="D41" s="14" t="s">
        <v>989</v>
      </c>
      <c r="E41" s="17">
        <v>41516</v>
      </c>
      <c r="F41" s="15">
        <v>12000000</v>
      </c>
      <c r="G41" s="14" t="s">
        <v>99</v>
      </c>
      <c r="H41" s="14" t="s">
        <v>635</v>
      </c>
      <c r="I41" s="14" t="s">
        <v>195</v>
      </c>
      <c r="J41" s="15">
        <v>0</v>
      </c>
      <c r="K41" s="16">
        <v>0</v>
      </c>
      <c r="L41" s="15">
        <v>0</v>
      </c>
      <c r="M41" s="15">
        <v>0</v>
      </c>
      <c r="N41" s="26" t="s">
        <v>313</v>
      </c>
      <c r="O41" s="14" t="s">
        <v>316</v>
      </c>
      <c r="P41" s="14" t="s">
        <v>317</v>
      </c>
      <c r="Q41" s="14" t="s">
        <v>638</v>
      </c>
      <c r="R41" s="14" t="s">
        <v>108</v>
      </c>
      <c r="S41" s="14"/>
      <c r="T41" s="14"/>
      <c r="U41" s="14"/>
      <c r="V41" s="14"/>
      <c r="W41" s="14"/>
      <c r="X41" s="14"/>
      <c r="Y41" s="14"/>
      <c r="Z41" s="14"/>
      <c r="AA41" s="14"/>
      <c r="AB41" s="14"/>
      <c r="AC41" s="14"/>
      <c r="AD41" s="14"/>
      <c r="AE41" s="17">
        <v>40997</v>
      </c>
      <c r="AF41" s="62" t="s">
        <v>318</v>
      </c>
      <c r="AG41" s="14" t="s">
        <v>311</v>
      </c>
      <c r="AH41" s="34">
        <v>0</v>
      </c>
      <c r="AI41" s="16">
        <v>0</v>
      </c>
      <c r="AJ41" s="34">
        <v>0</v>
      </c>
      <c r="AK41" s="27" t="s">
        <v>122</v>
      </c>
      <c r="AL41" s="14"/>
      <c r="AM41" s="14"/>
      <c r="AN41" s="14"/>
      <c r="AO41" s="14"/>
      <c r="AP41" s="14"/>
      <c r="AQ41" s="66">
        <v>365</v>
      </c>
      <c r="AR41" s="67">
        <f t="shared" si="2"/>
        <v>41362</v>
      </c>
      <c r="AS41" s="68">
        <f t="shared" ca="1" si="3"/>
        <v>41362</v>
      </c>
      <c r="AT41" s="74">
        <f t="shared" ca="1" si="4"/>
        <v>41264</v>
      </c>
      <c r="AU41" s="69"/>
      <c r="AV41" s="69"/>
      <c r="AW41" s="69"/>
      <c r="AY41" s="72">
        <v>41059</v>
      </c>
      <c r="AZ41" s="72">
        <f ca="1">IF(AT41&gt;(AY41+183),AT41,(AY41+183))</f>
        <v>41264</v>
      </c>
    </row>
    <row r="42" spans="1:52" s="1" customFormat="1" ht="56.25" hidden="1" x14ac:dyDescent="0.2">
      <c r="B42" s="14" t="s">
        <v>285</v>
      </c>
      <c r="C42" s="14" t="s">
        <v>286</v>
      </c>
      <c r="D42" s="20" t="s">
        <v>198</v>
      </c>
      <c r="E42" s="17">
        <v>41319</v>
      </c>
      <c r="F42" s="15">
        <v>12000000</v>
      </c>
      <c r="G42" s="14" t="s">
        <v>99</v>
      </c>
      <c r="H42" s="14" t="s">
        <v>513</v>
      </c>
      <c r="I42" s="14" t="s">
        <v>514</v>
      </c>
      <c r="J42" s="15">
        <v>650000</v>
      </c>
      <c r="K42" s="16">
        <v>0.5</v>
      </c>
      <c r="L42" s="15">
        <f>J42*K42</f>
        <v>325000</v>
      </c>
      <c r="M42" s="15">
        <f t="shared" ref="M42:M56" si="10">J42*0.95</f>
        <v>617500</v>
      </c>
      <c r="N42" s="26" t="s">
        <v>555</v>
      </c>
      <c r="O42" s="26" t="s">
        <v>314</v>
      </c>
      <c r="P42" s="26" t="s">
        <v>831</v>
      </c>
      <c r="Q42" s="14" t="s">
        <v>645</v>
      </c>
      <c r="R42" s="14" t="s">
        <v>646</v>
      </c>
      <c r="S42" s="14"/>
      <c r="T42" s="14"/>
      <c r="U42" s="14"/>
      <c r="V42" s="14"/>
      <c r="W42" s="14"/>
      <c r="X42" s="14"/>
      <c r="Y42" s="14"/>
      <c r="Z42" s="14"/>
      <c r="AA42" s="14"/>
      <c r="AB42" s="14"/>
      <c r="AC42" s="14"/>
      <c r="AD42" s="14"/>
      <c r="AE42" s="17">
        <v>41045</v>
      </c>
      <c r="AF42" s="64" t="s">
        <v>315</v>
      </c>
      <c r="AG42" s="27" t="s">
        <v>127</v>
      </c>
      <c r="AH42" s="34">
        <f>J42</f>
        <v>650000</v>
      </c>
      <c r="AI42" s="16">
        <f>K42</f>
        <v>0.5</v>
      </c>
      <c r="AJ42" s="34">
        <f>AH42-AH42*AI42</f>
        <v>325000</v>
      </c>
      <c r="AK42" s="27" t="s">
        <v>122</v>
      </c>
      <c r="AL42" s="14"/>
      <c r="AM42" s="14"/>
      <c r="AN42" s="14"/>
      <c r="AO42" s="14"/>
      <c r="AP42" s="14"/>
      <c r="AQ42" s="66">
        <v>91</v>
      </c>
      <c r="AR42" s="67">
        <f t="shared" si="2"/>
        <v>41136</v>
      </c>
      <c r="AS42" s="68">
        <f t="shared" ca="1" si="3"/>
        <v>41264</v>
      </c>
      <c r="AT42" s="67">
        <f t="shared" ca="1" si="4"/>
        <v>41264</v>
      </c>
      <c r="AU42" s="69"/>
      <c r="AV42" s="69"/>
      <c r="AW42" s="69"/>
    </row>
    <row r="43" spans="1:52" s="1" customFormat="1" ht="56.25" hidden="1" x14ac:dyDescent="0.2">
      <c r="B43" s="14" t="s">
        <v>285</v>
      </c>
      <c r="C43" s="14" t="s">
        <v>286</v>
      </c>
      <c r="D43" s="20" t="s">
        <v>198</v>
      </c>
      <c r="E43" s="17">
        <v>41319</v>
      </c>
      <c r="F43" s="15">
        <v>12000000</v>
      </c>
      <c r="G43" s="14" t="s">
        <v>99</v>
      </c>
      <c r="H43" s="14" t="s">
        <v>285</v>
      </c>
      <c r="I43" s="14" t="s">
        <v>647</v>
      </c>
      <c r="J43" s="15">
        <v>2785041.27</v>
      </c>
      <c r="K43" s="16">
        <v>0.5</v>
      </c>
      <c r="L43" s="15">
        <f>J43*K43</f>
        <v>1392520.635</v>
      </c>
      <c r="M43" s="15">
        <f t="shared" si="10"/>
        <v>2645789.2064999999</v>
      </c>
      <c r="N43" s="26" t="s">
        <v>313</v>
      </c>
      <c r="O43" s="26" t="s">
        <v>830</v>
      </c>
      <c r="P43" s="26" t="s">
        <v>831</v>
      </c>
      <c r="Q43" s="14" t="s">
        <v>648</v>
      </c>
      <c r="R43" s="14" t="s">
        <v>991</v>
      </c>
      <c r="S43" s="14"/>
      <c r="T43" s="14"/>
      <c r="U43" s="14"/>
      <c r="V43" s="14"/>
      <c r="W43" s="14"/>
      <c r="X43" s="14"/>
      <c r="Y43" s="14"/>
      <c r="Z43" s="14"/>
      <c r="AA43" s="14"/>
      <c r="AB43" s="14"/>
      <c r="AC43" s="14"/>
      <c r="AD43" s="14"/>
      <c r="AE43" s="17">
        <v>41115</v>
      </c>
      <c r="AF43" s="64" t="s">
        <v>310</v>
      </c>
      <c r="AG43" s="27" t="s">
        <v>127</v>
      </c>
      <c r="AH43" s="34">
        <v>3014599.61</v>
      </c>
      <c r="AI43" s="16">
        <v>0.5</v>
      </c>
      <c r="AJ43" s="34">
        <f>AH43*AI43</f>
        <v>1507299.8049999999</v>
      </c>
      <c r="AK43" s="27" t="s">
        <v>248</v>
      </c>
      <c r="AL43" s="14"/>
      <c r="AM43" s="14"/>
      <c r="AN43" s="14"/>
      <c r="AO43" s="14"/>
      <c r="AP43" s="14"/>
      <c r="AQ43" s="66">
        <v>31</v>
      </c>
      <c r="AR43" s="67">
        <f t="shared" si="2"/>
        <v>41146</v>
      </c>
      <c r="AS43" s="68">
        <f t="shared" ca="1" si="3"/>
        <v>41264</v>
      </c>
      <c r="AT43" s="67">
        <f t="shared" ca="1" si="4"/>
        <v>41264</v>
      </c>
      <c r="AU43" s="69"/>
      <c r="AV43" s="69"/>
      <c r="AW43" s="69"/>
    </row>
    <row r="44" spans="1:52" s="1" customFormat="1" ht="56.25" hidden="1" x14ac:dyDescent="0.2">
      <c r="B44" s="14" t="s">
        <v>285</v>
      </c>
      <c r="C44" s="14" t="s">
        <v>286</v>
      </c>
      <c r="D44" s="20" t="s">
        <v>198</v>
      </c>
      <c r="E44" s="17">
        <v>41319</v>
      </c>
      <c r="F44" s="15">
        <v>12000000</v>
      </c>
      <c r="G44" s="14" t="s">
        <v>99</v>
      </c>
      <c r="H44" s="14" t="s">
        <v>285</v>
      </c>
      <c r="I44" s="14" t="s">
        <v>649</v>
      </c>
      <c r="J44" s="15">
        <v>4029064.51</v>
      </c>
      <c r="K44" s="16">
        <v>0.5</v>
      </c>
      <c r="L44" s="15">
        <f>J44*K44</f>
        <v>2014532.2549999999</v>
      </c>
      <c r="M44" s="15">
        <f t="shared" si="10"/>
        <v>3827611.2844999996</v>
      </c>
      <c r="N44" s="26" t="s">
        <v>313</v>
      </c>
      <c r="O44" s="26" t="s">
        <v>830</v>
      </c>
      <c r="P44" s="26" t="s">
        <v>831</v>
      </c>
      <c r="Q44" s="14" t="s">
        <v>648</v>
      </c>
      <c r="R44" s="14" t="s">
        <v>991</v>
      </c>
      <c r="S44" s="14"/>
      <c r="T44" s="14"/>
      <c r="U44" s="14"/>
      <c r="V44" s="14"/>
      <c r="W44" s="14"/>
      <c r="X44" s="14"/>
      <c r="Y44" s="14"/>
      <c r="Z44" s="14"/>
      <c r="AA44" s="14"/>
      <c r="AB44" s="14"/>
      <c r="AC44" s="14"/>
      <c r="AD44" s="14"/>
      <c r="AE44" s="17">
        <v>41115</v>
      </c>
      <c r="AF44" s="64" t="s">
        <v>310</v>
      </c>
      <c r="AG44" s="27" t="s">
        <v>127</v>
      </c>
      <c r="AH44" s="34">
        <f t="shared" ref="AH44:AJ76" si="11">J44</f>
        <v>4029064.51</v>
      </c>
      <c r="AI44" s="16">
        <v>0.5</v>
      </c>
      <c r="AJ44" s="34">
        <f>AH44*AI44</f>
        <v>2014532.2549999999</v>
      </c>
      <c r="AK44" s="27" t="s">
        <v>248</v>
      </c>
      <c r="AL44" s="14"/>
      <c r="AM44" s="14"/>
      <c r="AN44" s="14"/>
      <c r="AO44" s="14"/>
      <c r="AP44" s="14"/>
      <c r="AQ44" s="66">
        <v>31</v>
      </c>
      <c r="AR44" s="67">
        <f t="shared" si="2"/>
        <v>41146</v>
      </c>
      <c r="AS44" s="68">
        <f t="shared" ca="1" si="3"/>
        <v>41264</v>
      </c>
      <c r="AT44" s="67">
        <f t="shared" ca="1" si="4"/>
        <v>41264</v>
      </c>
      <c r="AU44" s="69"/>
      <c r="AV44" s="69"/>
      <c r="AW44" s="69"/>
    </row>
    <row r="45" spans="1:52" s="1" customFormat="1" ht="78.75" hidden="1" x14ac:dyDescent="0.25">
      <c r="B45" s="22" t="s">
        <v>774</v>
      </c>
      <c r="C45" s="14" t="s">
        <v>689</v>
      </c>
      <c r="D45" s="20" t="s">
        <v>198</v>
      </c>
      <c r="E45" s="17">
        <v>41337</v>
      </c>
      <c r="F45" s="15">
        <v>12000000</v>
      </c>
      <c r="G45" s="14" t="s">
        <v>99</v>
      </c>
      <c r="H45" s="14" t="s">
        <v>690</v>
      </c>
      <c r="I45" s="14" t="s">
        <v>691</v>
      </c>
      <c r="J45" s="15">
        <v>8413000</v>
      </c>
      <c r="K45" s="16">
        <v>0.25</v>
      </c>
      <c r="L45" s="15">
        <f t="shared" ref="L45:L50" si="12">J45-J45*K45</f>
        <v>6309750</v>
      </c>
      <c r="M45" s="15">
        <f t="shared" si="10"/>
        <v>7992350</v>
      </c>
      <c r="N45" s="26" t="s">
        <v>313</v>
      </c>
      <c r="O45" s="14" t="s">
        <v>316</v>
      </c>
      <c r="P45" s="14" t="s">
        <v>317</v>
      </c>
      <c r="Q45" s="14" t="s">
        <v>887</v>
      </c>
      <c r="R45" s="14" t="s">
        <v>909</v>
      </c>
      <c r="S45" s="14"/>
      <c r="T45" s="14"/>
      <c r="U45" s="14"/>
      <c r="V45" s="14"/>
      <c r="W45" s="14"/>
      <c r="X45" s="14"/>
      <c r="Y45" s="14"/>
      <c r="Z45" s="14"/>
      <c r="AA45" s="14"/>
      <c r="AB45" s="14"/>
      <c r="AC45" s="14"/>
      <c r="AD45" s="14"/>
      <c r="AE45" s="17">
        <v>40990</v>
      </c>
      <c r="AF45" s="64" t="s">
        <v>318</v>
      </c>
      <c r="AG45" s="27" t="s">
        <v>311</v>
      </c>
      <c r="AH45" s="34">
        <f t="shared" si="11"/>
        <v>8413000</v>
      </c>
      <c r="AI45" s="16">
        <v>0.25</v>
      </c>
      <c r="AJ45" s="34">
        <f>AH45-AH45*AI45</f>
        <v>6309750</v>
      </c>
      <c r="AK45" s="27" t="s">
        <v>122</v>
      </c>
      <c r="AL45" s="14"/>
      <c r="AM45" s="14"/>
      <c r="AN45" s="14"/>
      <c r="AO45" s="14"/>
      <c r="AP45" s="14"/>
      <c r="AQ45" s="66">
        <v>365</v>
      </c>
      <c r="AR45" s="67">
        <f t="shared" si="2"/>
        <v>41355</v>
      </c>
      <c r="AS45" s="68">
        <f t="shared" ca="1" si="3"/>
        <v>41355</v>
      </c>
      <c r="AT45" s="74">
        <f t="shared" ca="1" si="4"/>
        <v>41264</v>
      </c>
      <c r="AU45" s="69"/>
      <c r="AV45" s="69"/>
      <c r="AW45" s="69"/>
      <c r="AY45" s="72">
        <v>40870</v>
      </c>
      <c r="AZ45" s="72">
        <f ca="1">IF(AT45&gt;(AY45+183),AT45,(AY45+183))</f>
        <v>41264</v>
      </c>
    </row>
    <row r="46" spans="1:52" s="1" customFormat="1" ht="67.5" hidden="1" x14ac:dyDescent="0.25">
      <c r="B46" s="22" t="s">
        <v>774</v>
      </c>
      <c r="C46" s="14" t="s">
        <v>689</v>
      </c>
      <c r="D46" s="20" t="s">
        <v>198</v>
      </c>
      <c r="E46" s="17">
        <v>41337</v>
      </c>
      <c r="F46" s="15">
        <v>12000000</v>
      </c>
      <c r="G46" s="14" t="s">
        <v>99</v>
      </c>
      <c r="H46" s="14" t="s">
        <v>690</v>
      </c>
      <c r="I46" s="14" t="s">
        <v>91</v>
      </c>
      <c r="J46" s="15">
        <v>8796000</v>
      </c>
      <c r="K46" s="16">
        <v>0.25</v>
      </c>
      <c r="L46" s="15">
        <f t="shared" si="12"/>
        <v>6597000</v>
      </c>
      <c r="M46" s="15">
        <f t="shared" si="10"/>
        <v>8356200</v>
      </c>
      <c r="N46" s="26" t="s">
        <v>313</v>
      </c>
      <c r="O46" s="14" t="s">
        <v>316</v>
      </c>
      <c r="P46" s="14" t="s">
        <v>317</v>
      </c>
      <c r="Q46" s="14" t="s">
        <v>92</v>
      </c>
      <c r="R46" s="14" t="s">
        <v>93</v>
      </c>
      <c r="S46" s="14"/>
      <c r="T46" s="14"/>
      <c r="U46" s="14"/>
      <c r="V46" s="14"/>
      <c r="W46" s="14"/>
      <c r="X46" s="14"/>
      <c r="Y46" s="14"/>
      <c r="Z46" s="14"/>
      <c r="AA46" s="14"/>
      <c r="AB46" s="14"/>
      <c r="AC46" s="14"/>
      <c r="AD46" s="14"/>
      <c r="AE46" s="17">
        <v>40990</v>
      </c>
      <c r="AF46" s="64" t="s">
        <v>318</v>
      </c>
      <c r="AG46" s="27" t="s">
        <v>311</v>
      </c>
      <c r="AH46" s="34">
        <f t="shared" si="11"/>
        <v>8796000</v>
      </c>
      <c r="AI46" s="16">
        <v>0.25</v>
      </c>
      <c r="AJ46" s="34">
        <f>AH46-AH46*AI46</f>
        <v>6597000</v>
      </c>
      <c r="AK46" s="27" t="s">
        <v>122</v>
      </c>
      <c r="AL46" s="14"/>
      <c r="AM46" s="14"/>
      <c r="AN46" s="14"/>
      <c r="AO46" s="14"/>
      <c r="AP46" s="14"/>
      <c r="AQ46" s="66">
        <v>365</v>
      </c>
      <c r="AR46" s="67">
        <f t="shared" si="2"/>
        <v>41355</v>
      </c>
      <c r="AS46" s="68">
        <f t="shared" ca="1" si="3"/>
        <v>41355</v>
      </c>
      <c r="AT46" s="74">
        <f t="shared" ca="1" si="4"/>
        <v>41264</v>
      </c>
      <c r="AU46" s="69"/>
      <c r="AV46" s="69"/>
      <c r="AW46" s="69"/>
      <c r="AY46" s="72">
        <v>40870</v>
      </c>
      <c r="AZ46" s="72">
        <f ca="1">IF(AT46&gt;(AY46+183),AT46,(AY46+183))</f>
        <v>41264</v>
      </c>
    </row>
    <row r="47" spans="1:52" s="1" customFormat="1" ht="101.25" hidden="1" x14ac:dyDescent="0.25">
      <c r="B47" s="14" t="s">
        <v>803</v>
      </c>
      <c r="C47" s="14" t="s">
        <v>870</v>
      </c>
      <c r="D47" s="20" t="s">
        <v>871</v>
      </c>
      <c r="E47" s="17">
        <v>42905</v>
      </c>
      <c r="F47" s="15">
        <v>12000000</v>
      </c>
      <c r="G47" s="14" t="s">
        <v>99</v>
      </c>
      <c r="H47" s="14" t="s">
        <v>803</v>
      </c>
      <c r="I47" s="14" t="s">
        <v>872</v>
      </c>
      <c r="J47" s="15">
        <v>17263000</v>
      </c>
      <c r="K47" s="16">
        <v>0.3</v>
      </c>
      <c r="L47" s="15">
        <f t="shared" si="12"/>
        <v>12084100</v>
      </c>
      <c r="M47" s="15">
        <f t="shared" si="10"/>
        <v>16399850</v>
      </c>
      <c r="N47" s="26" t="s">
        <v>313</v>
      </c>
      <c r="O47" s="14" t="s">
        <v>316</v>
      </c>
      <c r="P47" s="14" t="s">
        <v>317</v>
      </c>
      <c r="Q47" s="14" t="s">
        <v>873</v>
      </c>
      <c r="R47" s="14" t="s">
        <v>1151</v>
      </c>
      <c r="S47" s="14"/>
      <c r="T47" s="14"/>
      <c r="U47" s="14"/>
      <c r="V47" s="14"/>
      <c r="W47" s="14"/>
      <c r="X47" s="14"/>
      <c r="Y47" s="14"/>
      <c r="Z47" s="14"/>
      <c r="AA47" s="14"/>
      <c r="AB47" s="14"/>
      <c r="AC47" s="14"/>
      <c r="AD47" s="14"/>
      <c r="AE47" s="17">
        <v>40788</v>
      </c>
      <c r="AF47" s="64" t="s">
        <v>318</v>
      </c>
      <c r="AG47" s="27" t="s">
        <v>311</v>
      </c>
      <c r="AH47" s="34">
        <f t="shared" si="11"/>
        <v>17263000</v>
      </c>
      <c r="AI47" s="16">
        <v>0.3</v>
      </c>
      <c r="AJ47" s="34">
        <f>AH47-AH47*AI47</f>
        <v>12084100</v>
      </c>
      <c r="AK47" s="14" t="s">
        <v>122</v>
      </c>
      <c r="AL47" s="14"/>
      <c r="AM47" s="14"/>
      <c r="AN47" s="20"/>
      <c r="AO47" s="17"/>
      <c r="AP47" s="15"/>
      <c r="AQ47" s="66">
        <v>365</v>
      </c>
      <c r="AR47" s="67">
        <f t="shared" si="2"/>
        <v>41153</v>
      </c>
      <c r="AS47" s="68">
        <f t="shared" ca="1" si="3"/>
        <v>41264</v>
      </c>
      <c r="AT47" s="74">
        <f t="shared" ca="1" si="4"/>
        <v>41264</v>
      </c>
      <c r="AU47" s="69"/>
      <c r="AV47" s="69"/>
      <c r="AW47" s="69"/>
      <c r="AY47" s="72">
        <v>40876</v>
      </c>
      <c r="AZ47" s="72">
        <f ca="1">IF(AT47&gt;(AY47+183),AT47,(AY47+183))</f>
        <v>41264</v>
      </c>
    </row>
    <row r="48" spans="1:52" s="95" customFormat="1" ht="123.75" hidden="1" x14ac:dyDescent="0.25">
      <c r="A48" s="95">
        <v>1</v>
      </c>
      <c r="B48" s="77" t="s">
        <v>1218</v>
      </c>
      <c r="C48" s="77" t="s">
        <v>1219</v>
      </c>
      <c r="D48" s="77" t="s">
        <v>1166</v>
      </c>
      <c r="E48" s="79">
        <v>44669</v>
      </c>
      <c r="F48" s="80">
        <v>11500000</v>
      </c>
      <c r="G48" s="77" t="s">
        <v>99</v>
      </c>
      <c r="H48" s="77" t="s">
        <v>1220</v>
      </c>
      <c r="I48" s="77" t="s">
        <v>1221</v>
      </c>
      <c r="J48" s="80">
        <v>16203000</v>
      </c>
      <c r="K48" s="81">
        <v>0.25</v>
      </c>
      <c r="L48" s="80">
        <f t="shared" si="12"/>
        <v>12152250</v>
      </c>
      <c r="M48" s="80">
        <f t="shared" si="10"/>
        <v>15392850</v>
      </c>
      <c r="N48" s="82" t="s">
        <v>313</v>
      </c>
      <c r="O48" s="77" t="s">
        <v>316</v>
      </c>
      <c r="P48" s="77" t="s">
        <v>317</v>
      </c>
      <c r="Q48" s="77" t="s">
        <v>1222</v>
      </c>
      <c r="R48" s="77" t="s">
        <v>1223</v>
      </c>
      <c r="S48" s="77"/>
      <c r="T48" s="77"/>
      <c r="U48" s="77"/>
      <c r="V48" s="77"/>
      <c r="W48" s="77"/>
      <c r="X48" s="77"/>
      <c r="Y48" s="77"/>
      <c r="Z48" s="77"/>
      <c r="AA48" s="77"/>
      <c r="AB48" s="77"/>
      <c r="AC48" s="77"/>
      <c r="AD48" s="77"/>
      <c r="AE48" s="79">
        <v>41012</v>
      </c>
      <c r="AF48" s="84" t="s">
        <v>318</v>
      </c>
      <c r="AG48" s="85" t="s">
        <v>311</v>
      </c>
      <c r="AH48" s="86">
        <f t="shared" si="11"/>
        <v>16203000</v>
      </c>
      <c r="AI48" s="81">
        <v>0.25</v>
      </c>
      <c r="AJ48" s="86">
        <f>AH48-AH48*AI48</f>
        <v>12152250</v>
      </c>
      <c r="AK48" s="85" t="s">
        <v>122</v>
      </c>
      <c r="AL48" s="77"/>
      <c r="AM48" s="77"/>
      <c r="AN48" s="77"/>
      <c r="AO48" s="77"/>
      <c r="AP48" s="77"/>
      <c r="AQ48" s="87">
        <v>365</v>
      </c>
      <c r="AR48" s="88"/>
      <c r="AS48" s="89"/>
      <c r="AT48" s="92"/>
      <c r="AU48" s="90"/>
      <c r="AV48" s="90"/>
      <c r="AW48" s="90"/>
      <c r="AY48" s="96">
        <v>41012</v>
      </c>
      <c r="AZ48" s="93">
        <f>IF(AT48&gt;(AY48+183),AT48,(AY48+183))</f>
        <v>41195</v>
      </c>
    </row>
    <row r="49" spans="1:52" s="32" customFormat="1" ht="45" hidden="1" x14ac:dyDescent="0.2">
      <c r="B49" s="12" t="s">
        <v>42</v>
      </c>
      <c r="C49" s="12" t="s">
        <v>703</v>
      </c>
      <c r="D49" s="12" t="s">
        <v>129</v>
      </c>
      <c r="E49" s="13">
        <v>41771</v>
      </c>
      <c r="F49" s="12">
        <v>10000000</v>
      </c>
      <c r="G49" s="22" t="s">
        <v>99</v>
      </c>
      <c r="H49" s="12" t="s">
        <v>43</v>
      </c>
      <c r="I49" s="12" t="s">
        <v>44</v>
      </c>
      <c r="J49" s="23">
        <v>700000</v>
      </c>
      <c r="K49" s="24">
        <v>0.4</v>
      </c>
      <c r="L49" s="23">
        <f t="shared" si="12"/>
        <v>420000</v>
      </c>
      <c r="M49" s="23">
        <f t="shared" si="10"/>
        <v>665000</v>
      </c>
      <c r="N49" s="25" t="s">
        <v>313</v>
      </c>
      <c r="O49" s="22" t="s">
        <v>314</v>
      </c>
      <c r="P49" s="22" t="s">
        <v>831</v>
      </c>
      <c r="Q49" s="26" t="s">
        <v>45</v>
      </c>
      <c r="R49" s="26" t="s">
        <v>46</v>
      </c>
      <c r="S49" s="22"/>
      <c r="T49" s="22"/>
      <c r="U49" s="22"/>
      <c r="V49" s="22"/>
      <c r="W49" s="22"/>
      <c r="X49" s="22"/>
      <c r="Y49" s="22"/>
      <c r="Z49" s="22"/>
      <c r="AA49" s="22"/>
      <c r="AB49" s="22"/>
      <c r="AC49" s="22"/>
      <c r="AD49" s="22"/>
      <c r="AE49" s="27">
        <v>41093</v>
      </c>
      <c r="AF49" s="64" t="s">
        <v>315</v>
      </c>
      <c r="AG49" s="28" t="s">
        <v>311</v>
      </c>
      <c r="AH49" s="29">
        <f t="shared" si="11"/>
        <v>700000</v>
      </c>
      <c r="AI49" s="30">
        <f t="shared" si="11"/>
        <v>0.4</v>
      </c>
      <c r="AJ49" s="29">
        <f t="shared" si="11"/>
        <v>420000</v>
      </c>
      <c r="AK49" s="19" t="s">
        <v>312</v>
      </c>
      <c r="AL49" s="22"/>
      <c r="AM49" s="22"/>
      <c r="AN49" s="22"/>
      <c r="AO49" s="22"/>
      <c r="AP49" s="22"/>
      <c r="AQ49" s="66">
        <v>91</v>
      </c>
      <c r="AR49" s="67">
        <f t="shared" ref="AR49:AR93" si="13">AE49+AQ49</f>
        <v>41184</v>
      </c>
      <c r="AS49" s="68">
        <f t="shared" ref="AS49:AS93" ca="1" si="14">IF(AR49&lt;=AT49,AT49,AR49)</f>
        <v>41264</v>
      </c>
      <c r="AT49" s="67">
        <f t="shared" ref="AT49:AT93" ca="1" si="15">TODAY()</f>
        <v>41264</v>
      </c>
      <c r="AU49" s="70"/>
      <c r="AV49" s="70"/>
      <c r="AW49" s="70"/>
    </row>
    <row r="50" spans="1:52" s="1" customFormat="1" ht="67.5" hidden="1" x14ac:dyDescent="0.2">
      <c r="B50" s="12" t="s">
        <v>42</v>
      </c>
      <c r="C50" s="12" t="s">
        <v>703</v>
      </c>
      <c r="D50" s="12" t="s">
        <v>129</v>
      </c>
      <c r="E50" s="13">
        <v>41771</v>
      </c>
      <c r="F50" s="12">
        <v>10000000</v>
      </c>
      <c r="G50" s="22" t="s">
        <v>99</v>
      </c>
      <c r="H50" s="12" t="s">
        <v>42</v>
      </c>
      <c r="I50" s="12" t="s">
        <v>704</v>
      </c>
      <c r="J50" s="23">
        <v>5106665.8</v>
      </c>
      <c r="K50" s="24">
        <v>0.5</v>
      </c>
      <c r="L50" s="23">
        <f t="shared" si="12"/>
        <v>2553332.9</v>
      </c>
      <c r="M50" s="23">
        <f t="shared" si="10"/>
        <v>4851332.51</v>
      </c>
      <c r="N50" s="25" t="s">
        <v>313</v>
      </c>
      <c r="O50" s="22" t="s">
        <v>830</v>
      </c>
      <c r="P50" s="22" t="s">
        <v>831</v>
      </c>
      <c r="Q50" s="26" t="s">
        <v>47</v>
      </c>
      <c r="R50" s="26" t="s">
        <v>48</v>
      </c>
      <c r="S50" s="22"/>
      <c r="T50" s="22"/>
      <c r="U50" s="22"/>
      <c r="V50" s="22"/>
      <c r="W50" s="22"/>
      <c r="X50" s="22"/>
      <c r="Y50" s="22"/>
      <c r="Z50" s="22"/>
      <c r="AA50" s="22"/>
      <c r="AB50" s="22"/>
      <c r="AC50" s="22"/>
      <c r="AD50" s="22"/>
      <c r="AE50" s="27">
        <v>41066</v>
      </c>
      <c r="AF50" s="64" t="s">
        <v>310</v>
      </c>
      <c r="AG50" s="28" t="s">
        <v>311</v>
      </c>
      <c r="AH50" s="29">
        <f t="shared" si="11"/>
        <v>5106665.8</v>
      </c>
      <c r="AI50" s="30">
        <f t="shared" si="11"/>
        <v>0.5</v>
      </c>
      <c r="AJ50" s="29">
        <f t="shared" si="11"/>
        <v>2553332.9</v>
      </c>
      <c r="AK50" s="19" t="s">
        <v>312</v>
      </c>
      <c r="AL50" s="22"/>
      <c r="AM50" s="22"/>
      <c r="AN50" s="22"/>
      <c r="AO50" s="22"/>
      <c r="AP50" s="22"/>
      <c r="AQ50" s="66">
        <v>31</v>
      </c>
      <c r="AR50" s="67">
        <f t="shared" si="13"/>
        <v>41097</v>
      </c>
      <c r="AS50" s="68">
        <f t="shared" ca="1" si="14"/>
        <v>41264</v>
      </c>
      <c r="AT50" s="67">
        <f t="shared" ca="1" si="15"/>
        <v>41264</v>
      </c>
      <c r="AU50" s="70"/>
      <c r="AV50" s="70"/>
      <c r="AW50" s="70"/>
    </row>
    <row r="51" spans="1:52" s="1" customFormat="1" ht="67.5" hidden="1" x14ac:dyDescent="0.25">
      <c r="B51" s="12" t="s">
        <v>42</v>
      </c>
      <c r="C51" s="12" t="s">
        <v>703</v>
      </c>
      <c r="D51" s="12" t="s">
        <v>129</v>
      </c>
      <c r="E51" s="13">
        <v>41771</v>
      </c>
      <c r="F51" s="12">
        <v>10000000</v>
      </c>
      <c r="G51" s="22" t="s">
        <v>99</v>
      </c>
      <c r="H51" s="12" t="s">
        <v>49</v>
      </c>
      <c r="I51" s="12" t="s">
        <v>902</v>
      </c>
      <c r="J51" s="23">
        <v>3307874</v>
      </c>
      <c r="K51" s="24">
        <v>0.25</v>
      </c>
      <c r="L51" s="25">
        <v>2480905</v>
      </c>
      <c r="M51" s="23">
        <f t="shared" si="10"/>
        <v>3142480.3</v>
      </c>
      <c r="N51" s="25" t="s">
        <v>313</v>
      </c>
      <c r="O51" s="22" t="s">
        <v>316</v>
      </c>
      <c r="P51" s="22" t="s">
        <v>317</v>
      </c>
      <c r="Q51" s="26" t="s">
        <v>47</v>
      </c>
      <c r="R51" s="26" t="s">
        <v>119</v>
      </c>
      <c r="S51" s="22"/>
      <c r="T51" s="22"/>
      <c r="U51" s="22"/>
      <c r="V51" s="22"/>
      <c r="W51" s="22"/>
      <c r="X51" s="22"/>
      <c r="Y51" s="22"/>
      <c r="Z51" s="22"/>
      <c r="AA51" s="22"/>
      <c r="AB51" s="22"/>
      <c r="AC51" s="22"/>
      <c r="AD51" s="22"/>
      <c r="AE51" s="27">
        <v>41051</v>
      </c>
      <c r="AF51" s="64" t="s">
        <v>318</v>
      </c>
      <c r="AG51" s="28" t="s">
        <v>311</v>
      </c>
      <c r="AH51" s="29">
        <f t="shared" si="11"/>
        <v>3307874</v>
      </c>
      <c r="AI51" s="30">
        <f t="shared" si="11"/>
        <v>0.25</v>
      </c>
      <c r="AJ51" s="29">
        <f t="shared" si="11"/>
        <v>2480905</v>
      </c>
      <c r="AK51" s="19" t="s">
        <v>122</v>
      </c>
      <c r="AL51" s="22"/>
      <c r="AM51" s="22"/>
      <c r="AN51" s="22"/>
      <c r="AO51" s="22"/>
      <c r="AP51" s="22"/>
      <c r="AQ51" s="66">
        <v>365</v>
      </c>
      <c r="AR51" s="67">
        <f t="shared" si="13"/>
        <v>41416</v>
      </c>
      <c r="AS51" s="68">
        <f t="shared" ca="1" si="14"/>
        <v>41416</v>
      </c>
      <c r="AT51" s="74">
        <f t="shared" ca="1" si="15"/>
        <v>41264</v>
      </c>
      <c r="AU51" s="69"/>
      <c r="AV51" s="69"/>
      <c r="AW51" s="69"/>
      <c r="AY51" s="72">
        <v>40870</v>
      </c>
      <c r="AZ51" s="72">
        <f ca="1">IF(AT51&gt;(AY51+183),AT51,(AY51+183))</f>
        <v>41264</v>
      </c>
    </row>
    <row r="52" spans="1:52" s="1" customFormat="1" ht="67.5" hidden="1" x14ac:dyDescent="0.25">
      <c r="B52" s="12" t="s">
        <v>42</v>
      </c>
      <c r="C52" s="12" t="s">
        <v>703</v>
      </c>
      <c r="D52" s="12" t="s">
        <v>129</v>
      </c>
      <c r="E52" s="13">
        <v>41771</v>
      </c>
      <c r="F52" s="12">
        <v>10000000</v>
      </c>
      <c r="G52" s="22" t="s">
        <v>99</v>
      </c>
      <c r="H52" s="12" t="s">
        <v>50</v>
      </c>
      <c r="I52" s="12" t="s">
        <v>121</v>
      </c>
      <c r="J52" s="23">
        <v>6299553</v>
      </c>
      <c r="K52" s="24">
        <v>0.25</v>
      </c>
      <c r="L52" s="25">
        <f>J52-J52*K52</f>
        <v>4724664.75</v>
      </c>
      <c r="M52" s="23">
        <f t="shared" si="10"/>
        <v>5984575.3499999996</v>
      </c>
      <c r="N52" s="25" t="s">
        <v>313</v>
      </c>
      <c r="O52" s="22" t="s">
        <v>316</v>
      </c>
      <c r="P52" s="22" t="s">
        <v>317</v>
      </c>
      <c r="Q52" s="26" t="s">
        <v>47</v>
      </c>
      <c r="R52" s="26" t="s">
        <v>120</v>
      </c>
      <c r="S52" s="22"/>
      <c r="T52" s="22"/>
      <c r="U52" s="22"/>
      <c r="V52" s="22"/>
      <c r="W52" s="22"/>
      <c r="X52" s="22"/>
      <c r="Y52" s="22"/>
      <c r="Z52" s="22"/>
      <c r="AA52" s="22"/>
      <c r="AB52" s="22"/>
      <c r="AC52" s="22"/>
      <c r="AD52" s="22"/>
      <c r="AE52" s="27">
        <v>41051</v>
      </c>
      <c r="AF52" s="64" t="s">
        <v>318</v>
      </c>
      <c r="AG52" s="28" t="s">
        <v>311</v>
      </c>
      <c r="AH52" s="29">
        <f t="shared" si="11"/>
        <v>6299553</v>
      </c>
      <c r="AI52" s="30">
        <f t="shared" si="11"/>
        <v>0.25</v>
      </c>
      <c r="AJ52" s="39">
        <f t="shared" si="11"/>
        <v>4724664.75</v>
      </c>
      <c r="AK52" s="19" t="s">
        <v>122</v>
      </c>
      <c r="AL52" s="22"/>
      <c r="AM52" s="22"/>
      <c r="AN52" s="22"/>
      <c r="AO52" s="22"/>
      <c r="AP52" s="22"/>
      <c r="AQ52" s="66">
        <v>365</v>
      </c>
      <c r="AR52" s="67">
        <f t="shared" si="13"/>
        <v>41416</v>
      </c>
      <c r="AS52" s="68">
        <f t="shared" ca="1" si="14"/>
        <v>41416</v>
      </c>
      <c r="AT52" s="74">
        <f t="shared" ca="1" si="15"/>
        <v>41264</v>
      </c>
      <c r="AU52" s="69"/>
      <c r="AV52" s="69"/>
      <c r="AW52" s="69"/>
      <c r="AY52" s="72">
        <v>40870</v>
      </c>
      <c r="AZ52" s="72">
        <f ca="1">IF(AT52&gt;(AY52+183),AT52,(AY52+183))</f>
        <v>41264</v>
      </c>
    </row>
    <row r="53" spans="1:52" s="1" customFormat="1" ht="78.75" hidden="1" x14ac:dyDescent="0.2">
      <c r="B53" s="22" t="s">
        <v>1022</v>
      </c>
      <c r="C53" s="22" t="s">
        <v>608</v>
      </c>
      <c r="D53" s="22" t="s">
        <v>931</v>
      </c>
      <c r="E53" s="35">
        <v>41397</v>
      </c>
      <c r="F53" s="36">
        <v>10000000</v>
      </c>
      <c r="G53" s="22" t="s">
        <v>932</v>
      </c>
      <c r="H53" s="14" t="s">
        <v>1022</v>
      </c>
      <c r="I53" s="22" t="s">
        <v>609</v>
      </c>
      <c r="J53" s="15">
        <v>20784468.940000001</v>
      </c>
      <c r="K53" s="16">
        <v>0.503</v>
      </c>
      <c r="L53" s="15">
        <f>J53-J53*K53</f>
        <v>10329881.063180001</v>
      </c>
      <c r="M53" s="15">
        <f t="shared" si="10"/>
        <v>19745245.493000001</v>
      </c>
      <c r="N53" s="14" t="s">
        <v>313</v>
      </c>
      <c r="O53" s="14" t="s">
        <v>830</v>
      </c>
      <c r="P53" s="14" t="s">
        <v>583</v>
      </c>
      <c r="Q53" s="14" t="s">
        <v>1023</v>
      </c>
      <c r="R53" s="14" t="s">
        <v>462</v>
      </c>
      <c r="S53" s="14"/>
      <c r="T53" s="14"/>
      <c r="U53" s="14"/>
      <c r="V53" s="14"/>
      <c r="W53" s="14"/>
      <c r="X53" s="14"/>
      <c r="Y53" s="14"/>
      <c r="Z53" s="14"/>
      <c r="AA53" s="14"/>
      <c r="AB53" s="14"/>
      <c r="AC53" s="14"/>
      <c r="AD53" s="14"/>
      <c r="AE53" s="51">
        <v>41103</v>
      </c>
      <c r="AF53" s="62" t="s">
        <v>310</v>
      </c>
      <c r="AG53" s="14" t="s">
        <v>311</v>
      </c>
      <c r="AH53" s="18">
        <f t="shared" si="11"/>
        <v>20784468.940000001</v>
      </c>
      <c r="AI53" s="16">
        <f>K53</f>
        <v>0.503</v>
      </c>
      <c r="AJ53" s="18">
        <f>AH53-AH53*AI53</f>
        <v>10329881.063180001</v>
      </c>
      <c r="AK53" s="14" t="s">
        <v>312</v>
      </c>
      <c r="AL53" s="15"/>
      <c r="AM53" s="14"/>
      <c r="AN53" s="15"/>
      <c r="AO53" s="14"/>
      <c r="AP53" s="14"/>
      <c r="AQ53" s="66">
        <v>31</v>
      </c>
      <c r="AR53" s="67">
        <f t="shared" si="13"/>
        <v>41134</v>
      </c>
      <c r="AS53" s="68">
        <f t="shared" ca="1" si="14"/>
        <v>41264</v>
      </c>
      <c r="AT53" s="67">
        <f t="shared" ca="1" si="15"/>
        <v>41264</v>
      </c>
      <c r="AU53" s="69"/>
      <c r="AV53" s="69"/>
      <c r="AW53" s="69"/>
    </row>
    <row r="54" spans="1:52" s="1" customFormat="1" ht="78.75" hidden="1" x14ac:dyDescent="0.25">
      <c r="B54" s="14" t="s">
        <v>556</v>
      </c>
      <c r="C54" s="12" t="s">
        <v>557</v>
      </c>
      <c r="D54" s="15" t="s">
        <v>283</v>
      </c>
      <c r="E54" s="21">
        <v>41437</v>
      </c>
      <c r="F54" s="15">
        <v>10000000</v>
      </c>
      <c r="G54" s="14" t="s">
        <v>99</v>
      </c>
      <c r="H54" s="14" t="s">
        <v>556</v>
      </c>
      <c r="I54" s="14" t="s">
        <v>854</v>
      </c>
      <c r="J54" s="15">
        <v>15750620</v>
      </c>
      <c r="K54" s="16">
        <v>0.3</v>
      </c>
      <c r="L54" s="15">
        <f>J54-J54*K54</f>
        <v>11025434</v>
      </c>
      <c r="M54" s="15">
        <f t="shared" si="10"/>
        <v>14963089</v>
      </c>
      <c r="N54" s="26" t="s">
        <v>313</v>
      </c>
      <c r="O54" s="26" t="s">
        <v>316</v>
      </c>
      <c r="P54" s="26" t="s">
        <v>317</v>
      </c>
      <c r="Q54" s="14" t="s">
        <v>855</v>
      </c>
      <c r="R54" s="14" t="s">
        <v>23</v>
      </c>
      <c r="S54" s="14"/>
      <c r="T54" s="14"/>
      <c r="U54" s="14"/>
      <c r="V54" s="14"/>
      <c r="W54" s="14"/>
      <c r="X54" s="14"/>
      <c r="Y54" s="14"/>
      <c r="Z54" s="14"/>
      <c r="AA54" s="14"/>
      <c r="AB54" s="14"/>
      <c r="AC54" s="14"/>
      <c r="AD54" s="14"/>
      <c r="AE54" s="17">
        <v>40764</v>
      </c>
      <c r="AF54" s="64" t="s">
        <v>318</v>
      </c>
      <c r="AG54" s="27" t="s">
        <v>311</v>
      </c>
      <c r="AH54" s="34">
        <f t="shared" si="11"/>
        <v>15750620</v>
      </c>
      <c r="AI54" s="16">
        <f>K54</f>
        <v>0.3</v>
      </c>
      <c r="AJ54" s="34">
        <f>L54</f>
        <v>11025434</v>
      </c>
      <c r="AK54" s="27" t="s">
        <v>122</v>
      </c>
      <c r="AL54" s="14"/>
      <c r="AM54" s="14"/>
      <c r="AN54" s="14"/>
      <c r="AO54" s="14"/>
      <c r="AP54" s="14"/>
      <c r="AQ54" s="66">
        <v>365</v>
      </c>
      <c r="AR54" s="67">
        <f t="shared" si="13"/>
        <v>41129</v>
      </c>
      <c r="AS54" s="68">
        <f t="shared" ca="1" si="14"/>
        <v>41264</v>
      </c>
      <c r="AT54" s="74">
        <f t="shared" ca="1" si="15"/>
        <v>41264</v>
      </c>
      <c r="AU54" s="69"/>
      <c r="AV54" s="69"/>
      <c r="AW54" s="69"/>
      <c r="AY54" s="72">
        <v>40905</v>
      </c>
      <c r="AZ54" s="72">
        <f ca="1">IF(AT54&gt;(AY54+183),AT54,(AY54+183))</f>
        <v>41264</v>
      </c>
    </row>
    <row r="55" spans="1:52" s="1" customFormat="1" ht="45" hidden="1" x14ac:dyDescent="0.2">
      <c r="B55" s="14" t="s">
        <v>1003</v>
      </c>
      <c r="C55" s="14" t="s">
        <v>1004</v>
      </c>
      <c r="D55" s="20" t="s">
        <v>198</v>
      </c>
      <c r="E55" s="17">
        <v>41417</v>
      </c>
      <c r="F55" s="15">
        <v>10000000</v>
      </c>
      <c r="G55" s="14" t="s">
        <v>932</v>
      </c>
      <c r="H55" s="14" t="s">
        <v>818</v>
      </c>
      <c r="I55" s="14" t="s">
        <v>1005</v>
      </c>
      <c r="J55" s="15">
        <v>3600000</v>
      </c>
      <c r="K55" s="16">
        <v>0.40899999999999997</v>
      </c>
      <c r="L55" s="15">
        <f>J55-J55*K55</f>
        <v>2127600</v>
      </c>
      <c r="M55" s="15">
        <f t="shared" si="10"/>
        <v>3420000</v>
      </c>
      <c r="N55" s="26" t="s">
        <v>313</v>
      </c>
      <c r="O55" s="14" t="s">
        <v>314</v>
      </c>
      <c r="P55" s="14" t="s">
        <v>831</v>
      </c>
      <c r="Q55" s="14" t="s">
        <v>61</v>
      </c>
      <c r="R55" s="14" t="s">
        <v>379</v>
      </c>
      <c r="S55" s="14"/>
      <c r="T55" s="14"/>
      <c r="U55" s="14"/>
      <c r="V55" s="14"/>
      <c r="W55" s="14"/>
      <c r="X55" s="14"/>
      <c r="Y55" s="14"/>
      <c r="Z55" s="14"/>
      <c r="AA55" s="14"/>
      <c r="AB55" s="14"/>
      <c r="AC55" s="14"/>
      <c r="AD55" s="14"/>
      <c r="AE55" s="17">
        <v>41091</v>
      </c>
      <c r="AF55" s="64" t="s">
        <v>315</v>
      </c>
      <c r="AG55" s="27" t="s">
        <v>311</v>
      </c>
      <c r="AH55" s="34">
        <f t="shared" si="11"/>
        <v>3600000</v>
      </c>
      <c r="AI55" s="16">
        <f>K55</f>
        <v>0.40899999999999997</v>
      </c>
      <c r="AJ55" s="34">
        <f>L55</f>
        <v>2127600</v>
      </c>
      <c r="AK55" s="27" t="s">
        <v>312</v>
      </c>
      <c r="AL55" s="14"/>
      <c r="AM55" s="14"/>
      <c r="AN55" s="14"/>
      <c r="AO55" s="14"/>
      <c r="AP55" s="14"/>
      <c r="AQ55" s="66">
        <v>91</v>
      </c>
      <c r="AR55" s="67">
        <f t="shared" si="13"/>
        <v>41182</v>
      </c>
      <c r="AS55" s="68">
        <f t="shared" ca="1" si="14"/>
        <v>41264</v>
      </c>
      <c r="AT55" s="67">
        <f t="shared" ca="1" si="15"/>
        <v>41264</v>
      </c>
      <c r="AU55" s="69"/>
      <c r="AV55" s="69"/>
      <c r="AW55" s="69"/>
    </row>
    <row r="56" spans="1:52" s="91" customFormat="1" ht="90" hidden="1" x14ac:dyDescent="0.25">
      <c r="A56" s="91">
        <v>1</v>
      </c>
      <c r="B56" s="76" t="s">
        <v>518</v>
      </c>
      <c r="C56" s="77" t="s">
        <v>516</v>
      </c>
      <c r="D56" s="78" t="s">
        <v>138</v>
      </c>
      <c r="E56" s="79">
        <v>41676</v>
      </c>
      <c r="F56" s="80">
        <v>10000000</v>
      </c>
      <c r="G56" s="77" t="s">
        <v>99</v>
      </c>
      <c r="H56" s="76" t="s">
        <v>565</v>
      </c>
      <c r="I56" s="77" t="s">
        <v>521</v>
      </c>
      <c r="J56" s="80">
        <v>22497000</v>
      </c>
      <c r="K56" s="81">
        <v>0.25</v>
      </c>
      <c r="L56" s="80">
        <f>J56-J56*K56</f>
        <v>16872750</v>
      </c>
      <c r="M56" s="80">
        <f t="shared" si="10"/>
        <v>21372150</v>
      </c>
      <c r="N56" s="82" t="s">
        <v>313</v>
      </c>
      <c r="O56" s="82" t="s">
        <v>316</v>
      </c>
      <c r="P56" s="82" t="s">
        <v>317</v>
      </c>
      <c r="Q56" s="77" t="s">
        <v>222</v>
      </c>
      <c r="R56" s="77" t="s">
        <v>522</v>
      </c>
      <c r="S56" s="77"/>
      <c r="T56" s="77"/>
      <c r="U56" s="77"/>
      <c r="V56" s="77"/>
      <c r="W56" s="77"/>
      <c r="X56" s="77"/>
      <c r="Y56" s="77"/>
      <c r="Z56" s="77"/>
      <c r="AA56" s="77"/>
      <c r="AB56" s="77"/>
      <c r="AC56" s="77"/>
      <c r="AD56" s="77"/>
      <c r="AE56" s="79">
        <v>40945</v>
      </c>
      <c r="AF56" s="84" t="s">
        <v>318</v>
      </c>
      <c r="AG56" s="85" t="s">
        <v>311</v>
      </c>
      <c r="AH56" s="86">
        <f t="shared" si="11"/>
        <v>22497000</v>
      </c>
      <c r="AI56" s="81">
        <v>0.25</v>
      </c>
      <c r="AJ56" s="86">
        <f>AH56-AH56*AI56</f>
        <v>16872750</v>
      </c>
      <c r="AK56" s="85" t="s">
        <v>122</v>
      </c>
      <c r="AL56" s="77"/>
      <c r="AM56" s="77"/>
      <c r="AN56" s="77"/>
      <c r="AO56" s="77"/>
      <c r="AP56" s="77"/>
      <c r="AQ56" s="87">
        <v>365</v>
      </c>
      <c r="AR56" s="88">
        <f t="shared" si="13"/>
        <v>41310</v>
      </c>
      <c r="AS56" s="89">
        <f t="shared" ca="1" si="14"/>
        <v>41310</v>
      </c>
      <c r="AT56" s="92">
        <f t="shared" ca="1" si="15"/>
        <v>41264</v>
      </c>
      <c r="AU56" s="90"/>
      <c r="AV56" s="90"/>
      <c r="AW56" s="90"/>
      <c r="AY56" s="93">
        <v>40876</v>
      </c>
      <c r="AZ56" s="93">
        <f ca="1">IF(AT56&gt;(AY56+183),AT56,(AY56+183))</f>
        <v>41264</v>
      </c>
    </row>
    <row r="57" spans="1:52" s="1" customFormat="1" ht="213.75" hidden="1" x14ac:dyDescent="0.25">
      <c r="B57" s="14" t="s">
        <v>903</v>
      </c>
      <c r="C57" s="14" t="s">
        <v>905</v>
      </c>
      <c r="D57" s="20" t="s">
        <v>138</v>
      </c>
      <c r="E57" s="17">
        <v>41466</v>
      </c>
      <c r="F57" s="15">
        <v>9500000</v>
      </c>
      <c r="G57" s="14" t="s">
        <v>99</v>
      </c>
      <c r="H57" s="14" t="s">
        <v>907</v>
      </c>
      <c r="I57" s="14" t="s">
        <v>906</v>
      </c>
      <c r="J57" s="15">
        <v>0</v>
      </c>
      <c r="K57" s="16">
        <v>0</v>
      </c>
      <c r="L57" s="15">
        <v>0</v>
      </c>
      <c r="M57" s="15">
        <v>0</v>
      </c>
      <c r="N57" s="26" t="s">
        <v>313</v>
      </c>
      <c r="O57" s="14" t="s">
        <v>316</v>
      </c>
      <c r="P57" s="14" t="s">
        <v>317</v>
      </c>
      <c r="Q57" s="14" t="s">
        <v>908</v>
      </c>
      <c r="R57" s="14" t="s">
        <v>829</v>
      </c>
      <c r="S57" s="14"/>
      <c r="T57" s="14"/>
      <c r="U57" s="14"/>
      <c r="V57" s="14"/>
      <c r="W57" s="14"/>
      <c r="X57" s="14"/>
      <c r="Y57" s="14"/>
      <c r="Z57" s="14"/>
      <c r="AA57" s="14"/>
      <c r="AB57" s="14"/>
      <c r="AC57" s="14"/>
      <c r="AD57" s="14"/>
      <c r="AE57" s="17">
        <v>40806</v>
      </c>
      <c r="AF57" s="64" t="s">
        <v>318</v>
      </c>
      <c r="AG57" s="27" t="s">
        <v>311</v>
      </c>
      <c r="AH57" s="34">
        <f t="shared" si="11"/>
        <v>0</v>
      </c>
      <c r="AI57" s="16">
        <v>0</v>
      </c>
      <c r="AJ57" s="34">
        <v>0</v>
      </c>
      <c r="AK57" s="27" t="s">
        <v>122</v>
      </c>
      <c r="AL57" s="14"/>
      <c r="AM57" s="14"/>
      <c r="AN57" s="14"/>
      <c r="AO57" s="14"/>
      <c r="AP57" s="14"/>
      <c r="AQ57" s="66">
        <v>365</v>
      </c>
      <c r="AR57" s="67">
        <f t="shared" si="13"/>
        <v>41171</v>
      </c>
      <c r="AS57" s="68">
        <f t="shared" ca="1" si="14"/>
        <v>41264</v>
      </c>
      <c r="AT57" s="74">
        <f t="shared" ca="1" si="15"/>
        <v>41264</v>
      </c>
      <c r="AU57" s="69"/>
      <c r="AV57" s="69"/>
      <c r="AW57" s="69"/>
      <c r="AY57" s="72">
        <v>40997</v>
      </c>
      <c r="AZ57" s="72">
        <f ca="1">IF(AT57&gt;(AY57+183),AT57,(AY57+183))</f>
        <v>41264</v>
      </c>
    </row>
    <row r="58" spans="1:52" s="91" customFormat="1" ht="90" x14ac:dyDescent="0.2">
      <c r="A58" s="91">
        <v>1</v>
      </c>
      <c r="B58" s="76" t="s">
        <v>386</v>
      </c>
      <c r="C58" s="77" t="s">
        <v>661</v>
      </c>
      <c r="D58" s="78" t="s">
        <v>871</v>
      </c>
      <c r="E58" s="79">
        <v>42059</v>
      </c>
      <c r="F58" s="80">
        <v>8938955</v>
      </c>
      <c r="G58" s="77" t="s">
        <v>99</v>
      </c>
      <c r="H58" s="76" t="s">
        <v>662</v>
      </c>
      <c r="I58" s="77" t="s">
        <v>663</v>
      </c>
      <c r="J58" s="80">
        <v>2400000</v>
      </c>
      <c r="K58" s="81">
        <v>0.3</v>
      </c>
      <c r="L58" s="80">
        <f>J58-J58*K58</f>
        <v>1680000</v>
      </c>
      <c r="M58" s="80">
        <f>J58*0.95</f>
        <v>2280000</v>
      </c>
      <c r="N58" s="82" t="s">
        <v>313</v>
      </c>
      <c r="O58" s="82" t="s">
        <v>314</v>
      </c>
      <c r="P58" s="82" t="s">
        <v>831</v>
      </c>
      <c r="Q58" s="77" t="s">
        <v>664</v>
      </c>
      <c r="R58" s="77" t="s">
        <v>665</v>
      </c>
      <c r="S58" s="77"/>
      <c r="T58" s="77"/>
      <c r="U58" s="77"/>
      <c r="V58" s="77"/>
      <c r="W58" s="77"/>
      <c r="X58" s="77"/>
      <c r="Y58" s="77"/>
      <c r="Z58" s="77"/>
      <c r="AA58" s="77"/>
      <c r="AB58" s="77"/>
      <c r="AC58" s="77"/>
      <c r="AD58" s="77"/>
      <c r="AE58" s="79">
        <v>41060</v>
      </c>
      <c r="AF58" s="84" t="s">
        <v>315</v>
      </c>
      <c r="AG58" s="85" t="s">
        <v>127</v>
      </c>
      <c r="AH58" s="86">
        <f t="shared" si="11"/>
        <v>2400000</v>
      </c>
      <c r="AI58" s="81">
        <v>0.3</v>
      </c>
      <c r="AJ58" s="86">
        <f>AH58-AH58*AI58</f>
        <v>1680000</v>
      </c>
      <c r="AK58" s="85" t="s">
        <v>122</v>
      </c>
      <c r="AL58" s="77"/>
      <c r="AM58" s="77"/>
      <c r="AN58" s="77"/>
      <c r="AO58" s="77"/>
      <c r="AP58" s="77"/>
      <c r="AQ58" s="87">
        <v>91</v>
      </c>
      <c r="AR58" s="88">
        <f t="shared" si="13"/>
        <v>41151</v>
      </c>
      <c r="AS58" s="89">
        <f t="shared" ca="1" si="14"/>
        <v>41264</v>
      </c>
      <c r="AT58" s="88">
        <f t="shared" ca="1" si="15"/>
        <v>41264</v>
      </c>
      <c r="AU58" s="90"/>
      <c r="AV58" s="90"/>
      <c r="AW58" s="90"/>
    </row>
    <row r="59" spans="1:52" s="1" customFormat="1" ht="90" hidden="1" x14ac:dyDescent="0.25">
      <c r="B59" s="14" t="s">
        <v>874</v>
      </c>
      <c r="C59" s="14" t="s">
        <v>782</v>
      </c>
      <c r="D59" s="20" t="s">
        <v>214</v>
      </c>
      <c r="E59" s="17">
        <v>42501</v>
      </c>
      <c r="F59" s="15">
        <v>8500000</v>
      </c>
      <c r="G59" s="14" t="s">
        <v>99</v>
      </c>
      <c r="H59" s="14" t="s">
        <v>781</v>
      </c>
      <c r="I59" s="14" t="s">
        <v>783</v>
      </c>
      <c r="J59" s="15">
        <v>11786000</v>
      </c>
      <c r="K59" s="16">
        <v>0.25</v>
      </c>
      <c r="L59" s="15">
        <f>J59-J59*K59</f>
        <v>8839500</v>
      </c>
      <c r="M59" s="15">
        <f>J59*0.95</f>
        <v>11196700</v>
      </c>
      <c r="N59" s="26" t="s">
        <v>313</v>
      </c>
      <c r="O59" s="14" t="s">
        <v>316</v>
      </c>
      <c r="P59" s="14" t="s">
        <v>317</v>
      </c>
      <c r="Q59" s="14" t="s">
        <v>784</v>
      </c>
      <c r="R59" s="14" t="s">
        <v>554</v>
      </c>
      <c r="S59" s="14"/>
      <c r="T59" s="14"/>
      <c r="U59" s="14"/>
      <c r="V59" s="14"/>
      <c r="W59" s="14"/>
      <c r="X59" s="14"/>
      <c r="Y59" s="14"/>
      <c r="Z59" s="14"/>
      <c r="AA59" s="14"/>
      <c r="AB59" s="14"/>
      <c r="AC59" s="14"/>
      <c r="AD59" s="14"/>
      <c r="AE59" s="17">
        <v>40763</v>
      </c>
      <c r="AF59" s="64" t="s">
        <v>318</v>
      </c>
      <c r="AG59" s="27" t="s">
        <v>311</v>
      </c>
      <c r="AH59" s="34">
        <f t="shared" si="11"/>
        <v>11786000</v>
      </c>
      <c r="AI59" s="16">
        <v>0.25</v>
      </c>
      <c r="AJ59" s="34">
        <f>AH59-AH59*AI59</f>
        <v>8839500</v>
      </c>
      <c r="AK59" s="14" t="s">
        <v>122</v>
      </c>
      <c r="AL59" s="14"/>
      <c r="AM59" s="14"/>
      <c r="AN59" s="20"/>
      <c r="AO59" s="17"/>
      <c r="AP59" s="15"/>
      <c r="AQ59" s="66">
        <v>365</v>
      </c>
      <c r="AR59" s="67">
        <f t="shared" si="13"/>
        <v>41128</v>
      </c>
      <c r="AS59" s="68">
        <f t="shared" ca="1" si="14"/>
        <v>41264</v>
      </c>
      <c r="AT59" s="74">
        <f t="shared" ca="1" si="15"/>
        <v>41264</v>
      </c>
      <c r="AU59" s="69"/>
      <c r="AV59" s="69"/>
      <c r="AW59" s="69"/>
      <c r="AY59" s="72">
        <v>40997</v>
      </c>
      <c r="AZ59" s="72">
        <f ca="1">IF(AT59&gt;(AY59+183),AT59,(AY59+183))</f>
        <v>41264</v>
      </c>
    </row>
    <row r="60" spans="1:52" s="1" customFormat="1" ht="78.75" hidden="1" x14ac:dyDescent="0.25">
      <c r="B60" s="14" t="s">
        <v>698</v>
      </c>
      <c r="C60" s="14" t="s">
        <v>699</v>
      </c>
      <c r="D60" s="20" t="s">
        <v>138</v>
      </c>
      <c r="E60" s="17">
        <v>41614</v>
      </c>
      <c r="F60" s="15">
        <v>8000000</v>
      </c>
      <c r="G60" s="14" t="s">
        <v>99</v>
      </c>
      <c r="H60" s="14" t="s">
        <v>892</v>
      </c>
      <c r="I60" s="14" t="s">
        <v>893</v>
      </c>
      <c r="J60" s="15">
        <v>11194000</v>
      </c>
      <c r="K60" s="16">
        <v>0.3</v>
      </c>
      <c r="L60" s="15">
        <f>J60-J60*K60</f>
        <v>7835800</v>
      </c>
      <c r="M60" s="15">
        <f>J60*0.95</f>
        <v>10634300</v>
      </c>
      <c r="N60" s="26" t="s">
        <v>313</v>
      </c>
      <c r="O60" s="14" t="s">
        <v>316</v>
      </c>
      <c r="P60" s="14" t="s">
        <v>317</v>
      </c>
      <c r="Q60" s="14" t="s">
        <v>894</v>
      </c>
      <c r="R60" s="14" t="s">
        <v>895</v>
      </c>
      <c r="S60" s="14"/>
      <c r="T60" s="14"/>
      <c r="U60" s="14"/>
      <c r="V60" s="14"/>
      <c r="W60" s="14"/>
      <c r="X60" s="14"/>
      <c r="Y60" s="14"/>
      <c r="Z60" s="14"/>
      <c r="AA60" s="14"/>
      <c r="AB60" s="14"/>
      <c r="AC60" s="14"/>
      <c r="AD60" s="14"/>
      <c r="AE60" s="17">
        <v>40886</v>
      </c>
      <c r="AF60" s="64" t="s">
        <v>318</v>
      </c>
      <c r="AG60" s="27" t="s">
        <v>127</v>
      </c>
      <c r="AH60" s="34">
        <f t="shared" si="11"/>
        <v>11194000</v>
      </c>
      <c r="AI60" s="16">
        <v>0.3</v>
      </c>
      <c r="AJ60" s="34">
        <f>AH60-AH60*AI60</f>
        <v>7835800</v>
      </c>
      <c r="AK60" s="27" t="s">
        <v>122</v>
      </c>
      <c r="AL60" s="14"/>
      <c r="AM60" s="14"/>
      <c r="AN60" s="14"/>
      <c r="AO60" s="14"/>
      <c r="AP60" s="14"/>
      <c r="AQ60" s="66">
        <v>365</v>
      </c>
      <c r="AR60" s="67">
        <f t="shared" si="13"/>
        <v>41251</v>
      </c>
      <c r="AS60" s="68">
        <f t="shared" ca="1" si="14"/>
        <v>41264</v>
      </c>
      <c r="AT60" s="74">
        <f t="shared" ca="1" si="15"/>
        <v>41264</v>
      </c>
      <c r="AU60" s="69"/>
      <c r="AV60" s="69"/>
      <c r="AW60" s="69"/>
      <c r="AY60" s="72">
        <v>40883</v>
      </c>
      <c r="AZ60" s="72">
        <f ca="1">IF(AT60&gt;(AY60+183),AT60,(AY60+183))</f>
        <v>41264</v>
      </c>
    </row>
    <row r="61" spans="1:52" s="32" customFormat="1" ht="101.25" hidden="1" x14ac:dyDescent="0.25">
      <c r="A61" s="32">
        <v>1</v>
      </c>
      <c r="B61" s="14" t="s">
        <v>1304</v>
      </c>
      <c r="C61" s="14" t="s">
        <v>1308</v>
      </c>
      <c r="D61" s="14" t="s">
        <v>1166</v>
      </c>
      <c r="E61" s="17">
        <v>42916</v>
      </c>
      <c r="F61" s="15">
        <v>7495900</v>
      </c>
      <c r="G61" s="14" t="s">
        <v>99</v>
      </c>
      <c r="H61" s="14" t="s">
        <v>1304</v>
      </c>
      <c r="I61" s="14" t="s">
        <v>1305</v>
      </c>
      <c r="J61" s="15">
        <v>12442000</v>
      </c>
      <c r="K61" s="16">
        <v>0.3</v>
      </c>
      <c r="L61" s="15">
        <f>J61-J61*K61</f>
        <v>8709400</v>
      </c>
      <c r="M61" s="15">
        <f>J61*0.95</f>
        <v>11819900</v>
      </c>
      <c r="N61" s="26" t="s">
        <v>313</v>
      </c>
      <c r="O61" s="22" t="s">
        <v>316</v>
      </c>
      <c r="P61" s="22" t="s">
        <v>317</v>
      </c>
      <c r="Q61" s="14" t="s">
        <v>1306</v>
      </c>
      <c r="R61" s="14" t="s">
        <v>1307</v>
      </c>
      <c r="S61" s="14"/>
      <c r="T61" s="14"/>
      <c r="U61" s="14"/>
      <c r="V61" s="14"/>
      <c r="W61" s="14"/>
      <c r="X61" s="14"/>
      <c r="Y61" s="14"/>
      <c r="Z61" s="14"/>
      <c r="AA61" s="14"/>
      <c r="AB61" s="14"/>
      <c r="AC61" s="14"/>
      <c r="AD61" s="14"/>
      <c r="AE61" s="17">
        <v>41079</v>
      </c>
      <c r="AF61" s="64" t="s">
        <v>318</v>
      </c>
      <c r="AG61" s="27" t="s">
        <v>311</v>
      </c>
      <c r="AH61" s="34">
        <f t="shared" si="11"/>
        <v>12442000</v>
      </c>
      <c r="AI61" s="16">
        <v>0.3</v>
      </c>
      <c r="AJ61" s="34">
        <f>AH61-AH61*AI61</f>
        <v>8709400</v>
      </c>
      <c r="AK61" s="27" t="s">
        <v>122</v>
      </c>
      <c r="AL61" s="14"/>
      <c r="AM61" s="14"/>
      <c r="AN61" s="14"/>
      <c r="AO61" s="14"/>
      <c r="AP61" s="14"/>
      <c r="AQ61" s="66">
        <v>365</v>
      </c>
      <c r="AR61" s="67">
        <f t="shared" si="13"/>
        <v>41444</v>
      </c>
      <c r="AS61" s="68">
        <f t="shared" ca="1" si="14"/>
        <v>41444</v>
      </c>
      <c r="AT61" s="67">
        <f t="shared" ca="1" si="15"/>
        <v>41264</v>
      </c>
      <c r="AU61" s="1"/>
      <c r="AV61" s="1"/>
      <c r="AW61" s="1"/>
      <c r="AX61" s="1"/>
      <c r="AY61" s="72">
        <v>41079</v>
      </c>
      <c r="AZ61" s="72">
        <f ca="1">IF(AT61&gt;(AY61+183),AT61,(AY61+183))</f>
        <v>41264</v>
      </c>
    </row>
    <row r="62" spans="1:52" s="1" customFormat="1" ht="101.25" x14ac:dyDescent="0.2">
      <c r="A62" s="1">
        <v>1</v>
      </c>
      <c r="B62" s="14" t="s">
        <v>1304</v>
      </c>
      <c r="C62" s="14" t="s">
        <v>1308</v>
      </c>
      <c r="D62" s="14" t="s">
        <v>1166</v>
      </c>
      <c r="E62" s="17">
        <v>42916</v>
      </c>
      <c r="F62" s="15">
        <v>7495900</v>
      </c>
      <c r="G62" s="14" t="s">
        <v>99</v>
      </c>
      <c r="H62" s="14" t="s">
        <v>1304</v>
      </c>
      <c r="I62" s="14" t="s">
        <v>1309</v>
      </c>
      <c r="J62" s="15">
        <v>3500000</v>
      </c>
      <c r="K62" s="16">
        <v>0.4</v>
      </c>
      <c r="L62" s="15">
        <f>J62-J62*K62</f>
        <v>2100000</v>
      </c>
      <c r="M62" s="15">
        <f>J62*0.95</f>
        <v>3325000</v>
      </c>
      <c r="N62" s="26" t="s">
        <v>313</v>
      </c>
      <c r="O62" s="14" t="s">
        <v>314</v>
      </c>
      <c r="P62" s="14" t="s">
        <v>831</v>
      </c>
      <c r="Q62" s="14" t="s">
        <v>1306</v>
      </c>
      <c r="R62" s="14" t="s">
        <v>1310</v>
      </c>
      <c r="S62" s="14"/>
      <c r="T62" s="14"/>
      <c r="U62" s="14"/>
      <c r="V62" s="14"/>
      <c r="W62" s="14"/>
      <c r="X62" s="14"/>
      <c r="Y62" s="14"/>
      <c r="Z62" s="14"/>
      <c r="AA62" s="14"/>
      <c r="AB62" s="14"/>
      <c r="AC62" s="14"/>
      <c r="AD62" s="14"/>
      <c r="AE62" s="17">
        <v>41079</v>
      </c>
      <c r="AF62" s="64" t="s">
        <v>315</v>
      </c>
      <c r="AG62" s="27" t="s">
        <v>311</v>
      </c>
      <c r="AH62" s="34">
        <f t="shared" si="11"/>
        <v>3500000</v>
      </c>
      <c r="AI62" s="16">
        <v>0.4</v>
      </c>
      <c r="AJ62" s="34">
        <f>AH62-AH62*AI62</f>
        <v>2100000</v>
      </c>
      <c r="AK62" s="27" t="s">
        <v>122</v>
      </c>
      <c r="AL62" s="14"/>
      <c r="AM62" s="14"/>
      <c r="AN62" s="14"/>
      <c r="AO62" s="14"/>
      <c r="AP62" s="14"/>
      <c r="AQ62" s="66">
        <v>91</v>
      </c>
      <c r="AR62" s="67">
        <f t="shared" si="13"/>
        <v>41170</v>
      </c>
      <c r="AS62" s="68">
        <f t="shared" ca="1" si="14"/>
        <v>41264</v>
      </c>
      <c r="AT62" s="67">
        <f t="shared" ca="1" si="15"/>
        <v>41264</v>
      </c>
    </row>
    <row r="63" spans="1:52" s="1" customFormat="1" ht="45" hidden="1" customHeight="1" x14ac:dyDescent="0.25">
      <c r="B63" s="20" t="s">
        <v>755</v>
      </c>
      <c r="C63" s="20" t="s">
        <v>796</v>
      </c>
      <c r="D63" s="20" t="s">
        <v>797</v>
      </c>
      <c r="E63" s="21">
        <v>41411</v>
      </c>
      <c r="F63" s="20">
        <v>7000000</v>
      </c>
      <c r="G63" s="14" t="s">
        <v>99</v>
      </c>
      <c r="H63" s="20" t="s">
        <v>755</v>
      </c>
      <c r="I63" s="14" t="s">
        <v>798</v>
      </c>
      <c r="J63" s="15">
        <v>9526000</v>
      </c>
      <c r="K63" s="16">
        <v>0.25</v>
      </c>
      <c r="L63" s="15">
        <v>7144500</v>
      </c>
      <c r="M63" s="15">
        <v>9049700</v>
      </c>
      <c r="N63" s="14" t="s">
        <v>313</v>
      </c>
      <c r="O63" s="14" t="s">
        <v>316</v>
      </c>
      <c r="P63" s="14" t="s">
        <v>317</v>
      </c>
      <c r="Q63" s="14" t="s">
        <v>799</v>
      </c>
      <c r="R63" s="14" t="s">
        <v>800</v>
      </c>
      <c r="S63" s="14"/>
      <c r="T63" s="14"/>
      <c r="U63" s="14"/>
      <c r="V63" s="14"/>
      <c r="W63" s="14"/>
      <c r="X63" s="14"/>
      <c r="Y63" s="14"/>
      <c r="Z63" s="14"/>
      <c r="AA63" s="14"/>
      <c r="AB63" s="14"/>
      <c r="AC63" s="14"/>
      <c r="AD63" s="14"/>
      <c r="AE63" s="17">
        <v>41067</v>
      </c>
      <c r="AF63" s="62" t="s">
        <v>318</v>
      </c>
      <c r="AG63" s="14" t="s">
        <v>311</v>
      </c>
      <c r="AH63" s="18">
        <f t="shared" si="11"/>
        <v>9526000</v>
      </c>
      <c r="AI63" s="16">
        <f>K63</f>
        <v>0.25</v>
      </c>
      <c r="AJ63" s="18">
        <f>L63</f>
        <v>7144500</v>
      </c>
      <c r="AK63" s="19" t="s">
        <v>122</v>
      </c>
      <c r="AL63" s="14"/>
      <c r="AM63" s="14"/>
      <c r="AN63" s="14"/>
      <c r="AO63" s="14"/>
      <c r="AP63" s="14"/>
      <c r="AQ63" s="66">
        <v>365</v>
      </c>
      <c r="AR63" s="67">
        <f t="shared" si="13"/>
        <v>41432</v>
      </c>
      <c r="AS63" s="68">
        <f t="shared" ca="1" si="14"/>
        <v>41432</v>
      </c>
      <c r="AT63" s="74">
        <f t="shared" ca="1" si="15"/>
        <v>41264</v>
      </c>
      <c r="AU63" s="69"/>
      <c r="AV63" s="69"/>
      <c r="AW63" s="69"/>
      <c r="AX63" s="32"/>
      <c r="AY63" s="72">
        <v>40870</v>
      </c>
      <c r="AZ63" s="72">
        <f ca="1">IF(AT63&gt;(AY63+183),AT63,(AY63+183))</f>
        <v>41264</v>
      </c>
    </row>
    <row r="64" spans="1:52" s="1" customFormat="1" ht="45" hidden="1" customHeight="1" x14ac:dyDescent="0.25">
      <c r="A64" s="1">
        <v>1</v>
      </c>
      <c r="B64" s="14" t="s">
        <v>1304</v>
      </c>
      <c r="C64" s="14" t="s">
        <v>1311</v>
      </c>
      <c r="D64" s="14" t="s">
        <v>975</v>
      </c>
      <c r="E64" s="17">
        <v>42922</v>
      </c>
      <c r="F64" s="15">
        <v>6600000</v>
      </c>
      <c r="G64" s="14" t="s">
        <v>99</v>
      </c>
      <c r="H64" s="14" t="s">
        <v>1304</v>
      </c>
      <c r="I64" s="14" t="s">
        <v>1312</v>
      </c>
      <c r="J64" s="15">
        <v>6281623</v>
      </c>
      <c r="K64" s="16">
        <v>0.3</v>
      </c>
      <c r="L64" s="15">
        <f>ROUND(J64-J64*K64,0)</f>
        <v>4397136</v>
      </c>
      <c r="M64" s="15">
        <f>J64*0.95</f>
        <v>5967541.8499999996</v>
      </c>
      <c r="N64" s="26" t="s">
        <v>313</v>
      </c>
      <c r="O64" s="22" t="s">
        <v>316</v>
      </c>
      <c r="P64" s="22" t="s">
        <v>317</v>
      </c>
      <c r="Q64" s="14" t="s">
        <v>1306</v>
      </c>
      <c r="R64" s="14" t="s">
        <v>1313</v>
      </c>
      <c r="S64" s="14"/>
      <c r="T64" s="14"/>
      <c r="U64" s="14"/>
      <c r="V64" s="14"/>
      <c r="W64" s="14"/>
      <c r="X64" s="14"/>
      <c r="Y64" s="14"/>
      <c r="Z64" s="14"/>
      <c r="AA64" s="14"/>
      <c r="AB64" s="14"/>
      <c r="AC64" s="14"/>
      <c r="AD64" s="14"/>
      <c r="AE64" s="17">
        <v>41096</v>
      </c>
      <c r="AF64" s="64" t="s">
        <v>318</v>
      </c>
      <c r="AG64" s="27" t="s">
        <v>311</v>
      </c>
      <c r="AH64" s="34">
        <f t="shared" si="11"/>
        <v>6281623</v>
      </c>
      <c r="AI64" s="16">
        <v>0.3</v>
      </c>
      <c r="AJ64" s="34">
        <f>ROUND(AH64-AH64*AI64,0)</f>
        <v>4397136</v>
      </c>
      <c r="AK64" s="27" t="s">
        <v>122</v>
      </c>
      <c r="AL64" s="14"/>
      <c r="AM64" s="14"/>
      <c r="AN64" s="14"/>
      <c r="AO64" s="14"/>
      <c r="AP64" s="14"/>
      <c r="AQ64" s="66">
        <v>365</v>
      </c>
      <c r="AR64" s="67">
        <f t="shared" si="13"/>
        <v>41461</v>
      </c>
      <c r="AS64" s="68">
        <f t="shared" ca="1" si="14"/>
        <v>41461</v>
      </c>
      <c r="AT64" s="67">
        <f t="shared" ca="1" si="15"/>
        <v>41264</v>
      </c>
      <c r="AY64" s="72">
        <v>41096</v>
      </c>
      <c r="AZ64" s="72">
        <f ca="1">IF(AT64&gt;(AY64+183),AT64,(AY64+183))</f>
        <v>41279</v>
      </c>
    </row>
    <row r="65" spans="1:52" s="1" customFormat="1" ht="101.25" x14ac:dyDescent="0.2">
      <c r="A65" s="1">
        <v>1</v>
      </c>
      <c r="B65" s="14" t="s">
        <v>1304</v>
      </c>
      <c r="C65" s="14" t="s">
        <v>1311</v>
      </c>
      <c r="D65" s="14" t="s">
        <v>975</v>
      </c>
      <c r="E65" s="17">
        <v>42922</v>
      </c>
      <c r="F65" s="15">
        <v>6600000</v>
      </c>
      <c r="G65" s="14" t="s">
        <v>99</v>
      </c>
      <c r="H65" s="14" t="s">
        <v>1314</v>
      </c>
      <c r="I65" s="14" t="s">
        <v>1315</v>
      </c>
      <c r="J65" s="15">
        <v>4200000</v>
      </c>
      <c r="K65" s="16">
        <v>0.3</v>
      </c>
      <c r="L65" s="15">
        <f>ROUND(J65-J65*K65,0)</f>
        <v>2940000</v>
      </c>
      <c r="M65" s="15">
        <f>J65*0.95</f>
        <v>3990000</v>
      </c>
      <c r="N65" s="26" t="s">
        <v>313</v>
      </c>
      <c r="O65" s="14" t="s">
        <v>314</v>
      </c>
      <c r="P65" s="14" t="s">
        <v>831</v>
      </c>
      <c r="Q65" s="14" t="s">
        <v>1306</v>
      </c>
      <c r="R65" s="14" t="s">
        <v>1316</v>
      </c>
      <c r="S65" s="14"/>
      <c r="T65" s="14"/>
      <c r="U65" s="14"/>
      <c r="V65" s="14"/>
      <c r="W65" s="14"/>
      <c r="X65" s="14"/>
      <c r="Y65" s="14"/>
      <c r="Z65" s="14"/>
      <c r="AA65" s="14"/>
      <c r="AB65" s="14"/>
      <c r="AC65" s="14"/>
      <c r="AD65" s="14"/>
      <c r="AE65" s="17">
        <v>41096</v>
      </c>
      <c r="AF65" s="64" t="s">
        <v>315</v>
      </c>
      <c r="AG65" s="27" t="s">
        <v>311</v>
      </c>
      <c r="AH65" s="34">
        <f t="shared" si="11"/>
        <v>4200000</v>
      </c>
      <c r="AI65" s="16">
        <v>0.3</v>
      </c>
      <c r="AJ65" s="34">
        <f>ROUND(AH65-AH65*AI65,0)</f>
        <v>2940000</v>
      </c>
      <c r="AK65" s="27" t="s">
        <v>122</v>
      </c>
      <c r="AL65" s="14"/>
      <c r="AM65" s="14"/>
      <c r="AN65" s="14"/>
      <c r="AO65" s="14"/>
      <c r="AP65" s="14"/>
      <c r="AQ65" s="66">
        <v>91</v>
      </c>
      <c r="AR65" s="67">
        <f t="shared" si="13"/>
        <v>41187</v>
      </c>
      <c r="AS65" s="68">
        <f t="shared" ca="1" si="14"/>
        <v>41264</v>
      </c>
      <c r="AT65" s="67">
        <f t="shared" ca="1" si="15"/>
        <v>41264</v>
      </c>
    </row>
    <row r="66" spans="1:52" s="1" customFormat="1" ht="67.5" hidden="1" customHeight="1" x14ac:dyDescent="0.2">
      <c r="B66" s="14" t="s">
        <v>511</v>
      </c>
      <c r="C66" s="14" t="s">
        <v>512</v>
      </c>
      <c r="D66" s="20" t="s">
        <v>1166</v>
      </c>
      <c r="E66" s="17">
        <v>42725</v>
      </c>
      <c r="F66" s="15">
        <v>6330000</v>
      </c>
      <c r="G66" s="14" t="s">
        <v>99</v>
      </c>
      <c r="H66" s="14" t="s">
        <v>510</v>
      </c>
      <c r="I66" s="14" t="s">
        <v>395</v>
      </c>
      <c r="J66" s="15">
        <v>800000</v>
      </c>
      <c r="K66" s="16" t="s">
        <v>912</v>
      </c>
      <c r="L66" s="15">
        <v>523000</v>
      </c>
      <c r="M66" s="15">
        <f>J66*0.95</f>
        <v>760000</v>
      </c>
      <c r="N66" s="26" t="s">
        <v>313</v>
      </c>
      <c r="O66" s="26" t="s">
        <v>314</v>
      </c>
      <c r="P66" s="26" t="s">
        <v>831</v>
      </c>
      <c r="Q66" s="14" t="s">
        <v>466</v>
      </c>
      <c r="R66" s="14" t="s">
        <v>372</v>
      </c>
      <c r="S66" s="14"/>
      <c r="T66" s="14"/>
      <c r="U66" s="14"/>
      <c r="V66" s="14"/>
      <c r="W66" s="14"/>
      <c r="X66" s="14"/>
      <c r="Y66" s="14"/>
      <c r="Z66" s="14"/>
      <c r="AA66" s="14"/>
      <c r="AB66" s="14"/>
      <c r="AC66" s="14"/>
      <c r="AD66" s="14"/>
      <c r="AE66" s="17">
        <v>41114</v>
      </c>
      <c r="AF66" s="64" t="s">
        <v>315</v>
      </c>
      <c r="AG66" s="27" t="s">
        <v>127</v>
      </c>
      <c r="AH66" s="34">
        <f t="shared" si="11"/>
        <v>800000</v>
      </c>
      <c r="AI66" s="16" t="str">
        <f>K66</f>
        <v>30 и 40%</v>
      </c>
      <c r="AJ66" s="34">
        <f>L66</f>
        <v>523000</v>
      </c>
      <c r="AK66" s="27" t="s">
        <v>122</v>
      </c>
      <c r="AL66" s="14"/>
      <c r="AM66" s="14"/>
      <c r="AN66" s="14"/>
      <c r="AO66" s="14"/>
      <c r="AP66" s="14"/>
      <c r="AQ66" s="66">
        <v>91</v>
      </c>
      <c r="AR66" s="67">
        <f t="shared" si="13"/>
        <v>41205</v>
      </c>
      <c r="AS66" s="68">
        <f t="shared" ca="1" si="14"/>
        <v>41264</v>
      </c>
      <c r="AT66" s="67">
        <f t="shared" ca="1" si="15"/>
        <v>41264</v>
      </c>
      <c r="AU66" s="69"/>
      <c r="AV66" s="69"/>
      <c r="AW66" s="69"/>
    </row>
    <row r="67" spans="1:52" s="1" customFormat="1" ht="56.25" hidden="1" x14ac:dyDescent="0.2">
      <c r="B67" s="14" t="s">
        <v>635</v>
      </c>
      <c r="C67" s="37" t="s">
        <v>636</v>
      </c>
      <c r="D67" s="14" t="s">
        <v>931</v>
      </c>
      <c r="E67" s="17">
        <v>41516</v>
      </c>
      <c r="F67" s="15">
        <v>6000000</v>
      </c>
      <c r="G67" s="14" t="s">
        <v>99</v>
      </c>
      <c r="H67" s="14" t="s">
        <v>635</v>
      </c>
      <c r="I67" s="14" t="s">
        <v>637</v>
      </c>
      <c r="J67" s="15">
        <v>331000</v>
      </c>
      <c r="K67" s="16" t="s">
        <v>998</v>
      </c>
      <c r="L67" s="15">
        <v>158300</v>
      </c>
      <c r="M67" s="15">
        <f>J67*95%</f>
        <v>314450</v>
      </c>
      <c r="N67" s="26" t="s">
        <v>100</v>
      </c>
      <c r="O67" s="14" t="s">
        <v>788</v>
      </c>
      <c r="P67" s="26" t="s">
        <v>831</v>
      </c>
      <c r="Q67" s="14" t="s">
        <v>638</v>
      </c>
      <c r="R67" s="14" t="s">
        <v>639</v>
      </c>
      <c r="S67" s="14"/>
      <c r="T67" s="14"/>
      <c r="U67" s="14"/>
      <c r="V67" s="14"/>
      <c r="W67" s="14"/>
      <c r="X67" s="14"/>
      <c r="Y67" s="14"/>
      <c r="Z67" s="14"/>
      <c r="AA67" s="14"/>
      <c r="AB67" s="14"/>
      <c r="AC67" s="14"/>
      <c r="AD67" s="14"/>
      <c r="AE67" s="17">
        <v>41065</v>
      </c>
      <c r="AF67" s="64" t="s">
        <v>315</v>
      </c>
      <c r="AG67" s="14" t="s">
        <v>311</v>
      </c>
      <c r="AH67" s="34">
        <f t="shared" si="11"/>
        <v>331000</v>
      </c>
      <c r="AI67" s="16" t="s">
        <v>221</v>
      </c>
      <c r="AJ67" s="34">
        <f>L67</f>
        <v>158300</v>
      </c>
      <c r="AK67" s="27" t="s">
        <v>312</v>
      </c>
      <c r="AL67" s="14"/>
      <c r="AM67" s="14"/>
      <c r="AN67" s="14"/>
      <c r="AO67" s="14"/>
      <c r="AP67" s="14"/>
      <c r="AQ67" s="66">
        <v>91</v>
      </c>
      <c r="AR67" s="67">
        <f t="shared" si="13"/>
        <v>41156</v>
      </c>
      <c r="AS67" s="68">
        <f t="shared" ca="1" si="14"/>
        <v>41264</v>
      </c>
      <c r="AT67" s="67">
        <f t="shared" ca="1" si="15"/>
        <v>41264</v>
      </c>
      <c r="AU67" s="69"/>
      <c r="AV67" s="69"/>
      <c r="AW67" s="69"/>
    </row>
    <row r="68" spans="1:52" s="1" customFormat="1" ht="56.25" hidden="1" x14ac:dyDescent="0.2">
      <c r="B68" s="14" t="s">
        <v>635</v>
      </c>
      <c r="C68" s="37" t="s">
        <v>636</v>
      </c>
      <c r="D68" s="14" t="s">
        <v>931</v>
      </c>
      <c r="E68" s="17">
        <v>41516</v>
      </c>
      <c r="F68" s="15">
        <v>6000000</v>
      </c>
      <c r="G68" s="14" t="s">
        <v>99</v>
      </c>
      <c r="H68" s="14" t="s">
        <v>640</v>
      </c>
      <c r="I68" s="14" t="s">
        <v>641</v>
      </c>
      <c r="J68" s="15">
        <v>455000</v>
      </c>
      <c r="K68" s="16">
        <v>0.5</v>
      </c>
      <c r="L68" s="15">
        <f>J68*K68</f>
        <v>227500</v>
      </c>
      <c r="M68" s="15">
        <f>J68*95%</f>
        <v>432250</v>
      </c>
      <c r="N68" s="26" t="s">
        <v>100</v>
      </c>
      <c r="O68" s="26" t="s">
        <v>314</v>
      </c>
      <c r="P68" s="26" t="s">
        <v>831</v>
      </c>
      <c r="Q68" s="14" t="s">
        <v>638</v>
      </c>
      <c r="R68" s="14" t="s">
        <v>642</v>
      </c>
      <c r="S68" s="14"/>
      <c r="T68" s="14"/>
      <c r="U68" s="14"/>
      <c r="V68" s="14"/>
      <c r="W68" s="14"/>
      <c r="X68" s="14"/>
      <c r="Y68" s="14"/>
      <c r="Z68" s="14"/>
      <c r="AA68" s="14"/>
      <c r="AB68" s="14"/>
      <c r="AC68" s="14"/>
      <c r="AD68" s="14"/>
      <c r="AE68" s="17">
        <v>41065</v>
      </c>
      <c r="AF68" s="64" t="s">
        <v>315</v>
      </c>
      <c r="AG68" s="14" t="s">
        <v>311</v>
      </c>
      <c r="AH68" s="34">
        <f t="shared" si="11"/>
        <v>455000</v>
      </c>
      <c r="AI68" s="16">
        <v>0.5</v>
      </c>
      <c r="AJ68" s="34">
        <f>L68</f>
        <v>227500</v>
      </c>
      <c r="AK68" s="27" t="s">
        <v>122</v>
      </c>
      <c r="AL68" s="14"/>
      <c r="AM68" s="14"/>
      <c r="AN68" s="14"/>
      <c r="AO68" s="14"/>
      <c r="AP68" s="14"/>
      <c r="AQ68" s="66">
        <v>91</v>
      </c>
      <c r="AR68" s="67">
        <f t="shared" si="13"/>
        <v>41156</v>
      </c>
      <c r="AS68" s="68">
        <f t="shared" ca="1" si="14"/>
        <v>41264</v>
      </c>
      <c r="AT68" s="67">
        <f t="shared" ca="1" si="15"/>
        <v>41264</v>
      </c>
      <c r="AU68" s="69"/>
      <c r="AV68" s="69"/>
      <c r="AW68" s="69"/>
    </row>
    <row r="69" spans="1:52" s="1" customFormat="1" ht="67.5" hidden="1" customHeight="1" x14ac:dyDescent="0.2">
      <c r="B69" s="14" t="s">
        <v>635</v>
      </c>
      <c r="C69" s="37" t="s">
        <v>636</v>
      </c>
      <c r="D69" s="14" t="s">
        <v>931</v>
      </c>
      <c r="E69" s="17">
        <v>41516</v>
      </c>
      <c r="F69" s="15">
        <v>6000000</v>
      </c>
      <c r="G69" s="14" t="s">
        <v>99</v>
      </c>
      <c r="H69" s="14" t="s">
        <v>442</v>
      </c>
      <c r="I69" s="14" t="s">
        <v>443</v>
      </c>
      <c r="J69" s="15">
        <v>115000</v>
      </c>
      <c r="K69" s="16">
        <v>0.5</v>
      </c>
      <c r="L69" s="15">
        <f>J69*K69</f>
        <v>57500</v>
      </c>
      <c r="M69" s="15">
        <f>J69*95%</f>
        <v>109250</v>
      </c>
      <c r="N69" s="26" t="s">
        <v>100</v>
      </c>
      <c r="O69" s="26" t="s">
        <v>314</v>
      </c>
      <c r="P69" s="26" t="s">
        <v>831</v>
      </c>
      <c r="Q69" s="14" t="s">
        <v>638</v>
      </c>
      <c r="R69" s="14" t="s">
        <v>986</v>
      </c>
      <c r="S69" s="14"/>
      <c r="T69" s="14"/>
      <c r="U69" s="14"/>
      <c r="V69" s="14"/>
      <c r="W69" s="14"/>
      <c r="X69" s="14"/>
      <c r="Y69" s="14"/>
      <c r="Z69" s="14"/>
      <c r="AA69" s="14"/>
      <c r="AB69" s="14"/>
      <c r="AC69" s="14"/>
      <c r="AD69" s="14"/>
      <c r="AE69" s="17">
        <v>41065</v>
      </c>
      <c r="AF69" s="64" t="s">
        <v>315</v>
      </c>
      <c r="AG69" s="14" t="s">
        <v>311</v>
      </c>
      <c r="AH69" s="34">
        <f t="shared" si="11"/>
        <v>115000</v>
      </c>
      <c r="AI69" s="16">
        <v>0.5</v>
      </c>
      <c r="AJ69" s="34">
        <f>L69</f>
        <v>57500</v>
      </c>
      <c r="AK69" s="27" t="s">
        <v>122</v>
      </c>
      <c r="AL69" s="14"/>
      <c r="AM69" s="14"/>
      <c r="AN69" s="14"/>
      <c r="AO69" s="14"/>
      <c r="AP69" s="14"/>
      <c r="AQ69" s="66">
        <v>91</v>
      </c>
      <c r="AR69" s="67">
        <f t="shared" si="13"/>
        <v>41156</v>
      </c>
      <c r="AS69" s="68">
        <f t="shared" ca="1" si="14"/>
        <v>41264</v>
      </c>
      <c r="AT69" s="67">
        <f t="shared" ca="1" si="15"/>
        <v>41264</v>
      </c>
      <c r="AU69" s="69"/>
      <c r="AV69" s="69"/>
      <c r="AW69" s="69"/>
    </row>
    <row r="70" spans="1:52" s="1" customFormat="1" ht="135" hidden="1" customHeight="1" x14ac:dyDescent="0.25">
      <c r="B70" s="14" t="s">
        <v>635</v>
      </c>
      <c r="C70" s="37" t="s">
        <v>636</v>
      </c>
      <c r="D70" s="14" t="s">
        <v>931</v>
      </c>
      <c r="E70" s="17">
        <v>41516</v>
      </c>
      <c r="F70" s="15">
        <v>6000000</v>
      </c>
      <c r="G70" s="14" t="s">
        <v>99</v>
      </c>
      <c r="H70" s="14" t="s">
        <v>635</v>
      </c>
      <c r="I70" s="14" t="s">
        <v>195</v>
      </c>
      <c r="J70" s="15">
        <v>15509000</v>
      </c>
      <c r="K70" s="16">
        <v>0.25</v>
      </c>
      <c r="L70" s="15">
        <f>J70-J70*K70</f>
        <v>11631750</v>
      </c>
      <c r="M70" s="15">
        <f>J70*95%</f>
        <v>14733550</v>
      </c>
      <c r="N70" s="26" t="s">
        <v>313</v>
      </c>
      <c r="O70" s="14" t="s">
        <v>316</v>
      </c>
      <c r="P70" s="14" t="s">
        <v>317</v>
      </c>
      <c r="Q70" s="14" t="s">
        <v>638</v>
      </c>
      <c r="R70" s="14" t="s">
        <v>108</v>
      </c>
      <c r="S70" s="14" t="s">
        <v>109</v>
      </c>
      <c r="T70" s="14"/>
      <c r="U70" s="14"/>
      <c r="V70" s="14"/>
      <c r="W70" s="14"/>
      <c r="X70" s="14"/>
      <c r="Y70" s="14"/>
      <c r="Z70" s="14"/>
      <c r="AA70" s="14"/>
      <c r="AB70" s="14"/>
      <c r="AC70" s="14"/>
      <c r="AD70" s="14"/>
      <c r="AE70" s="17">
        <v>40829</v>
      </c>
      <c r="AF70" s="62" t="s">
        <v>318</v>
      </c>
      <c r="AG70" s="14" t="s">
        <v>311</v>
      </c>
      <c r="AH70" s="34">
        <f t="shared" si="11"/>
        <v>15509000</v>
      </c>
      <c r="AI70" s="16">
        <f t="shared" si="11"/>
        <v>0.25</v>
      </c>
      <c r="AJ70" s="34">
        <f>L70</f>
        <v>11631750</v>
      </c>
      <c r="AK70" s="27" t="s">
        <v>122</v>
      </c>
      <c r="AL70" s="14"/>
      <c r="AM70" s="14"/>
      <c r="AN70" s="14"/>
      <c r="AO70" s="14"/>
      <c r="AP70" s="14"/>
      <c r="AQ70" s="66">
        <v>365</v>
      </c>
      <c r="AR70" s="67">
        <f t="shared" si="13"/>
        <v>41194</v>
      </c>
      <c r="AS70" s="68">
        <f t="shared" ca="1" si="14"/>
        <v>41264</v>
      </c>
      <c r="AT70" s="74">
        <f t="shared" ca="1" si="15"/>
        <v>41264</v>
      </c>
      <c r="AU70" s="69"/>
      <c r="AV70" s="69"/>
      <c r="AW70" s="69"/>
      <c r="AY70" s="72">
        <v>41059</v>
      </c>
      <c r="AZ70" s="72">
        <f ca="1">IF(AT70&gt;(AY70+183),AT70,(AY70+183))</f>
        <v>41264</v>
      </c>
    </row>
    <row r="71" spans="1:52" s="32" customFormat="1" ht="56.25" hidden="1" x14ac:dyDescent="0.2">
      <c r="B71" s="14" t="s">
        <v>1037</v>
      </c>
      <c r="C71" s="14" t="s">
        <v>80</v>
      </c>
      <c r="D71" s="14" t="s">
        <v>129</v>
      </c>
      <c r="E71" s="17"/>
      <c r="F71" s="15">
        <v>6000000</v>
      </c>
      <c r="G71" s="14" t="s">
        <v>99</v>
      </c>
      <c r="H71" s="14" t="s">
        <v>1037</v>
      </c>
      <c r="I71" s="14" t="s">
        <v>81</v>
      </c>
      <c r="J71" s="15">
        <v>3100000</v>
      </c>
      <c r="K71" s="16">
        <v>0.4</v>
      </c>
      <c r="L71" s="15">
        <v>2240000</v>
      </c>
      <c r="M71" s="15">
        <f t="shared" ref="M71:M93" si="16">J71*0.95</f>
        <v>2945000</v>
      </c>
      <c r="N71" s="26" t="s">
        <v>313</v>
      </c>
      <c r="O71" s="26" t="s">
        <v>314</v>
      </c>
      <c r="P71" s="26" t="s">
        <v>831</v>
      </c>
      <c r="Q71" s="14" t="s">
        <v>101</v>
      </c>
      <c r="R71" s="14" t="s">
        <v>102</v>
      </c>
      <c r="S71" s="14"/>
      <c r="T71" s="14"/>
      <c r="U71" s="14"/>
      <c r="V71" s="14"/>
      <c r="W71" s="14"/>
      <c r="X71" s="14"/>
      <c r="Y71" s="14"/>
      <c r="Z71" s="14"/>
      <c r="AA71" s="14"/>
      <c r="AB71" s="14"/>
      <c r="AC71" s="14"/>
      <c r="AD71" s="14"/>
      <c r="AE71" s="17">
        <v>41065</v>
      </c>
      <c r="AF71" s="64" t="s">
        <v>315</v>
      </c>
      <c r="AG71" s="27" t="s">
        <v>311</v>
      </c>
      <c r="AH71" s="34">
        <f t="shared" si="11"/>
        <v>3100000</v>
      </c>
      <c r="AI71" s="16">
        <f t="shared" si="11"/>
        <v>0.4</v>
      </c>
      <c r="AJ71" s="34">
        <f>AH71-AH71*AI71</f>
        <v>1860000</v>
      </c>
      <c r="AK71" s="27" t="s">
        <v>312</v>
      </c>
      <c r="AL71" s="14"/>
      <c r="AM71" s="14"/>
      <c r="AN71" s="14"/>
      <c r="AO71" s="14"/>
      <c r="AP71" s="14"/>
      <c r="AQ71" s="66">
        <v>91</v>
      </c>
      <c r="AR71" s="67">
        <f t="shared" si="13"/>
        <v>41156</v>
      </c>
      <c r="AS71" s="68">
        <f t="shared" ca="1" si="14"/>
        <v>41264</v>
      </c>
      <c r="AT71" s="67">
        <f t="shared" ca="1" si="15"/>
        <v>41264</v>
      </c>
      <c r="AU71" s="69"/>
      <c r="AV71" s="69"/>
      <c r="AW71" s="69"/>
      <c r="AX71" s="1"/>
      <c r="AY71" s="1"/>
      <c r="AZ71" s="1"/>
    </row>
    <row r="72" spans="1:52" s="1" customFormat="1" ht="56.25" hidden="1" x14ac:dyDescent="0.2">
      <c r="B72" s="14" t="s">
        <v>1037</v>
      </c>
      <c r="C72" s="14" t="s">
        <v>80</v>
      </c>
      <c r="D72" s="14" t="s">
        <v>129</v>
      </c>
      <c r="E72" s="17"/>
      <c r="F72" s="15">
        <v>6000000</v>
      </c>
      <c r="G72" s="14" t="s">
        <v>99</v>
      </c>
      <c r="H72" s="14" t="s">
        <v>1037</v>
      </c>
      <c r="I72" s="14" t="s">
        <v>103</v>
      </c>
      <c r="J72" s="15">
        <v>7800000</v>
      </c>
      <c r="K72" s="16">
        <v>0.5</v>
      </c>
      <c r="L72" s="15">
        <f>J72*K72</f>
        <v>3900000</v>
      </c>
      <c r="M72" s="15">
        <f t="shared" si="16"/>
        <v>7410000</v>
      </c>
      <c r="N72" s="26" t="s">
        <v>313</v>
      </c>
      <c r="O72" s="26" t="s">
        <v>493</v>
      </c>
      <c r="P72" s="26" t="s">
        <v>831</v>
      </c>
      <c r="Q72" s="14" t="s">
        <v>101</v>
      </c>
      <c r="R72" s="14" t="s">
        <v>104</v>
      </c>
      <c r="S72" s="14"/>
      <c r="T72" s="14"/>
      <c r="U72" s="14"/>
      <c r="V72" s="14"/>
      <c r="W72" s="14"/>
      <c r="X72" s="14"/>
      <c r="Y72" s="14"/>
      <c r="Z72" s="14"/>
      <c r="AA72" s="14"/>
      <c r="AB72" s="14"/>
      <c r="AC72" s="14"/>
      <c r="AD72" s="14"/>
      <c r="AE72" s="17">
        <v>41065</v>
      </c>
      <c r="AF72" s="64" t="s">
        <v>315</v>
      </c>
      <c r="AG72" s="27" t="s">
        <v>311</v>
      </c>
      <c r="AH72" s="34">
        <f t="shared" si="11"/>
        <v>7800000</v>
      </c>
      <c r="AI72" s="16">
        <f t="shared" si="11"/>
        <v>0.5</v>
      </c>
      <c r="AJ72" s="34">
        <f>AH72-AH72*AI72</f>
        <v>3900000</v>
      </c>
      <c r="AK72" s="27" t="s">
        <v>312</v>
      </c>
      <c r="AL72" s="14"/>
      <c r="AM72" s="14"/>
      <c r="AN72" s="14"/>
      <c r="AO72" s="14"/>
      <c r="AP72" s="14"/>
      <c r="AQ72" s="66">
        <v>91</v>
      </c>
      <c r="AR72" s="67">
        <f t="shared" si="13"/>
        <v>41156</v>
      </c>
      <c r="AS72" s="68">
        <f t="shared" ca="1" si="14"/>
        <v>41264</v>
      </c>
      <c r="AT72" s="67">
        <f t="shared" ca="1" si="15"/>
        <v>41264</v>
      </c>
      <c r="AU72" s="69"/>
      <c r="AV72" s="69"/>
      <c r="AW72" s="69"/>
    </row>
    <row r="73" spans="1:52" s="1" customFormat="1" ht="45" hidden="1" customHeight="1" x14ac:dyDescent="0.25">
      <c r="B73" s="14" t="s">
        <v>391</v>
      </c>
      <c r="C73" s="12" t="s">
        <v>117</v>
      </c>
      <c r="D73" s="15" t="s">
        <v>118</v>
      </c>
      <c r="E73" s="21">
        <v>42290</v>
      </c>
      <c r="F73" s="15">
        <v>5600000</v>
      </c>
      <c r="G73" s="14" t="s">
        <v>99</v>
      </c>
      <c r="H73" s="14" t="s">
        <v>988</v>
      </c>
      <c r="I73" s="14" t="s">
        <v>236</v>
      </c>
      <c r="J73" s="15">
        <v>7790000</v>
      </c>
      <c r="K73" s="16">
        <v>0.25</v>
      </c>
      <c r="L73" s="15">
        <f>J73-J73*K73</f>
        <v>5842500</v>
      </c>
      <c r="M73" s="15">
        <f t="shared" si="16"/>
        <v>7400500</v>
      </c>
      <c r="N73" s="26" t="s">
        <v>313</v>
      </c>
      <c r="O73" s="26" t="s">
        <v>316</v>
      </c>
      <c r="P73" s="26" t="s">
        <v>317</v>
      </c>
      <c r="Q73" s="14" t="s">
        <v>237</v>
      </c>
      <c r="R73" s="14" t="s">
        <v>238</v>
      </c>
      <c r="S73" s="33" t="s">
        <v>126</v>
      </c>
      <c r="T73" s="14"/>
      <c r="U73" s="14"/>
      <c r="V73" s="14"/>
      <c r="W73" s="14"/>
      <c r="X73" s="14"/>
      <c r="Y73" s="14"/>
      <c r="Z73" s="14"/>
      <c r="AA73" s="14"/>
      <c r="AB73" s="14"/>
      <c r="AC73" s="14"/>
      <c r="AD73" s="14"/>
      <c r="AE73" s="17">
        <v>40807</v>
      </c>
      <c r="AF73" s="64" t="s">
        <v>318</v>
      </c>
      <c r="AG73" s="27" t="s">
        <v>311</v>
      </c>
      <c r="AH73" s="34">
        <f t="shared" si="11"/>
        <v>7790000</v>
      </c>
      <c r="AI73" s="16">
        <f t="shared" si="11"/>
        <v>0.25</v>
      </c>
      <c r="AJ73" s="34">
        <f>L73</f>
        <v>5842500</v>
      </c>
      <c r="AK73" s="27" t="s">
        <v>122</v>
      </c>
      <c r="AL73" s="14"/>
      <c r="AM73" s="14"/>
      <c r="AN73" s="14"/>
      <c r="AO73" s="14"/>
      <c r="AP73" s="14"/>
      <c r="AQ73" s="66">
        <v>365</v>
      </c>
      <c r="AR73" s="67">
        <f t="shared" si="13"/>
        <v>41172</v>
      </c>
      <c r="AS73" s="68">
        <f t="shared" ca="1" si="14"/>
        <v>41264</v>
      </c>
      <c r="AT73" s="74">
        <f t="shared" ca="1" si="15"/>
        <v>41264</v>
      </c>
      <c r="AU73" s="69"/>
      <c r="AV73" s="69"/>
      <c r="AW73" s="69"/>
      <c r="AY73" s="72">
        <v>40876</v>
      </c>
      <c r="AZ73" s="72">
        <f ca="1">IF(AT73&gt;(AY73+183),AT73,(AY73+183))</f>
        <v>41264</v>
      </c>
    </row>
    <row r="74" spans="1:52" s="1" customFormat="1" ht="45" hidden="1" customHeight="1" x14ac:dyDescent="0.2">
      <c r="B74" s="22" t="s">
        <v>487</v>
      </c>
      <c r="C74" s="22" t="s">
        <v>488</v>
      </c>
      <c r="D74" s="22" t="s">
        <v>931</v>
      </c>
      <c r="E74" s="35">
        <v>41138</v>
      </c>
      <c r="F74" s="36">
        <v>5000000</v>
      </c>
      <c r="G74" s="22" t="s">
        <v>932</v>
      </c>
      <c r="H74" s="22" t="s">
        <v>487</v>
      </c>
      <c r="I74" s="14" t="s">
        <v>489</v>
      </c>
      <c r="J74" s="15">
        <v>10346119</v>
      </c>
      <c r="K74" s="16">
        <v>0.5</v>
      </c>
      <c r="L74" s="15">
        <v>5173060</v>
      </c>
      <c r="M74" s="15">
        <f t="shared" si="16"/>
        <v>9828813.0499999989</v>
      </c>
      <c r="N74" s="14" t="s">
        <v>313</v>
      </c>
      <c r="O74" s="14" t="s">
        <v>830</v>
      </c>
      <c r="P74" s="14" t="s">
        <v>583</v>
      </c>
      <c r="Q74" s="14" t="s">
        <v>497</v>
      </c>
      <c r="R74" s="14" t="s">
        <v>498</v>
      </c>
      <c r="S74" s="14"/>
      <c r="T74" s="14"/>
      <c r="U74" s="14"/>
      <c r="V74" s="14"/>
      <c r="W74" s="14"/>
      <c r="X74" s="14"/>
      <c r="Y74" s="14" t="s">
        <v>499</v>
      </c>
      <c r="Z74" s="15">
        <v>5960366</v>
      </c>
      <c r="AA74" s="14" t="s">
        <v>500</v>
      </c>
      <c r="AB74" s="17">
        <v>41138</v>
      </c>
      <c r="AC74" s="14" t="s">
        <v>383</v>
      </c>
      <c r="AD74" s="15">
        <v>22321</v>
      </c>
      <c r="AE74" s="51">
        <v>41115</v>
      </c>
      <c r="AF74" s="62" t="s">
        <v>310</v>
      </c>
      <c r="AG74" s="14" t="s">
        <v>311</v>
      </c>
      <c r="AH74" s="18">
        <f t="shared" si="11"/>
        <v>10346119</v>
      </c>
      <c r="AI74" s="16">
        <f t="shared" si="11"/>
        <v>0.5</v>
      </c>
      <c r="AJ74" s="18">
        <f>L74</f>
        <v>5173060</v>
      </c>
      <c r="AK74" s="14" t="s">
        <v>312</v>
      </c>
      <c r="AL74" s="15">
        <v>31000000</v>
      </c>
      <c r="AM74" s="14" t="s">
        <v>501</v>
      </c>
      <c r="AN74" s="15">
        <v>51751000</v>
      </c>
      <c r="AO74" s="14"/>
      <c r="AP74" s="14"/>
      <c r="AQ74" s="66">
        <v>31</v>
      </c>
      <c r="AR74" s="67">
        <f t="shared" si="13"/>
        <v>41146</v>
      </c>
      <c r="AS74" s="68">
        <f t="shared" ca="1" si="14"/>
        <v>41264</v>
      </c>
      <c r="AT74" s="67">
        <f t="shared" ca="1" si="15"/>
        <v>41264</v>
      </c>
      <c r="AU74" s="69"/>
      <c r="AV74" s="69"/>
      <c r="AW74" s="69"/>
    </row>
    <row r="75" spans="1:52" s="1" customFormat="1" ht="78.75" hidden="1" customHeight="1" x14ac:dyDescent="0.2">
      <c r="B75" s="14" t="s">
        <v>105</v>
      </c>
      <c r="C75" s="14" t="s">
        <v>106</v>
      </c>
      <c r="D75" s="14" t="s">
        <v>129</v>
      </c>
      <c r="E75" s="17"/>
      <c r="F75" s="15">
        <v>5000000</v>
      </c>
      <c r="G75" s="14" t="s">
        <v>99</v>
      </c>
      <c r="H75" s="14" t="s">
        <v>105</v>
      </c>
      <c r="I75" s="14" t="s">
        <v>107</v>
      </c>
      <c r="J75" s="15">
        <v>10442648.07</v>
      </c>
      <c r="K75" s="16">
        <v>0.5</v>
      </c>
      <c r="L75" s="15">
        <f>J75*K75</f>
        <v>5221324.0350000001</v>
      </c>
      <c r="M75" s="15">
        <f t="shared" si="16"/>
        <v>9920515.6665000003</v>
      </c>
      <c r="N75" s="26" t="s">
        <v>555</v>
      </c>
      <c r="O75" s="26" t="s">
        <v>830</v>
      </c>
      <c r="P75" s="26" t="s">
        <v>831</v>
      </c>
      <c r="Q75" s="14" t="s">
        <v>842</v>
      </c>
      <c r="R75" s="14" t="s">
        <v>843</v>
      </c>
      <c r="S75" s="14"/>
      <c r="T75" s="14"/>
      <c r="U75" s="14"/>
      <c r="V75" s="14"/>
      <c r="W75" s="14"/>
      <c r="X75" s="14"/>
      <c r="Y75" s="14"/>
      <c r="Z75" s="14"/>
      <c r="AA75" s="14"/>
      <c r="AB75" s="14"/>
      <c r="AC75" s="14"/>
      <c r="AD75" s="14"/>
      <c r="AE75" s="17">
        <v>40996</v>
      </c>
      <c r="AF75" s="64" t="s">
        <v>310</v>
      </c>
      <c r="AG75" s="27" t="s">
        <v>311</v>
      </c>
      <c r="AH75" s="34">
        <f t="shared" si="11"/>
        <v>10442648.07</v>
      </c>
      <c r="AI75" s="16">
        <f t="shared" si="11"/>
        <v>0.5</v>
      </c>
      <c r="AJ75" s="34">
        <f>AH75-AH75*AI75</f>
        <v>5221324.0350000001</v>
      </c>
      <c r="AK75" s="27" t="s">
        <v>312</v>
      </c>
      <c r="AL75" s="14"/>
      <c r="AM75" s="14"/>
      <c r="AN75" s="14"/>
      <c r="AO75" s="14"/>
      <c r="AP75" s="14"/>
      <c r="AQ75" s="66">
        <v>183</v>
      </c>
      <c r="AR75" s="67">
        <f t="shared" si="13"/>
        <v>41179</v>
      </c>
      <c r="AS75" s="68">
        <f t="shared" ca="1" si="14"/>
        <v>41264</v>
      </c>
      <c r="AT75" s="67">
        <f t="shared" ca="1" si="15"/>
        <v>41264</v>
      </c>
      <c r="AU75" s="69"/>
      <c r="AV75" s="69"/>
      <c r="AW75" s="69">
        <v>1</v>
      </c>
      <c r="AX75" s="32"/>
      <c r="AY75" s="32"/>
      <c r="AZ75" s="32"/>
    </row>
    <row r="76" spans="1:52" s="1" customFormat="1" ht="45" hidden="1" customHeight="1" x14ac:dyDescent="0.2">
      <c r="B76" s="14" t="s">
        <v>883</v>
      </c>
      <c r="C76" s="14" t="s">
        <v>884</v>
      </c>
      <c r="D76" s="14" t="s">
        <v>885</v>
      </c>
      <c r="E76" s="17">
        <v>41313</v>
      </c>
      <c r="F76" s="15">
        <v>5000000</v>
      </c>
      <c r="G76" s="14" t="s">
        <v>932</v>
      </c>
      <c r="H76" s="14" t="s">
        <v>883</v>
      </c>
      <c r="I76" s="14" t="s">
        <v>886</v>
      </c>
      <c r="J76" s="15">
        <v>10989888</v>
      </c>
      <c r="K76" s="16">
        <v>0.5</v>
      </c>
      <c r="L76" s="15">
        <f>J76*K76</f>
        <v>5494944</v>
      </c>
      <c r="M76" s="15">
        <f t="shared" si="16"/>
        <v>10440393.6</v>
      </c>
      <c r="N76" s="26" t="s">
        <v>313</v>
      </c>
      <c r="O76" s="26" t="s">
        <v>830</v>
      </c>
      <c r="P76" s="26" t="s">
        <v>831</v>
      </c>
      <c r="Q76" s="14" t="s">
        <v>940</v>
      </c>
      <c r="R76" s="14" t="s">
        <v>881</v>
      </c>
      <c r="S76" s="14"/>
      <c r="T76" s="14"/>
      <c r="U76" s="14"/>
      <c r="V76" s="14"/>
      <c r="W76" s="14"/>
      <c r="X76" s="14"/>
      <c r="Y76" s="14"/>
      <c r="Z76" s="14"/>
      <c r="AA76" s="14"/>
      <c r="AB76" s="14"/>
      <c r="AC76" s="14"/>
      <c r="AD76" s="14"/>
      <c r="AE76" s="51">
        <v>41096</v>
      </c>
      <c r="AF76" s="64" t="s">
        <v>310</v>
      </c>
      <c r="AG76" s="27" t="s">
        <v>311</v>
      </c>
      <c r="AH76" s="34">
        <f t="shared" si="11"/>
        <v>10989888</v>
      </c>
      <c r="AI76" s="16">
        <v>0.5</v>
      </c>
      <c r="AJ76" s="34">
        <f>AH76*AI76</f>
        <v>5494944</v>
      </c>
      <c r="AK76" s="27" t="s">
        <v>941</v>
      </c>
      <c r="AL76" s="14"/>
      <c r="AM76" s="14"/>
      <c r="AN76" s="14"/>
      <c r="AO76" s="14"/>
      <c r="AP76" s="14"/>
      <c r="AQ76" s="66">
        <v>31</v>
      </c>
      <c r="AR76" s="67">
        <f t="shared" si="13"/>
        <v>41127</v>
      </c>
      <c r="AS76" s="68">
        <f t="shared" ca="1" si="14"/>
        <v>41264</v>
      </c>
      <c r="AT76" s="67">
        <f t="shared" ca="1" si="15"/>
        <v>41264</v>
      </c>
      <c r="AU76" s="70"/>
      <c r="AV76" s="70"/>
      <c r="AW76" s="70"/>
    </row>
    <row r="77" spans="1:52" s="1" customFormat="1" ht="123.75" hidden="1" customHeight="1" x14ac:dyDescent="0.2">
      <c r="B77" s="20" t="s">
        <v>331</v>
      </c>
      <c r="C77" s="20" t="s">
        <v>332</v>
      </c>
      <c r="D77" s="20" t="s">
        <v>198</v>
      </c>
      <c r="E77" s="17">
        <v>41321</v>
      </c>
      <c r="F77" s="20">
        <v>5000000</v>
      </c>
      <c r="G77" s="14" t="s">
        <v>99</v>
      </c>
      <c r="H77" s="20" t="s">
        <v>331</v>
      </c>
      <c r="I77" s="20" t="s">
        <v>333</v>
      </c>
      <c r="J77" s="15">
        <v>2963866</v>
      </c>
      <c r="K77" s="16">
        <v>0.3</v>
      </c>
      <c r="L77" s="15">
        <v>2074706</v>
      </c>
      <c r="M77" s="15">
        <f t="shared" si="16"/>
        <v>2815672.6999999997</v>
      </c>
      <c r="N77" s="14" t="s">
        <v>313</v>
      </c>
      <c r="O77" s="14" t="s">
        <v>830</v>
      </c>
      <c r="P77" s="14" t="s">
        <v>831</v>
      </c>
      <c r="Q77" s="14" t="s">
        <v>334</v>
      </c>
      <c r="R77" s="14" t="s">
        <v>335</v>
      </c>
      <c r="S77" s="14"/>
      <c r="T77" s="14"/>
      <c r="U77" s="14"/>
      <c r="V77" s="14"/>
      <c r="W77" s="14"/>
      <c r="X77" s="14"/>
      <c r="Y77" s="14"/>
      <c r="Z77" s="14"/>
      <c r="AA77" s="14"/>
      <c r="AB77" s="14"/>
      <c r="AC77" s="14"/>
      <c r="AD77" s="14"/>
      <c r="AE77" s="17">
        <v>41106</v>
      </c>
      <c r="AF77" s="62" t="s">
        <v>310</v>
      </c>
      <c r="AG77" s="27" t="s">
        <v>127</v>
      </c>
      <c r="AH77" s="18">
        <v>2450823</v>
      </c>
      <c r="AI77" s="16">
        <f>K77</f>
        <v>0.3</v>
      </c>
      <c r="AJ77" s="18">
        <f>AH77-AH77*AI77</f>
        <v>1715576.1</v>
      </c>
      <c r="AK77" s="19" t="s">
        <v>312</v>
      </c>
      <c r="AL77" s="14"/>
      <c r="AM77" s="14"/>
      <c r="AN77" s="14"/>
      <c r="AO77" s="14"/>
      <c r="AP77" s="14"/>
      <c r="AQ77" s="66">
        <v>31</v>
      </c>
      <c r="AR77" s="67">
        <f t="shared" si="13"/>
        <v>41137</v>
      </c>
      <c r="AS77" s="68">
        <f t="shared" ca="1" si="14"/>
        <v>41264</v>
      </c>
      <c r="AT77" s="67">
        <f t="shared" ca="1" si="15"/>
        <v>41264</v>
      </c>
      <c r="AU77" s="69"/>
      <c r="AV77" s="69"/>
      <c r="AW77" s="69"/>
    </row>
    <row r="78" spans="1:52" s="1" customFormat="1" ht="67.5" hidden="1" customHeight="1" x14ac:dyDescent="0.25">
      <c r="B78" s="20" t="s">
        <v>331</v>
      </c>
      <c r="C78" s="20" t="s">
        <v>332</v>
      </c>
      <c r="D78" s="20" t="s">
        <v>198</v>
      </c>
      <c r="E78" s="17">
        <v>41321</v>
      </c>
      <c r="F78" s="20">
        <v>5000000</v>
      </c>
      <c r="G78" s="14" t="s">
        <v>99</v>
      </c>
      <c r="H78" s="14" t="s">
        <v>336</v>
      </c>
      <c r="I78" s="20" t="s">
        <v>337</v>
      </c>
      <c r="J78" s="15">
        <v>1918000</v>
      </c>
      <c r="K78" s="16">
        <v>0.25</v>
      </c>
      <c r="L78" s="15">
        <f>J78*(1-K78)</f>
        <v>1438500</v>
      </c>
      <c r="M78" s="15">
        <f t="shared" si="16"/>
        <v>1822100</v>
      </c>
      <c r="N78" s="14" t="s">
        <v>313</v>
      </c>
      <c r="O78" s="14" t="s">
        <v>316</v>
      </c>
      <c r="P78" s="14" t="s">
        <v>317</v>
      </c>
      <c r="Q78" s="14" t="s">
        <v>338</v>
      </c>
      <c r="R78" s="14" t="s">
        <v>339</v>
      </c>
      <c r="S78" s="14"/>
      <c r="T78" s="14"/>
      <c r="U78" s="14"/>
      <c r="V78" s="14"/>
      <c r="W78" s="14"/>
      <c r="X78" s="14"/>
      <c r="Y78" s="14"/>
      <c r="Z78" s="14"/>
      <c r="AA78" s="14"/>
      <c r="AB78" s="14"/>
      <c r="AC78" s="14"/>
      <c r="AD78" s="14"/>
      <c r="AE78" s="17">
        <v>40780</v>
      </c>
      <c r="AF78" s="62" t="s">
        <v>318</v>
      </c>
      <c r="AG78" s="27" t="s">
        <v>127</v>
      </c>
      <c r="AH78" s="18">
        <f t="shared" ref="AH78:AH93" si="17">J78</f>
        <v>1918000</v>
      </c>
      <c r="AI78" s="16">
        <f>K78</f>
        <v>0.25</v>
      </c>
      <c r="AJ78" s="18">
        <f>L78</f>
        <v>1438500</v>
      </c>
      <c r="AK78" s="19" t="s">
        <v>122</v>
      </c>
      <c r="AL78" s="14"/>
      <c r="AM78" s="14"/>
      <c r="AN78" s="14"/>
      <c r="AO78" s="14"/>
      <c r="AP78" s="14"/>
      <c r="AQ78" s="66">
        <v>365</v>
      </c>
      <c r="AR78" s="67">
        <f t="shared" si="13"/>
        <v>41145</v>
      </c>
      <c r="AS78" s="68">
        <f t="shared" ca="1" si="14"/>
        <v>41264</v>
      </c>
      <c r="AT78" s="74">
        <f t="shared" ca="1" si="15"/>
        <v>41264</v>
      </c>
      <c r="AU78" s="69"/>
      <c r="AV78" s="69"/>
      <c r="AW78" s="69"/>
      <c r="AY78" s="72">
        <v>40876</v>
      </c>
      <c r="AZ78" s="72">
        <f ca="1">IF(AT78&gt;(AY78+183),AT78,(AY78+183))</f>
        <v>41264</v>
      </c>
    </row>
    <row r="79" spans="1:52" s="1" customFormat="1" ht="45" hidden="1" customHeight="1" x14ac:dyDescent="0.25">
      <c r="B79" s="20" t="s">
        <v>331</v>
      </c>
      <c r="C79" s="20" t="s">
        <v>332</v>
      </c>
      <c r="D79" s="20" t="s">
        <v>198</v>
      </c>
      <c r="E79" s="17">
        <v>41321</v>
      </c>
      <c r="F79" s="20">
        <v>5000000</v>
      </c>
      <c r="G79" s="14" t="s">
        <v>99</v>
      </c>
      <c r="H79" s="14" t="s">
        <v>340</v>
      </c>
      <c r="I79" s="20" t="s">
        <v>341</v>
      </c>
      <c r="J79" s="15">
        <v>2111000</v>
      </c>
      <c r="K79" s="16">
        <v>0.25</v>
      </c>
      <c r="L79" s="15">
        <f>J79*(1-K79)</f>
        <v>1583250</v>
      </c>
      <c r="M79" s="15">
        <f t="shared" si="16"/>
        <v>2005450</v>
      </c>
      <c r="N79" s="14" t="s">
        <v>313</v>
      </c>
      <c r="O79" s="14" t="s">
        <v>316</v>
      </c>
      <c r="P79" s="14" t="s">
        <v>317</v>
      </c>
      <c r="Q79" s="14" t="s">
        <v>396</v>
      </c>
      <c r="R79" s="14" t="s">
        <v>397</v>
      </c>
      <c r="S79" s="14"/>
      <c r="T79" s="14"/>
      <c r="U79" s="14"/>
      <c r="V79" s="14"/>
      <c r="W79" s="14"/>
      <c r="X79" s="14"/>
      <c r="Y79" s="14"/>
      <c r="Z79" s="14"/>
      <c r="AA79" s="14"/>
      <c r="AB79" s="14"/>
      <c r="AC79" s="14"/>
      <c r="AD79" s="14"/>
      <c r="AE79" s="17">
        <v>41003</v>
      </c>
      <c r="AF79" s="62" t="s">
        <v>318</v>
      </c>
      <c r="AG79" s="27" t="s">
        <v>127</v>
      </c>
      <c r="AH79" s="18">
        <f t="shared" si="17"/>
        <v>2111000</v>
      </c>
      <c r="AI79" s="16">
        <f>K79</f>
        <v>0.25</v>
      </c>
      <c r="AJ79" s="18">
        <f>L79</f>
        <v>1583250</v>
      </c>
      <c r="AK79" s="19" t="s">
        <v>122</v>
      </c>
      <c r="AL79" s="14"/>
      <c r="AM79" s="14"/>
      <c r="AN79" s="14"/>
      <c r="AO79" s="14"/>
      <c r="AP79" s="14"/>
      <c r="AQ79" s="66">
        <v>365</v>
      </c>
      <c r="AR79" s="67">
        <f t="shared" si="13"/>
        <v>41368</v>
      </c>
      <c r="AS79" s="68">
        <f t="shared" ca="1" si="14"/>
        <v>41368</v>
      </c>
      <c r="AT79" s="74">
        <f t="shared" ca="1" si="15"/>
        <v>41264</v>
      </c>
      <c r="AU79" s="69"/>
      <c r="AV79" s="69"/>
      <c r="AW79" s="69"/>
      <c r="AY79" s="72">
        <v>40876</v>
      </c>
      <c r="AZ79" s="72">
        <f ca="1">IF(AT79&gt;(AY79+183),AT79,(AY79+183))</f>
        <v>41264</v>
      </c>
    </row>
    <row r="80" spans="1:52" s="1" customFormat="1" ht="90" hidden="1" x14ac:dyDescent="0.25">
      <c r="B80" s="14" t="s">
        <v>803</v>
      </c>
      <c r="C80" s="14" t="s">
        <v>804</v>
      </c>
      <c r="D80" s="20" t="s">
        <v>125</v>
      </c>
      <c r="E80" s="17">
        <v>42435</v>
      </c>
      <c r="F80" s="15">
        <v>5000000</v>
      </c>
      <c r="G80" s="14" t="s">
        <v>99</v>
      </c>
      <c r="H80" s="14" t="s">
        <v>803</v>
      </c>
      <c r="I80" s="14" t="s">
        <v>600</v>
      </c>
      <c r="J80" s="15">
        <v>6224200</v>
      </c>
      <c r="K80" s="16">
        <v>0.3</v>
      </c>
      <c r="L80" s="15">
        <f t="shared" ref="L80:L87" si="18">J80-J80*K80</f>
        <v>4356940</v>
      </c>
      <c r="M80" s="15">
        <f t="shared" si="16"/>
        <v>5912990</v>
      </c>
      <c r="N80" s="26" t="s">
        <v>313</v>
      </c>
      <c r="O80" s="14" t="s">
        <v>316</v>
      </c>
      <c r="P80" s="14" t="s">
        <v>317</v>
      </c>
      <c r="Q80" s="14" t="s">
        <v>601</v>
      </c>
      <c r="R80" s="14" t="s">
        <v>748</v>
      </c>
      <c r="S80" s="14"/>
      <c r="T80" s="14"/>
      <c r="U80" s="14"/>
      <c r="V80" s="14"/>
      <c r="W80" s="14"/>
      <c r="X80" s="14"/>
      <c r="Y80" s="14"/>
      <c r="Z80" s="14"/>
      <c r="AA80" s="14"/>
      <c r="AB80" s="14"/>
      <c r="AC80" s="14"/>
      <c r="AD80" s="14"/>
      <c r="AE80" s="17">
        <v>40791</v>
      </c>
      <c r="AF80" s="64" t="s">
        <v>318</v>
      </c>
      <c r="AG80" s="27" t="s">
        <v>311</v>
      </c>
      <c r="AH80" s="34">
        <f t="shared" si="17"/>
        <v>6224200</v>
      </c>
      <c r="AI80" s="16">
        <v>0.3</v>
      </c>
      <c r="AJ80" s="34">
        <f t="shared" ref="AJ80:AJ87" si="19">AH80-AH80*AI80</f>
        <v>4356940</v>
      </c>
      <c r="AK80" s="27" t="s">
        <v>122</v>
      </c>
      <c r="AL80" s="14"/>
      <c r="AM80" s="14"/>
      <c r="AN80" s="14"/>
      <c r="AO80" s="14"/>
      <c r="AP80" s="14"/>
      <c r="AQ80" s="66">
        <v>365</v>
      </c>
      <c r="AR80" s="67">
        <f t="shared" si="13"/>
        <v>41156</v>
      </c>
      <c r="AS80" s="68">
        <f t="shared" ca="1" si="14"/>
        <v>41264</v>
      </c>
      <c r="AT80" s="74">
        <f t="shared" ca="1" si="15"/>
        <v>41264</v>
      </c>
      <c r="AU80" s="69"/>
      <c r="AV80" s="69"/>
      <c r="AW80" s="69"/>
      <c r="AY80" s="72">
        <v>40876</v>
      </c>
      <c r="AZ80" s="72">
        <f ca="1">IF(AT80&gt;(AY80+183),AT80,(AY80+183))</f>
        <v>41264</v>
      </c>
    </row>
    <row r="81" spans="1:52" s="1" customFormat="1" ht="45" hidden="1" customHeight="1" x14ac:dyDescent="0.25">
      <c r="B81" s="14" t="s">
        <v>803</v>
      </c>
      <c r="C81" s="14" t="s">
        <v>804</v>
      </c>
      <c r="D81" s="20" t="s">
        <v>125</v>
      </c>
      <c r="E81" s="17">
        <v>42435</v>
      </c>
      <c r="F81" s="15">
        <v>5000000</v>
      </c>
      <c r="G81" s="14" t="s">
        <v>99</v>
      </c>
      <c r="H81" s="14" t="s">
        <v>803</v>
      </c>
      <c r="I81" s="14" t="s">
        <v>382</v>
      </c>
      <c r="J81" s="15">
        <v>938000</v>
      </c>
      <c r="K81" s="16">
        <v>0.3</v>
      </c>
      <c r="L81" s="15">
        <f t="shared" si="18"/>
        <v>656600</v>
      </c>
      <c r="M81" s="15">
        <f t="shared" si="16"/>
        <v>891100</v>
      </c>
      <c r="N81" s="26" t="s">
        <v>313</v>
      </c>
      <c r="O81" s="14" t="s">
        <v>316</v>
      </c>
      <c r="P81" s="14" t="s">
        <v>317</v>
      </c>
      <c r="Q81" s="14" t="s">
        <v>601</v>
      </c>
      <c r="R81" s="14" t="s">
        <v>939</v>
      </c>
      <c r="S81" s="14" t="s">
        <v>688</v>
      </c>
      <c r="T81" s="14"/>
      <c r="U81" s="14"/>
      <c r="V81" s="14"/>
      <c r="W81" s="14"/>
      <c r="X81" s="14"/>
      <c r="Y81" s="14"/>
      <c r="Z81" s="14"/>
      <c r="AA81" s="14"/>
      <c r="AB81" s="14"/>
      <c r="AC81" s="14"/>
      <c r="AD81" s="14"/>
      <c r="AE81" s="17">
        <v>40791</v>
      </c>
      <c r="AF81" s="64" t="s">
        <v>318</v>
      </c>
      <c r="AG81" s="27" t="s">
        <v>311</v>
      </c>
      <c r="AH81" s="34">
        <f t="shared" si="17"/>
        <v>938000</v>
      </c>
      <c r="AI81" s="16">
        <v>0.3</v>
      </c>
      <c r="AJ81" s="34">
        <f t="shared" si="19"/>
        <v>656600</v>
      </c>
      <c r="AK81" s="27" t="s">
        <v>122</v>
      </c>
      <c r="AL81" s="14"/>
      <c r="AM81" s="14"/>
      <c r="AN81" s="14"/>
      <c r="AO81" s="14"/>
      <c r="AP81" s="14"/>
      <c r="AQ81" s="66">
        <v>365</v>
      </c>
      <c r="AR81" s="67">
        <f t="shared" si="13"/>
        <v>41156</v>
      </c>
      <c r="AS81" s="68">
        <f t="shared" ca="1" si="14"/>
        <v>41264</v>
      </c>
      <c r="AT81" s="74">
        <f t="shared" ca="1" si="15"/>
        <v>41264</v>
      </c>
      <c r="AU81" s="69"/>
      <c r="AV81" s="69"/>
      <c r="AW81" s="69"/>
      <c r="AY81" s="72">
        <v>40876</v>
      </c>
      <c r="AZ81" s="72">
        <f ca="1">IF(AT81&gt;(AY81+183),AT81,(AY81+183))</f>
        <v>41264</v>
      </c>
    </row>
    <row r="82" spans="1:52" s="1" customFormat="1" ht="45" hidden="1" x14ac:dyDescent="0.2">
      <c r="B82" s="14" t="s">
        <v>818</v>
      </c>
      <c r="C82" s="14" t="s">
        <v>819</v>
      </c>
      <c r="D82" s="20" t="s">
        <v>198</v>
      </c>
      <c r="E82" s="17">
        <v>41386</v>
      </c>
      <c r="F82" s="15">
        <v>5000000</v>
      </c>
      <c r="G82" s="14" t="s">
        <v>932</v>
      </c>
      <c r="H82" s="14" t="s">
        <v>818</v>
      </c>
      <c r="I82" s="14" t="s">
        <v>378</v>
      </c>
      <c r="J82" s="15">
        <v>9000000</v>
      </c>
      <c r="K82" s="16">
        <v>0.40899999999999997</v>
      </c>
      <c r="L82" s="15">
        <f t="shared" si="18"/>
        <v>5319000</v>
      </c>
      <c r="M82" s="15">
        <f t="shared" si="16"/>
        <v>8550000</v>
      </c>
      <c r="N82" s="26" t="s">
        <v>313</v>
      </c>
      <c r="O82" s="14" t="s">
        <v>314</v>
      </c>
      <c r="P82" s="14" t="s">
        <v>831</v>
      </c>
      <c r="Q82" s="14" t="s">
        <v>61</v>
      </c>
      <c r="R82" s="14" t="s">
        <v>379</v>
      </c>
      <c r="S82" s="14"/>
      <c r="T82" s="14"/>
      <c r="U82" s="14"/>
      <c r="V82" s="14"/>
      <c r="W82" s="14"/>
      <c r="X82" s="14"/>
      <c r="Y82" s="14"/>
      <c r="Z82" s="14"/>
      <c r="AA82" s="14"/>
      <c r="AB82" s="14"/>
      <c r="AC82" s="14"/>
      <c r="AD82" s="14"/>
      <c r="AE82" s="17">
        <v>41113</v>
      </c>
      <c r="AF82" s="64" t="s">
        <v>315</v>
      </c>
      <c r="AG82" s="27" t="s">
        <v>311</v>
      </c>
      <c r="AH82" s="34">
        <f t="shared" si="17"/>
        <v>9000000</v>
      </c>
      <c r="AI82" s="16">
        <v>0.40899999999999997</v>
      </c>
      <c r="AJ82" s="34">
        <f t="shared" si="19"/>
        <v>5319000</v>
      </c>
      <c r="AK82" s="27" t="s">
        <v>312</v>
      </c>
      <c r="AL82" s="14"/>
      <c r="AM82" s="14"/>
      <c r="AN82" s="14"/>
      <c r="AO82" s="14"/>
      <c r="AP82" s="14"/>
      <c r="AQ82" s="66">
        <v>91</v>
      </c>
      <c r="AR82" s="67">
        <f t="shared" si="13"/>
        <v>41204</v>
      </c>
      <c r="AS82" s="68">
        <f t="shared" ca="1" si="14"/>
        <v>41264</v>
      </c>
      <c r="AT82" s="67">
        <f t="shared" ca="1" si="15"/>
        <v>41264</v>
      </c>
      <c r="AU82" s="69"/>
      <c r="AV82" s="69"/>
      <c r="AW82" s="69"/>
    </row>
    <row r="83" spans="1:52" s="1" customFormat="1" ht="45" hidden="1" x14ac:dyDescent="0.2">
      <c r="B83" s="14" t="s">
        <v>567</v>
      </c>
      <c r="C83" s="14" t="s">
        <v>569</v>
      </c>
      <c r="D83" s="20" t="s">
        <v>885</v>
      </c>
      <c r="E83" s="17">
        <v>41476</v>
      </c>
      <c r="F83" s="15">
        <v>5000000</v>
      </c>
      <c r="G83" s="14" t="s">
        <v>932</v>
      </c>
      <c r="H83" s="14" t="s">
        <v>568</v>
      </c>
      <c r="I83" s="14" t="s">
        <v>570</v>
      </c>
      <c r="J83" s="15">
        <v>8715000</v>
      </c>
      <c r="K83" s="16">
        <v>0.50900000000000001</v>
      </c>
      <c r="L83" s="15">
        <f t="shared" si="18"/>
        <v>4279065</v>
      </c>
      <c r="M83" s="15">
        <f t="shared" si="16"/>
        <v>8279250</v>
      </c>
      <c r="N83" s="26" t="s">
        <v>313</v>
      </c>
      <c r="O83" s="14" t="s">
        <v>314</v>
      </c>
      <c r="P83" s="14" t="s">
        <v>831</v>
      </c>
      <c r="Q83" s="14" t="s">
        <v>571</v>
      </c>
      <c r="R83" s="14" t="s">
        <v>572</v>
      </c>
      <c r="S83" s="14"/>
      <c r="T83" s="14"/>
      <c r="U83" s="14"/>
      <c r="V83" s="14"/>
      <c r="W83" s="14"/>
      <c r="X83" s="14"/>
      <c r="Y83" s="14"/>
      <c r="Z83" s="14"/>
      <c r="AA83" s="14"/>
      <c r="AB83" s="14"/>
      <c r="AC83" s="14"/>
      <c r="AD83" s="14"/>
      <c r="AE83" s="17">
        <v>41041</v>
      </c>
      <c r="AF83" s="64" t="s">
        <v>315</v>
      </c>
      <c r="AG83" s="27" t="s">
        <v>127</v>
      </c>
      <c r="AH83" s="34">
        <f t="shared" si="17"/>
        <v>8715000</v>
      </c>
      <c r="AI83" s="16">
        <v>0.50900000000000001</v>
      </c>
      <c r="AJ83" s="34">
        <f t="shared" si="19"/>
        <v>4279065</v>
      </c>
      <c r="AK83" s="27" t="s">
        <v>312</v>
      </c>
      <c r="AL83" s="14"/>
      <c r="AM83" s="14"/>
      <c r="AN83" s="14"/>
      <c r="AO83" s="14"/>
      <c r="AP83" s="14"/>
      <c r="AQ83" s="66">
        <v>91</v>
      </c>
      <c r="AR83" s="67">
        <f t="shared" si="13"/>
        <v>41132</v>
      </c>
      <c r="AS83" s="68">
        <f t="shared" ca="1" si="14"/>
        <v>41264</v>
      </c>
      <c r="AT83" s="67">
        <f t="shared" ca="1" si="15"/>
        <v>41264</v>
      </c>
      <c r="AU83" s="69"/>
      <c r="AV83" s="69"/>
      <c r="AW83" s="69"/>
    </row>
    <row r="84" spans="1:52" s="1" customFormat="1" ht="45" hidden="1" customHeight="1" x14ac:dyDescent="0.25">
      <c r="B84" s="14" t="s">
        <v>803</v>
      </c>
      <c r="C84" s="14" t="s">
        <v>323</v>
      </c>
      <c r="D84" s="20" t="s">
        <v>1166</v>
      </c>
      <c r="E84" s="17">
        <v>42104</v>
      </c>
      <c r="F84" s="15">
        <v>5000000</v>
      </c>
      <c r="G84" s="14" t="s">
        <v>99</v>
      </c>
      <c r="H84" s="14" t="s">
        <v>803</v>
      </c>
      <c r="I84" s="14" t="s">
        <v>324</v>
      </c>
      <c r="J84" s="15">
        <v>7856500</v>
      </c>
      <c r="K84" s="16">
        <v>0.3</v>
      </c>
      <c r="L84" s="15">
        <f t="shared" si="18"/>
        <v>5499550</v>
      </c>
      <c r="M84" s="15">
        <f t="shared" si="16"/>
        <v>7463675</v>
      </c>
      <c r="N84" s="26" t="s">
        <v>313</v>
      </c>
      <c r="O84" s="14" t="s">
        <v>316</v>
      </c>
      <c r="P84" s="14" t="s">
        <v>317</v>
      </c>
      <c r="Q84" s="14" t="s">
        <v>14</v>
      </c>
      <c r="R84" s="14" t="s">
        <v>869</v>
      </c>
      <c r="S84" s="14"/>
      <c r="T84" s="14"/>
      <c r="U84" s="14"/>
      <c r="V84" s="14"/>
      <c r="W84" s="14"/>
      <c r="X84" s="14"/>
      <c r="Y84" s="14"/>
      <c r="Z84" s="14"/>
      <c r="AA84" s="14"/>
      <c r="AB84" s="14"/>
      <c r="AC84" s="14"/>
      <c r="AD84" s="14"/>
      <c r="AE84" s="17">
        <v>40788</v>
      </c>
      <c r="AF84" s="64" t="s">
        <v>318</v>
      </c>
      <c r="AG84" s="27" t="s">
        <v>311</v>
      </c>
      <c r="AH84" s="34">
        <f t="shared" si="17"/>
        <v>7856500</v>
      </c>
      <c r="AI84" s="16">
        <v>0.3</v>
      </c>
      <c r="AJ84" s="34">
        <f t="shared" si="19"/>
        <v>5499550</v>
      </c>
      <c r="AK84" s="14" t="s">
        <v>122</v>
      </c>
      <c r="AL84" s="14"/>
      <c r="AM84" s="14"/>
      <c r="AN84" s="20"/>
      <c r="AO84" s="17"/>
      <c r="AP84" s="15"/>
      <c r="AQ84" s="66">
        <v>365</v>
      </c>
      <c r="AR84" s="67">
        <f t="shared" si="13"/>
        <v>41153</v>
      </c>
      <c r="AS84" s="68">
        <f t="shared" ca="1" si="14"/>
        <v>41264</v>
      </c>
      <c r="AT84" s="74">
        <f t="shared" ca="1" si="15"/>
        <v>41264</v>
      </c>
      <c r="AU84" s="69"/>
      <c r="AV84" s="69"/>
      <c r="AW84" s="69"/>
      <c r="AY84" s="72">
        <v>40876</v>
      </c>
      <c r="AZ84" s="72">
        <f ca="1">IF(AT84&gt;(AY84+183),AT84,(AY84+183))</f>
        <v>41264</v>
      </c>
    </row>
    <row r="85" spans="1:52" s="1" customFormat="1" ht="78.75" hidden="1" x14ac:dyDescent="0.2">
      <c r="B85" s="14" t="s">
        <v>535</v>
      </c>
      <c r="C85" s="14" t="s">
        <v>536</v>
      </c>
      <c r="D85" s="20" t="s">
        <v>1166</v>
      </c>
      <c r="E85" s="17">
        <v>41770</v>
      </c>
      <c r="F85" s="15">
        <v>5000000</v>
      </c>
      <c r="G85" s="14" t="s">
        <v>99</v>
      </c>
      <c r="H85" s="14" t="s">
        <v>535</v>
      </c>
      <c r="I85" s="14" t="s">
        <v>537</v>
      </c>
      <c r="J85" s="15">
        <v>10216071.26</v>
      </c>
      <c r="K85" s="16">
        <v>0.5</v>
      </c>
      <c r="L85" s="15">
        <f t="shared" si="18"/>
        <v>5108035.63</v>
      </c>
      <c r="M85" s="15">
        <f t="shared" si="16"/>
        <v>9705267.6969999988</v>
      </c>
      <c r="N85" s="26" t="s">
        <v>313</v>
      </c>
      <c r="O85" s="14" t="s">
        <v>830</v>
      </c>
      <c r="P85" s="14" t="s">
        <v>831</v>
      </c>
      <c r="Q85" s="14" t="s">
        <v>538</v>
      </c>
      <c r="R85" s="14" t="s">
        <v>801</v>
      </c>
      <c r="S85" s="14"/>
      <c r="T85" s="14"/>
      <c r="U85" s="14"/>
      <c r="V85" s="14"/>
      <c r="W85" s="14"/>
      <c r="X85" s="14"/>
      <c r="Y85" s="14"/>
      <c r="Z85" s="14"/>
      <c r="AA85" s="14"/>
      <c r="AB85" s="14"/>
      <c r="AC85" s="14"/>
      <c r="AD85" s="14"/>
      <c r="AE85" s="17">
        <v>41100</v>
      </c>
      <c r="AF85" s="64" t="s">
        <v>310</v>
      </c>
      <c r="AG85" s="27" t="s">
        <v>311</v>
      </c>
      <c r="AH85" s="34">
        <f t="shared" si="17"/>
        <v>10216071.26</v>
      </c>
      <c r="AI85" s="16">
        <v>0.5</v>
      </c>
      <c r="AJ85" s="34">
        <f t="shared" si="19"/>
        <v>5108035.63</v>
      </c>
      <c r="AK85" s="14" t="s">
        <v>941</v>
      </c>
      <c r="AL85" s="14"/>
      <c r="AM85" s="14"/>
      <c r="AN85" s="20"/>
      <c r="AO85" s="17"/>
      <c r="AP85" s="15"/>
      <c r="AQ85" s="66">
        <v>31</v>
      </c>
      <c r="AR85" s="67">
        <f t="shared" si="13"/>
        <v>41131</v>
      </c>
      <c r="AS85" s="68">
        <f t="shared" ca="1" si="14"/>
        <v>41264</v>
      </c>
      <c r="AT85" s="67">
        <f t="shared" ca="1" si="15"/>
        <v>41264</v>
      </c>
      <c r="AU85" s="69"/>
      <c r="AV85" s="69"/>
      <c r="AW85" s="69"/>
    </row>
    <row r="86" spans="1:52" s="1" customFormat="1" ht="45" hidden="1" customHeight="1" x14ac:dyDescent="0.2">
      <c r="B86" s="14" t="s">
        <v>535</v>
      </c>
      <c r="C86" s="14" t="s">
        <v>536</v>
      </c>
      <c r="D86" s="20" t="s">
        <v>1166</v>
      </c>
      <c r="E86" s="17">
        <v>41770</v>
      </c>
      <c r="F86" s="15">
        <v>5000000</v>
      </c>
      <c r="G86" s="14" t="s">
        <v>99</v>
      </c>
      <c r="H86" s="14" t="s">
        <v>540</v>
      </c>
      <c r="I86" s="14" t="s">
        <v>539</v>
      </c>
      <c r="J86" s="15">
        <v>1030000</v>
      </c>
      <c r="K86" s="16">
        <v>0.5</v>
      </c>
      <c r="L86" s="15">
        <f t="shared" si="18"/>
        <v>515000</v>
      </c>
      <c r="M86" s="15">
        <f t="shared" si="16"/>
        <v>978500</v>
      </c>
      <c r="N86" s="26" t="s">
        <v>313</v>
      </c>
      <c r="O86" s="14" t="s">
        <v>493</v>
      </c>
      <c r="P86" s="14" t="s">
        <v>831</v>
      </c>
      <c r="Q86" s="14" t="s">
        <v>541</v>
      </c>
      <c r="R86" s="14" t="s">
        <v>416</v>
      </c>
      <c r="S86" s="14"/>
      <c r="T86" s="14"/>
      <c r="U86" s="14"/>
      <c r="V86" s="14"/>
      <c r="W86" s="14"/>
      <c r="X86" s="14"/>
      <c r="Y86" s="14"/>
      <c r="Z86" s="14"/>
      <c r="AA86" s="14"/>
      <c r="AB86" s="14"/>
      <c r="AC86" s="14"/>
      <c r="AD86" s="14"/>
      <c r="AE86" s="17">
        <v>41088</v>
      </c>
      <c r="AF86" s="64" t="s">
        <v>315</v>
      </c>
      <c r="AG86" s="27" t="s">
        <v>311</v>
      </c>
      <c r="AH86" s="34">
        <f t="shared" si="17"/>
        <v>1030000</v>
      </c>
      <c r="AI86" s="16">
        <v>0.5</v>
      </c>
      <c r="AJ86" s="34">
        <f t="shared" si="19"/>
        <v>515000</v>
      </c>
      <c r="AK86" s="14" t="s">
        <v>941</v>
      </c>
      <c r="AL86" s="14"/>
      <c r="AM86" s="14"/>
      <c r="AN86" s="20"/>
      <c r="AO86" s="17"/>
      <c r="AP86" s="15"/>
      <c r="AQ86" s="66">
        <v>91</v>
      </c>
      <c r="AR86" s="67">
        <f t="shared" si="13"/>
        <v>41179</v>
      </c>
      <c r="AS86" s="68">
        <f t="shared" ca="1" si="14"/>
        <v>41264</v>
      </c>
      <c r="AT86" s="67">
        <f t="shared" ca="1" si="15"/>
        <v>41264</v>
      </c>
      <c r="AU86" s="69"/>
      <c r="AV86" s="69"/>
      <c r="AW86" s="69"/>
    </row>
    <row r="87" spans="1:52" s="1" customFormat="1" ht="45" hidden="1" customHeight="1" x14ac:dyDescent="0.2">
      <c r="B87" s="14" t="s">
        <v>535</v>
      </c>
      <c r="C87" s="14" t="s">
        <v>536</v>
      </c>
      <c r="D87" s="20" t="s">
        <v>1166</v>
      </c>
      <c r="E87" s="17">
        <v>41770</v>
      </c>
      <c r="F87" s="15">
        <v>5000000</v>
      </c>
      <c r="G87" s="14" t="s">
        <v>99</v>
      </c>
      <c r="H87" s="14" t="s">
        <v>417</v>
      </c>
      <c r="I87" s="14" t="s">
        <v>418</v>
      </c>
      <c r="J87" s="15">
        <v>700000</v>
      </c>
      <c r="K87" s="16">
        <v>0.45</v>
      </c>
      <c r="L87" s="15">
        <f t="shared" si="18"/>
        <v>385000</v>
      </c>
      <c r="M87" s="15">
        <f t="shared" si="16"/>
        <v>665000</v>
      </c>
      <c r="N87" s="26" t="s">
        <v>313</v>
      </c>
      <c r="O87" s="14" t="s">
        <v>314</v>
      </c>
      <c r="P87" s="14" t="s">
        <v>831</v>
      </c>
      <c r="Q87" s="14" t="s">
        <v>419</v>
      </c>
      <c r="R87" s="14" t="s">
        <v>420</v>
      </c>
      <c r="S87" s="14"/>
      <c r="T87" s="14"/>
      <c r="U87" s="14"/>
      <c r="V87" s="14"/>
      <c r="W87" s="14"/>
      <c r="X87" s="14"/>
      <c r="Y87" s="14"/>
      <c r="Z87" s="14"/>
      <c r="AA87" s="14"/>
      <c r="AB87" s="14"/>
      <c r="AC87" s="14"/>
      <c r="AD87" s="14"/>
      <c r="AE87" s="17">
        <v>41088</v>
      </c>
      <c r="AF87" s="64" t="s">
        <v>315</v>
      </c>
      <c r="AG87" s="27" t="s">
        <v>311</v>
      </c>
      <c r="AH87" s="34">
        <f t="shared" si="17"/>
        <v>700000</v>
      </c>
      <c r="AI87" s="16">
        <v>0.45</v>
      </c>
      <c r="AJ87" s="34">
        <f t="shared" si="19"/>
        <v>385000</v>
      </c>
      <c r="AK87" s="14" t="s">
        <v>941</v>
      </c>
      <c r="AL87" s="14"/>
      <c r="AM87" s="14"/>
      <c r="AN87" s="20"/>
      <c r="AO87" s="17"/>
      <c r="AP87" s="15"/>
      <c r="AQ87" s="66">
        <v>91</v>
      </c>
      <c r="AR87" s="67">
        <f t="shared" si="13"/>
        <v>41179</v>
      </c>
      <c r="AS87" s="68">
        <f t="shared" ca="1" si="14"/>
        <v>41264</v>
      </c>
      <c r="AT87" s="67">
        <f t="shared" ca="1" si="15"/>
        <v>41264</v>
      </c>
      <c r="AU87" s="69"/>
      <c r="AV87" s="69"/>
      <c r="AW87" s="69"/>
    </row>
    <row r="88" spans="1:52" s="1" customFormat="1" ht="45" hidden="1" customHeight="1" x14ac:dyDescent="0.2">
      <c r="B88" s="14" t="s">
        <v>535</v>
      </c>
      <c r="C88" s="14" t="s">
        <v>536</v>
      </c>
      <c r="D88" s="20" t="s">
        <v>1166</v>
      </c>
      <c r="E88" s="17">
        <v>41770</v>
      </c>
      <c r="F88" s="15">
        <v>5000000</v>
      </c>
      <c r="G88" s="14" t="s">
        <v>99</v>
      </c>
      <c r="H88" s="14" t="s">
        <v>421</v>
      </c>
      <c r="I88" s="14" t="s">
        <v>921</v>
      </c>
      <c r="J88" s="15">
        <v>3050000</v>
      </c>
      <c r="K88" s="16" t="s">
        <v>922</v>
      </c>
      <c r="L88" s="15">
        <v>1630000</v>
      </c>
      <c r="M88" s="15">
        <f t="shared" si="16"/>
        <v>2897500</v>
      </c>
      <c r="N88" s="26" t="s">
        <v>313</v>
      </c>
      <c r="O88" s="14" t="s">
        <v>314</v>
      </c>
      <c r="P88" s="14" t="s">
        <v>831</v>
      </c>
      <c r="Q88" s="14" t="s">
        <v>419</v>
      </c>
      <c r="R88" s="14" t="s">
        <v>705</v>
      </c>
      <c r="S88" s="14"/>
      <c r="T88" s="14"/>
      <c r="U88" s="14"/>
      <c r="V88" s="14"/>
      <c r="W88" s="14"/>
      <c r="X88" s="14"/>
      <c r="Y88" s="14"/>
      <c r="Z88" s="14"/>
      <c r="AA88" s="14"/>
      <c r="AB88" s="14"/>
      <c r="AC88" s="14"/>
      <c r="AD88" s="14"/>
      <c r="AE88" s="17">
        <v>41088</v>
      </c>
      <c r="AF88" s="64" t="s">
        <v>315</v>
      </c>
      <c r="AG88" s="27" t="s">
        <v>311</v>
      </c>
      <c r="AH88" s="34">
        <f t="shared" si="17"/>
        <v>3050000</v>
      </c>
      <c r="AI88" s="16" t="s">
        <v>706</v>
      </c>
      <c r="AJ88" s="34">
        <v>1630000</v>
      </c>
      <c r="AK88" s="14" t="s">
        <v>941</v>
      </c>
      <c r="AL88" s="14"/>
      <c r="AM88" s="14"/>
      <c r="AN88" s="20"/>
      <c r="AO88" s="17"/>
      <c r="AP88" s="15"/>
      <c r="AQ88" s="66">
        <v>91</v>
      </c>
      <c r="AR88" s="67">
        <f t="shared" si="13"/>
        <v>41179</v>
      </c>
      <c r="AS88" s="68">
        <f t="shared" ca="1" si="14"/>
        <v>41264</v>
      </c>
      <c r="AT88" s="67">
        <f t="shared" ca="1" si="15"/>
        <v>41264</v>
      </c>
      <c r="AU88" s="69"/>
      <c r="AV88" s="69"/>
      <c r="AW88" s="69"/>
    </row>
    <row r="89" spans="1:52" s="1" customFormat="1" ht="45" hidden="1" x14ac:dyDescent="0.2">
      <c r="B89" s="14" t="s">
        <v>115</v>
      </c>
      <c r="C89" s="14" t="s">
        <v>114</v>
      </c>
      <c r="D89" s="20" t="s">
        <v>138</v>
      </c>
      <c r="E89" s="17">
        <v>41440</v>
      </c>
      <c r="F89" s="15">
        <v>5000000</v>
      </c>
      <c r="G89" s="14" t="s">
        <v>932</v>
      </c>
      <c r="H89" s="14" t="s">
        <v>115</v>
      </c>
      <c r="I89" s="14" t="s">
        <v>116</v>
      </c>
      <c r="J89" s="15">
        <v>5197205.1500000004</v>
      </c>
      <c r="K89" s="16">
        <v>0.49</v>
      </c>
      <c r="L89" s="15">
        <f>J89-J89*K89</f>
        <v>2650574.6265000002</v>
      </c>
      <c r="M89" s="15">
        <f t="shared" si="16"/>
        <v>4937344.8925000001</v>
      </c>
      <c r="N89" s="26" t="s">
        <v>313</v>
      </c>
      <c r="O89" s="14" t="s">
        <v>830</v>
      </c>
      <c r="P89" s="14" t="s">
        <v>831</v>
      </c>
      <c r="Q89" s="14" t="s">
        <v>73</v>
      </c>
      <c r="R89" s="14" t="s">
        <v>74</v>
      </c>
      <c r="S89" s="14"/>
      <c r="T89" s="14"/>
      <c r="U89" s="14"/>
      <c r="V89" s="14"/>
      <c r="W89" s="14"/>
      <c r="X89" s="14"/>
      <c r="Y89" s="14"/>
      <c r="Z89" s="14"/>
      <c r="AA89" s="14"/>
      <c r="AB89" s="14"/>
      <c r="AC89" s="14"/>
      <c r="AD89" s="14"/>
      <c r="AE89" s="51">
        <v>41083</v>
      </c>
      <c r="AF89" s="64" t="s">
        <v>310</v>
      </c>
      <c r="AG89" s="27" t="s">
        <v>311</v>
      </c>
      <c r="AH89" s="34">
        <f t="shared" si="17"/>
        <v>5197205.1500000004</v>
      </c>
      <c r="AI89" s="16">
        <v>0.49</v>
      </c>
      <c r="AJ89" s="34">
        <f>AH89-AH89*AI89</f>
        <v>2650574.6265000002</v>
      </c>
      <c r="AK89" s="27" t="s">
        <v>312</v>
      </c>
      <c r="AL89" s="14"/>
      <c r="AM89" s="14"/>
      <c r="AN89" s="14"/>
      <c r="AO89" s="14"/>
      <c r="AP89" s="14"/>
      <c r="AQ89" s="66">
        <v>31</v>
      </c>
      <c r="AR89" s="67">
        <f t="shared" si="13"/>
        <v>41114</v>
      </c>
      <c r="AS89" s="68">
        <f t="shared" ca="1" si="14"/>
        <v>41264</v>
      </c>
      <c r="AT89" s="67">
        <f t="shared" ca="1" si="15"/>
        <v>41264</v>
      </c>
      <c r="AU89" s="69"/>
      <c r="AV89" s="69"/>
      <c r="AW89" s="69"/>
    </row>
    <row r="90" spans="1:52" s="1" customFormat="1" ht="67.5" hidden="1" customHeight="1" x14ac:dyDescent="0.25">
      <c r="B90" s="14" t="s">
        <v>805</v>
      </c>
      <c r="C90" s="14" t="s">
        <v>806</v>
      </c>
      <c r="D90" s="20" t="s">
        <v>138</v>
      </c>
      <c r="E90" s="17">
        <v>41622</v>
      </c>
      <c r="F90" s="15">
        <v>5000000</v>
      </c>
      <c r="G90" s="14" t="s">
        <v>99</v>
      </c>
      <c r="H90" s="14" t="s">
        <v>805</v>
      </c>
      <c r="I90" s="14" t="s">
        <v>807</v>
      </c>
      <c r="J90" s="15">
        <v>10120000</v>
      </c>
      <c r="K90" s="16">
        <v>0.25</v>
      </c>
      <c r="L90" s="15">
        <f>J90*(1-K90)</f>
        <v>7590000</v>
      </c>
      <c r="M90" s="15">
        <f t="shared" si="16"/>
        <v>9614000</v>
      </c>
      <c r="N90" s="26" t="s">
        <v>313</v>
      </c>
      <c r="O90" s="14" t="s">
        <v>316</v>
      </c>
      <c r="P90" s="14" t="s">
        <v>317</v>
      </c>
      <c r="Q90" s="14" t="s">
        <v>808</v>
      </c>
      <c r="R90" s="14" t="s">
        <v>809</v>
      </c>
      <c r="S90" s="14"/>
      <c r="T90" s="14"/>
      <c r="U90" s="14"/>
      <c r="V90" s="14"/>
      <c r="W90" s="14"/>
      <c r="X90" s="14"/>
      <c r="Y90" s="14"/>
      <c r="Z90" s="14"/>
      <c r="AA90" s="14"/>
      <c r="AB90" s="14"/>
      <c r="AC90" s="14"/>
      <c r="AD90" s="14"/>
      <c r="AE90" s="17">
        <v>40869</v>
      </c>
      <c r="AF90" s="64" t="s">
        <v>318</v>
      </c>
      <c r="AG90" s="27" t="s">
        <v>311</v>
      </c>
      <c r="AH90" s="34">
        <f t="shared" si="17"/>
        <v>10120000</v>
      </c>
      <c r="AI90" s="16">
        <v>0</v>
      </c>
      <c r="AJ90" s="34">
        <v>0</v>
      </c>
      <c r="AK90" s="27" t="s">
        <v>122</v>
      </c>
      <c r="AL90" s="14"/>
      <c r="AM90" s="14"/>
      <c r="AN90" s="14"/>
      <c r="AO90" s="14"/>
      <c r="AP90" s="14"/>
      <c r="AQ90" s="66">
        <v>365</v>
      </c>
      <c r="AR90" s="67">
        <f t="shared" si="13"/>
        <v>41234</v>
      </c>
      <c r="AS90" s="68">
        <f t="shared" ca="1" si="14"/>
        <v>41264</v>
      </c>
      <c r="AT90" s="74">
        <f t="shared" ca="1" si="15"/>
        <v>41264</v>
      </c>
      <c r="AU90" s="69"/>
      <c r="AV90" s="69"/>
      <c r="AW90" s="69"/>
      <c r="AY90" s="72">
        <v>40876</v>
      </c>
      <c r="AZ90" s="72">
        <f ca="1">IF(AT90&gt;(AY90+183),AT90,(AY90+183))</f>
        <v>41264</v>
      </c>
    </row>
    <row r="91" spans="1:52" s="1" customFormat="1" ht="56.25" hidden="1" x14ac:dyDescent="0.25">
      <c r="A91" s="1">
        <v>1</v>
      </c>
      <c r="B91" s="22" t="s">
        <v>666</v>
      </c>
      <c r="C91" s="14" t="s">
        <v>669</v>
      </c>
      <c r="D91" s="20" t="s">
        <v>1166</v>
      </c>
      <c r="E91" s="17">
        <v>42773</v>
      </c>
      <c r="F91" s="15">
        <v>5000000</v>
      </c>
      <c r="G91" s="14" t="s">
        <v>99</v>
      </c>
      <c r="H91" s="22" t="s">
        <v>667</v>
      </c>
      <c r="I91" s="14" t="s">
        <v>668</v>
      </c>
      <c r="J91" s="15">
        <v>7178000</v>
      </c>
      <c r="K91" s="16">
        <v>0.25</v>
      </c>
      <c r="L91" s="15">
        <f>J91-J91*K91</f>
        <v>5383500</v>
      </c>
      <c r="M91" s="15">
        <f t="shared" si="16"/>
        <v>6819100</v>
      </c>
      <c r="N91" s="26" t="s">
        <v>313</v>
      </c>
      <c r="O91" s="26" t="s">
        <v>316</v>
      </c>
      <c r="P91" s="26" t="s">
        <v>317</v>
      </c>
      <c r="Q91" s="14" t="s">
        <v>670</v>
      </c>
      <c r="R91" s="14" t="s">
        <v>515</v>
      </c>
      <c r="S91" s="14"/>
      <c r="T91" s="14"/>
      <c r="U91" s="14"/>
      <c r="V91" s="14"/>
      <c r="W91" s="14"/>
      <c r="X91" s="14"/>
      <c r="Y91" s="14"/>
      <c r="Z91" s="14"/>
      <c r="AA91" s="14"/>
      <c r="AB91" s="14"/>
      <c r="AC91" s="14"/>
      <c r="AD91" s="14"/>
      <c r="AE91" s="17">
        <v>40941</v>
      </c>
      <c r="AF91" s="64" t="s">
        <v>318</v>
      </c>
      <c r="AG91" s="27" t="s">
        <v>311</v>
      </c>
      <c r="AH91" s="34">
        <f t="shared" si="17"/>
        <v>7178000</v>
      </c>
      <c r="AI91" s="16">
        <v>0.25</v>
      </c>
      <c r="AJ91" s="34">
        <f>AH91-AH91*AI91</f>
        <v>5383500</v>
      </c>
      <c r="AK91" s="27" t="s">
        <v>122</v>
      </c>
      <c r="AL91" s="14"/>
      <c r="AM91" s="14"/>
      <c r="AN91" s="14"/>
      <c r="AO91" s="14"/>
      <c r="AP91" s="14"/>
      <c r="AQ91" s="66">
        <v>365</v>
      </c>
      <c r="AR91" s="67">
        <f t="shared" si="13"/>
        <v>41306</v>
      </c>
      <c r="AS91" s="68">
        <f t="shared" ca="1" si="14"/>
        <v>41306</v>
      </c>
      <c r="AT91" s="74">
        <f t="shared" ca="1" si="15"/>
        <v>41264</v>
      </c>
      <c r="AU91" s="69"/>
      <c r="AV91" s="69"/>
      <c r="AW91" s="69"/>
      <c r="AY91" s="72">
        <v>40941</v>
      </c>
      <c r="AZ91" s="72">
        <f ca="1">IF(AT91&gt;(AY91+183),AT91,(AY91+183))</f>
        <v>41264</v>
      </c>
    </row>
    <row r="92" spans="1:52" s="1" customFormat="1" ht="101.25" x14ac:dyDescent="0.2">
      <c r="A92" s="1">
        <v>1</v>
      </c>
      <c r="B92" s="14" t="s">
        <v>1274</v>
      </c>
      <c r="C92" s="14" t="s">
        <v>1275</v>
      </c>
      <c r="D92" s="14" t="s">
        <v>138</v>
      </c>
      <c r="E92" s="17">
        <v>41808</v>
      </c>
      <c r="F92" s="15">
        <v>5000000</v>
      </c>
      <c r="G92" s="14" t="s">
        <v>99</v>
      </c>
      <c r="H92" s="14" t="s">
        <v>1276</v>
      </c>
      <c r="I92" s="14" t="s">
        <v>1277</v>
      </c>
      <c r="J92" s="15">
        <v>5200000</v>
      </c>
      <c r="K92" s="16" t="s">
        <v>998</v>
      </c>
      <c r="L92" s="15">
        <v>2360000</v>
      </c>
      <c r="M92" s="15">
        <f t="shared" si="16"/>
        <v>4940000</v>
      </c>
      <c r="N92" s="26" t="s">
        <v>34</v>
      </c>
      <c r="O92" s="14" t="s">
        <v>314</v>
      </c>
      <c r="P92" s="14" t="s">
        <v>831</v>
      </c>
      <c r="Q92" s="14" t="s">
        <v>1278</v>
      </c>
      <c r="R92" s="14" t="s">
        <v>1279</v>
      </c>
      <c r="S92" s="14"/>
      <c r="T92" s="14"/>
      <c r="U92" s="14"/>
      <c r="V92" s="14"/>
      <c r="W92" s="14"/>
      <c r="X92" s="14"/>
      <c r="Y92" s="14"/>
      <c r="Z92" s="14"/>
      <c r="AA92" s="14"/>
      <c r="AB92" s="14"/>
      <c r="AC92" s="14"/>
      <c r="AD92" s="14"/>
      <c r="AE92" s="17">
        <v>41078</v>
      </c>
      <c r="AF92" s="64" t="s">
        <v>315</v>
      </c>
      <c r="AG92" s="27" t="s">
        <v>127</v>
      </c>
      <c r="AH92" s="34">
        <f t="shared" si="17"/>
        <v>5200000</v>
      </c>
      <c r="AI92" s="16" t="s">
        <v>998</v>
      </c>
      <c r="AJ92" s="34">
        <f>L92</f>
        <v>2360000</v>
      </c>
      <c r="AK92" s="27" t="s">
        <v>122</v>
      </c>
      <c r="AL92" s="14"/>
      <c r="AM92" s="14"/>
      <c r="AN92" s="14"/>
      <c r="AO92" s="14"/>
      <c r="AP92" s="14"/>
      <c r="AQ92" s="66">
        <v>91</v>
      </c>
      <c r="AR92" s="67">
        <f t="shared" si="13"/>
        <v>41169</v>
      </c>
      <c r="AS92" s="68">
        <f t="shared" ca="1" si="14"/>
        <v>41264</v>
      </c>
      <c r="AT92" s="67">
        <f t="shared" ca="1" si="15"/>
        <v>41264</v>
      </c>
    </row>
    <row r="93" spans="1:52" s="1" customFormat="1" ht="45" hidden="1" customHeight="1" x14ac:dyDescent="0.25">
      <c r="A93" s="1">
        <v>1</v>
      </c>
      <c r="B93" s="14" t="s">
        <v>1274</v>
      </c>
      <c r="C93" s="14" t="s">
        <v>1275</v>
      </c>
      <c r="D93" s="14" t="s">
        <v>138</v>
      </c>
      <c r="E93" s="17">
        <v>41808</v>
      </c>
      <c r="F93" s="15">
        <v>5000000</v>
      </c>
      <c r="G93" s="14" t="s">
        <v>99</v>
      </c>
      <c r="H93" s="14" t="s">
        <v>1281</v>
      </c>
      <c r="I93" s="14" t="s">
        <v>1280</v>
      </c>
      <c r="J93" s="15">
        <v>3385000</v>
      </c>
      <c r="K93" s="16">
        <v>0.25</v>
      </c>
      <c r="L93" s="15">
        <f>J93-J93*K93</f>
        <v>2538750</v>
      </c>
      <c r="M93" s="15">
        <f t="shared" si="16"/>
        <v>3215750</v>
      </c>
      <c r="N93" s="26" t="s">
        <v>313</v>
      </c>
      <c r="O93" s="22" t="s">
        <v>316</v>
      </c>
      <c r="P93" s="22" t="s">
        <v>317</v>
      </c>
      <c r="Q93" s="14" t="s">
        <v>1282</v>
      </c>
      <c r="R93" s="14" t="s">
        <v>1283</v>
      </c>
      <c r="S93" s="14"/>
      <c r="T93" s="14"/>
      <c r="U93" s="14"/>
      <c r="V93" s="14"/>
      <c r="W93" s="14"/>
      <c r="X93" s="14"/>
      <c r="Y93" s="14"/>
      <c r="Z93" s="14"/>
      <c r="AA93" s="14"/>
      <c r="AB93" s="14"/>
      <c r="AC93" s="14"/>
      <c r="AD93" s="14"/>
      <c r="AE93" s="17">
        <v>41078</v>
      </c>
      <c r="AF93" s="64" t="s">
        <v>318</v>
      </c>
      <c r="AG93" s="27" t="s">
        <v>127</v>
      </c>
      <c r="AH93" s="34">
        <f t="shared" si="17"/>
        <v>3385000</v>
      </c>
      <c r="AI93" s="16">
        <v>0.25</v>
      </c>
      <c r="AJ93" s="34">
        <f>AH93-AH93*AI93</f>
        <v>2538750</v>
      </c>
      <c r="AK93" s="27" t="s">
        <v>122</v>
      </c>
      <c r="AL93" s="14"/>
      <c r="AM93" s="14"/>
      <c r="AN93" s="14"/>
      <c r="AO93" s="14"/>
      <c r="AP93" s="14"/>
      <c r="AQ93" s="66">
        <v>365</v>
      </c>
      <c r="AR93" s="67">
        <f t="shared" si="13"/>
        <v>41443</v>
      </c>
      <c r="AS93" s="68">
        <f t="shared" ca="1" si="14"/>
        <v>41443</v>
      </c>
      <c r="AT93" s="67">
        <f t="shared" ca="1" si="15"/>
        <v>41264</v>
      </c>
      <c r="AY93" s="72">
        <v>41078</v>
      </c>
      <c r="AZ93" s="72">
        <f ca="1">IF(AT93&gt;(AY93+183),AT93,(AY93+183))</f>
        <v>41264</v>
      </c>
    </row>
    <row r="94" spans="1:52" s="1" customFormat="1" ht="112.5" x14ac:dyDescent="0.2">
      <c r="A94" s="14">
        <v>1</v>
      </c>
      <c r="B94" s="14" t="s">
        <v>386</v>
      </c>
      <c r="C94" s="14" t="s">
        <v>1238</v>
      </c>
      <c r="D94" s="14" t="s">
        <v>129</v>
      </c>
      <c r="E94" s="17">
        <v>41745</v>
      </c>
      <c r="F94" s="15">
        <v>570150</v>
      </c>
      <c r="G94" s="14" t="s">
        <v>99</v>
      </c>
      <c r="H94" s="14" t="s">
        <v>386</v>
      </c>
      <c r="I94" s="14" t="s">
        <v>1239</v>
      </c>
      <c r="J94" s="15">
        <v>570000</v>
      </c>
      <c r="K94" s="16">
        <v>0.3</v>
      </c>
      <c r="L94" s="15">
        <f t="shared" ref="L94" si="20">J94-J94*K94</f>
        <v>399000</v>
      </c>
      <c r="M94" s="15">
        <f t="shared" ref="M94:M96" si="21">J94*0.95</f>
        <v>541500</v>
      </c>
      <c r="N94" s="26" t="s">
        <v>313</v>
      </c>
      <c r="O94" s="14" t="s">
        <v>314</v>
      </c>
      <c r="P94" s="14" t="s">
        <v>831</v>
      </c>
      <c r="Q94" s="14" t="s">
        <v>1240</v>
      </c>
      <c r="R94" s="14" t="s">
        <v>1241</v>
      </c>
      <c r="S94" s="14"/>
      <c r="T94" s="14"/>
      <c r="U94" s="14"/>
      <c r="V94" s="14"/>
      <c r="W94" s="14"/>
      <c r="X94" s="14"/>
      <c r="Y94" s="14"/>
      <c r="Z94" s="14"/>
      <c r="AA94" s="14"/>
      <c r="AB94" s="14"/>
      <c r="AC94" s="14"/>
      <c r="AD94" s="14"/>
      <c r="AE94" s="17">
        <v>41044</v>
      </c>
      <c r="AF94" s="64" t="s">
        <v>315</v>
      </c>
      <c r="AG94" s="27" t="s">
        <v>127</v>
      </c>
      <c r="AH94" s="34">
        <f t="shared" ref="AH94:AH96" si="22">J94</f>
        <v>570000</v>
      </c>
      <c r="AI94" s="16">
        <v>0.3</v>
      </c>
      <c r="AJ94" s="34">
        <f>AH94-AH94*AI94</f>
        <v>399000</v>
      </c>
      <c r="AK94" s="14" t="s">
        <v>1242</v>
      </c>
      <c r="AL94" s="14"/>
      <c r="AM94" s="14"/>
      <c r="AN94" s="14"/>
      <c r="AO94" s="14"/>
      <c r="AP94" s="14"/>
      <c r="AQ94" s="66">
        <v>91</v>
      </c>
      <c r="AR94" s="67">
        <f t="shared" ref="AR94:AR96" si="23">AE94+AQ94</f>
        <v>41135</v>
      </c>
      <c r="AS94" s="68">
        <f t="shared" ref="AS94:AS96" ca="1" si="24">IF(AR94&lt;=AT94,AT94,AR94)</f>
        <v>41264</v>
      </c>
      <c r="AT94" s="67">
        <f t="shared" ref="AT94:AT96" ca="1" si="25">TODAY()</f>
        <v>41264</v>
      </c>
    </row>
    <row r="95" spans="1:52" s="1" customFormat="1" ht="90" x14ac:dyDescent="0.2">
      <c r="A95" s="14">
        <v>1</v>
      </c>
      <c r="B95" s="14" t="s">
        <v>386</v>
      </c>
      <c r="C95" s="14" t="s">
        <v>1246</v>
      </c>
      <c r="D95" s="14" t="s">
        <v>129</v>
      </c>
      <c r="E95" s="17">
        <v>41638</v>
      </c>
      <c r="F95" s="15">
        <v>644000</v>
      </c>
      <c r="G95" s="14" t="s">
        <v>99</v>
      </c>
      <c r="H95" s="14" t="s">
        <v>386</v>
      </c>
      <c r="I95" s="14" t="s">
        <v>1243</v>
      </c>
      <c r="J95" s="15">
        <v>920000</v>
      </c>
      <c r="K95" s="16">
        <v>0.3</v>
      </c>
      <c r="L95" s="15">
        <f>J95-J95*K95</f>
        <v>644000</v>
      </c>
      <c r="M95" s="15">
        <f t="shared" si="21"/>
        <v>874000</v>
      </c>
      <c r="N95" s="26" t="s">
        <v>313</v>
      </c>
      <c r="O95" s="14" t="s">
        <v>314</v>
      </c>
      <c r="P95" s="14" t="s">
        <v>831</v>
      </c>
      <c r="Q95" s="14" t="s">
        <v>1244</v>
      </c>
      <c r="R95" s="14" t="s">
        <v>1245</v>
      </c>
      <c r="S95" s="14"/>
      <c r="T95" s="14"/>
      <c r="U95" s="14"/>
      <c r="V95" s="14"/>
      <c r="W95" s="14"/>
      <c r="X95" s="14"/>
      <c r="Y95" s="14"/>
      <c r="Z95" s="14"/>
      <c r="AA95" s="14"/>
      <c r="AB95" s="14"/>
      <c r="AC95" s="14"/>
      <c r="AD95" s="14"/>
      <c r="AE95" s="17">
        <v>41034</v>
      </c>
      <c r="AF95" s="64" t="s">
        <v>315</v>
      </c>
      <c r="AG95" s="27" t="s">
        <v>311</v>
      </c>
      <c r="AH95" s="34">
        <f t="shared" si="22"/>
        <v>920000</v>
      </c>
      <c r="AI95" s="16">
        <v>0.3</v>
      </c>
      <c r="AJ95" s="34">
        <f>AH95-AH95*AI95</f>
        <v>644000</v>
      </c>
      <c r="AK95" s="14" t="s">
        <v>992</v>
      </c>
      <c r="AL95" s="14"/>
      <c r="AM95" s="14"/>
      <c r="AN95" s="14"/>
      <c r="AO95" s="14"/>
      <c r="AP95" s="14"/>
      <c r="AQ95" s="66">
        <v>91</v>
      </c>
      <c r="AR95" s="67">
        <f t="shared" si="23"/>
        <v>41125</v>
      </c>
      <c r="AS95" s="68">
        <f t="shared" ca="1" si="24"/>
        <v>41264</v>
      </c>
      <c r="AT95" s="67">
        <f t="shared" ca="1" si="25"/>
        <v>41264</v>
      </c>
    </row>
    <row r="96" spans="1:52" s="1" customFormat="1" ht="78.75" x14ac:dyDescent="0.2">
      <c r="A96" s="22">
        <v>1</v>
      </c>
      <c r="B96" s="22" t="s">
        <v>386</v>
      </c>
      <c r="C96" s="14" t="s">
        <v>1082</v>
      </c>
      <c r="D96" s="20" t="s">
        <v>129</v>
      </c>
      <c r="E96" s="17">
        <v>42076</v>
      </c>
      <c r="F96" s="15">
        <v>3405000</v>
      </c>
      <c r="G96" s="14" t="s">
        <v>99</v>
      </c>
      <c r="H96" s="22" t="s">
        <v>386</v>
      </c>
      <c r="I96" s="14" t="s">
        <v>1081</v>
      </c>
      <c r="J96" s="15">
        <v>6550000</v>
      </c>
      <c r="K96" s="16" t="s">
        <v>912</v>
      </c>
      <c r="L96" s="15">
        <v>4205000</v>
      </c>
      <c r="M96" s="15">
        <f t="shared" si="21"/>
        <v>6222500</v>
      </c>
      <c r="N96" s="26" t="s">
        <v>313</v>
      </c>
      <c r="O96" s="26" t="s">
        <v>314</v>
      </c>
      <c r="P96" s="26" t="s">
        <v>831</v>
      </c>
      <c r="Q96" s="14" t="s">
        <v>1083</v>
      </c>
      <c r="R96" s="14" t="s">
        <v>1084</v>
      </c>
      <c r="S96" s="14"/>
      <c r="T96" s="14"/>
      <c r="U96" s="14"/>
      <c r="V96" s="14"/>
      <c r="W96" s="14"/>
      <c r="X96" s="14"/>
      <c r="Y96" s="14"/>
      <c r="Z96" s="14"/>
      <c r="AA96" s="14"/>
      <c r="AB96" s="14"/>
      <c r="AC96" s="14"/>
      <c r="AD96" s="14"/>
      <c r="AE96" s="17">
        <v>41047</v>
      </c>
      <c r="AF96" s="64" t="s">
        <v>315</v>
      </c>
      <c r="AG96" s="27" t="s">
        <v>311</v>
      </c>
      <c r="AH96" s="34">
        <f t="shared" si="22"/>
        <v>6550000</v>
      </c>
      <c r="AI96" s="16" t="s">
        <v>912</v>
      </c>
      <c r="AJ96" s="34">
        <f>L96</f>
        <v>4205000</v>
      </c>
      <c r="AK96" s="27" t="s">
        <v>122</v>
      </c>
      <c r="AL96" s="14"/>
      <c r="AM96" s="14"/>
      <c r="AN96" s="14"/>
      <c r="AO96" s="14"/>
      <c r="AP96" s="14"/>
      <c r="AQ96" s="66">
        <v>91</v>
      </c>
      <c r="AR96" s="67">
        <f t="shared" si="23"/>
        <v>41138</v>
      </c>
      <c r="AS96" s="68">
        <f t="shared" ca="1" si="24"/>
        <v>41264</v>
      </c>
      <c r="AT96" s="67">
        <f t="shared" ca="1" si="25"/>
        <v>41264</v>
      </c>
      <c r="AU96" s="69"/>
      <c r="AV96" s="69"/>
    </row>
  </sheetData>
  <autoFilter ref="A1:AT96">
    <filterColumn colId="0">
      <customFilters>
        <customFilter operator="notEqual" val=" "/>
      </customFilters>
    </filterColumn>
    <filterColumn colId="42">
      <filters>
        <filter val="91"/>
      </filters>
    </filterColumn>
  </autoFilter>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Портфель</vt:lpstr>
      <vt:lpstr>График мониторинга</vt:lpstr>
      <vt:lpstr>Лист1</vt:lpstr>
    </vt:vector>
  </TitlesOfParts>
  <Company>OTKRITIE Commercial Bank (JSC)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Барковец</cp:lastModifiedBy>
  <dcterms:created xsi:type="dcterms:W3CDTF">2011-05-10T07:20:03Z</dcterms:created>
  <dcterms:modified xsi:type="dcterms:W3CDTF">2012-12-21T05:38:02Z</dcterms:modified>
</cp:coreProperties>
</file>