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303\Downloads\"/>
    </mc:Choice>
  </mc:AlternateContent>
  <xr:revisionPtr revIDLastSave="0" documentId="8_{6B60DC44-D8C2-45F9-85A9-78F19DB26DF9}" xr6:coauthVersionLast="36" xr6:coauthVersionMax="36" xr10:uidLastSave="{00000000-0000-0000-0000-000000000000}"/>
  <bookViews>
    <workbookView xWindow="0" yWindow="0" windowWidth="19200" windowHeight="11385" tabRatio="610" xr2:uid="{00000000-000D-0000-FFFF-FFFF00000000}"/>
  </bookViews>
  <sheets>
    <sheet name="INDICE " sheetId="15" r:id="rId1"/>
    <sheet name="VIMIVA" sheetId="14" r:id="rId2"/>
    <sheet name="FODA" sheetId="11" r:id="rId3"/>
    <sheet name="FACTORES" sheetId="5" r:id="rId4"/>
    <sheet name="ESTRATEGIAS " sheetId="12" state="hidden" r:id="rId5"/>
    <sheet name="PLANES DE ACCION" sheetId="9" state="hidden" r:id="rId6"/>
    <sheet name="DASHBOARD" sheetId="13" r:id="rId7"/>
  </sheets>
  <calcPr calcId="191029"/>
</workbook>
</file>

<file path=xl/calcChain.xml><?xml version="1.0" encoding="utf-8"?>
<calcChain xmlns="http://schemas.openxmlformats.org/spreadsheetml/2006/main">
  <c r="J2" i="12" l="1"/>
  <c r="K3" i="11"/>
  <c r="K4" i="11"/>
  <c r="K5" i="11"/>
  <c r="K2" i="11"/>
  <c r="H5" i="5"/>
  <c r="H4" i="5"/>
  <c r="H3" i="5"/>
  <c r="H2" i="5"/>
  <c r="J5" i="12"/>
  <c r="J4" i="12"/>
  <c r="J3" i="12"/>
  <c r="D2" i="12"/>
  <c r="I11" i="12"/>
  <c r="I12" i="12"/>
  <c r="I13" i="12"/>
  <c r="I14" i="12"/>
  <c r="I10" i="12"/>
  <c r="D9" i="5"/>
  <c r="D10" i="5"/>
  <c r="D11" i="5"/>
  <c r="I26" i="5" l="1"/>
  <c r="I9" i="5"/>
  <c r="E10" i="5" l="1"/>
  <c r="E9" i="5"/>
  <c r="C10" i="9" l="1"/>
  <c r="E10" i="12"/>
  <c r="H4" i="13"/>
  <c r="H3" i="13"/>
  <c r="H5" i="13"/>
  <c r="H2" i="13"/>
  <c r="C2" i="13"/>
  <c r="C2" i="9"/>
  <c r="D2" i="11"/>
  <c r="C2" i="5"/>
  <c r="C19" i="9" l="1"/>
  <c r="B19" i="9"/>
  <c r="C18" i="9"/>
  <c r="B18" i="9"/>
  <c r="B17" i="9"/>
  <c r="C17" i="9"/>
  <c r="C16" i="9"/>
  <c r="B16" i="9"/>
  <c r="B14" i="9"/>
  <c r="C14" i="9"/>
  <c r="B15" i="9"/>
  <c r="C15" i="9"/>
  <c r="B13" i="9"/>
  <c r="C13" i="9"/>
  <c r="C12" i="9"/>
  <c r="C11" i="9"/>
  <c r="B12" i="9"/>
  <c r="B11" i="9"/>
  <c r="B10" i="9"/>
  <c r="I23" i="5"/>
  <c r="I24" i="5"/>
  <c r="I25" i="5"/>
  <c r="I27" i="5"/>
  <c r="I28" i="5"/>
  <c r="I29" i="5"/>
  <c r="I30" i="5"/>
  <c r="I31" i="5"/>
  <c r="I22" i="5"/>
  <c r="I15" i="5"/>
  <c r="I16" i="5"/>
  <c r="I17" i="5"/>
  <c r="I18" i="5"/>
  <c r="I14" i="5"/>
  <c r="I10" i="5"/>
  <c r="I11" i="5"/>
  <c r="I12" i="5"/>
  <c r="I13" i="5"/>
  <c r="L23" i="13"/>
  <c r="L21" i="13"/>
  <c r="L22" i="13"/>
  <c r="D28" i="5"/>
  <c r="E28" i="5"/>
  <c r="D29" i="5"/>
  <c r="E29" i="5"/>
  <c r="D30" i="5"/>
  <c r="E30" i="5"/>
  <c r="D31" i="5"/>
  <c r="E31" i="5"/>
  <c r="E27" i="5"/>
  <c r="D27" i="5"/>
  <c r="D23" i="5"/>
  <c r="E23" i="5"/>
  <c r="D24" i="5"/>
  <c r="E24" i="5"/>
  <c r="D25" i="5"/>
  <c r="E25" i="5"/>
  <c r="D26" i="5"/>
  <c r="E26" i="5"/>
  <c r="E22" i="5"/>
  <c r="D22" i="5"/>
  <c r="D15" i="5"/>
  <c r="E15" i="5"/>
  <c r="D16" i="5"/>
  <c r="E16" i="5"/>
  <c r="D17" i="5"/>
  <c r="E17" i="5"/>
  <c r="D18" i="5"/>
  <c r="E18" i="5"/>
  <c r="E14" i="5"/>
  <c r="D14" i="5"/>
  <c r="E11" i="5"/>
  <c r="D12" i="5"/>
  <c r="E12" i="5"/>
  <c r="D13" i="5"/>
  <c r="E13" i="5"/>
  <c r="B23" i="12"/>
  <c r="C23" i="12"/>
  <c r="B24" i="12"/>
  <c r="C24" i="12"/>
  <c r="B25" i="12"/>
  <c r="C25" i="12"/>
  <c r="B26" i="12"/>
  <c r="C26" i="12"/>
  <c r="C22" i="12"/>
  <c r="B22" i="12"/>
  <c r="E11" i="12"/>
  <c r="E12" i="12"/>
  <c r="E13" i="12"/>
  <c r="E14" i="12"/>
  <c r="D10" i="12"/>
  <c r="B17" i="12"/>
  <c r="B18" i="12"/>
  <c r="B19" i="12"/>
  <c r="B20" i="12"/>
  <c r="B16" i="12"/>
  <c r="C19" i="12"/>
  <c r="C17" i="12"/>
  <c r="C18" i="12"/>
  <c r="C20" i="12"/>
  <c r="C16" i="12"/>
  <c r="L22" i="5" l="1"/>
  <c r="H21" i="13" s="1"/>
  <c r="L24" i="5"/>
  <c r="H23" i="13" s="1"/>
  <c r="L23" i="5"/>
  <c r="H22" i="13" s="1"/>
  <c r="L25" i="5"/>
  <c r="H24" i="13" s="1"/>
  <c r="D27" i="13" l="1"/>
  <c r="E27" i="13" s="1"/>
  <c r="L26" i="5"/>
  <c r="M24" i="5" l="1"/>
  <c r="D23" i="13" s="1"/>
  <c r="M22" i="5"/>
  <c r="D21" i="13" s="1"/>
  <c r="M25" i="5"/>
  <c r="D24" i="13" s="1"/>
  <c r="M23" i="5"/>
  <c r="D2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8" authorId="0" shapeId="0" xr:uid="{6DD0E568-B50A-47A3-AD72-530BA3A3063F}">
      <text>
        <r>
          <rPr>
            <sz val="9"/>
            <color indexed="81"/>
            <rFont val="Tahoma"/>
            <family val="2"/>
          </rPr>
          <t>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xr:uid="{4997D991-66FF-4279-A224-8F981E0FAA00}">
      <text>
        <r>
          <rPr>
            <sz val="9"/>
            <color indexed="81"/>
            <rFont val="Tahoma"/>
            <family val="2"/>
          </rPr>
          <t xml:space="preserve">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 </t>
        </r>
      </text>
    </comment>
    <comment ref="B22" authorId="0" shapeId="0" xr:uid="{0CB57E52-83DC-4951-AF45-B25436062A9C}">
      <text>
        <r>
          <rPr>
            <sz val="9"/>
            <color indexed="81"/>
            <rFont val="Tahoma"/>
            <family val="2"/>
          </rPr>
          <t xml:space="preserve">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7" authorId="0" shapeId="0" xr:uid="{CA5A2386-E9CD-4CA5-9816-62DB22798E5A}">
      <text>
        <r>
          <rPr>
            <b/>
            <sz val="9"/>
            <color indexed="81"/>
            <rFont val="Tahoma"/>
            <family val="2"/>
          </rPr>
          <t>Estructura de la organización</t>
        </r>
        <r>
          <rPr>
            <sz val="9"/>
            <color indexed="81"/>
            <rFont val="Tahoma"/>
            <family val="2"/>
          </rPr>
          <t xml:space="preserve">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t>
        </r>
        <r>
          <rPr>
            <b/>
            <sz val="9"/>
            <color indexed="81"/>
            <rFont val="Tahoma"/>
            <family val="2"/>
          </rPr>
          <t>Competencia y formación</t>
        </r>
        <r>
          <rPr>
            <sz val="9"/>
            <color indexed="81"/>
            <rFont val="Tahoma"/>
            <family val="2"/>
          </rPr>
          <t xml:space="preserve">
*¿Es necesaria formación complementaria para desarrollar ciertos puestos de trabajo?, ¿Está nuestro sector en continuo cambio tecnológico que nos obliga a formarnos continuamente?
</t>
        </r>
        <r>
          <rPr>
            <b/>
            <sz val="9"/>
            <color indexed="81"/>
            <rFont val="Tahoma"/>
            <family val="2"/>
          </rPr>
          <t xml:space="preserve">Política de la organización y de la Calidad
</t>
        </r>
        <r>
          <rPr>
            <sz val="9"/>
            <color indexed="81"/>
            <rFont val="Tahoma"/>
            <family val="2"/>
          </rPr>
          <t xml:space="preserve">¿Existe una misión / visión / política establecida en la organización? (política salarial, promocional, etc)?
</t>
        </r>
        <r>
          <rPr>
            <b/>
            <sz val="9"/>
            <color indexed="81"/>
            <rFont val="Tahoma"/>
            <family val="2"/>
          </rPr>
          <t xml:space="preserve">Objetivos estratégicos de la alta dirección y de la organización
</t>
        </r>
        <r>
          <rPr>
            <sz val="9"/>
            <color indexed="81"/>
            <rFont val="Tahoma"/>
            <family val="2"/>
          </rPr>
          <t xml:space="preserve">¿Existen objetivos estratégicos establecidos? (objetivos de ventas, nuevos mercados, nuevos proyectos, etc)
</t>
        </r>
      </text>
    </comment>
    <comment ref="E7" authorId="0" shapeId="0" xr:uid="{E4C6BB69-374E-456B-BB9D-49471EB37F2F}">
      <text>
        <r>
          <rPr>
            <sz val="9"/>
            <color indexed="81"/>
            <rFont val="Tahoma"/>
            <family val="2"/>
          </rPr>
          <t>¿En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xr:uid="{3BB0E342-FCB6-416F-9531-F9A9E686B4C1}">
      <text>
        <r>
          <rPr>
            <sz val="9"/>
            <color indexed="81"/>
            <rFont val="Tahoma"/>
            <family val="2"/>
          </rPr>
          <t>¿En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xr:uid="{64E55ABD-371D-4A2D-AAFF-42D570A0688F}">
      <text>
        <r>
          <rPr>
            <b/>
            <sz val="9"/>
            <color indexed="81"/>
            <rFont val="Tahoma"/>
            <family val="2"/>
          </rPr>
          <t xml:space="preserve">Situación legal y regulatoria de nuestro sector
</t>
        </r>
        <r>
          <rPr>
            <sz val="9"/>
            <color indexed="81"/>
            <rFont val="Tahoma"/>
            <family val="2"/>
          </rPr>
          <t xml:space="preserve">¿nuestro sector está mucho/poco/medianamente regulado con normativas, leyes, regulaciones?
</t>
        </r>
        <r>
          <rPr>
            <b/>
            <sz val="9"/>
            <color indexed="81"/>
            <rFont val="Tahoma"/>
            <family val="2"/>
          </rPr>
          <t xml:space="preserve">Entorno competitivo del sector al que nos dedicamos:
</t>
        </r>
        <r>
          <rPr>
            <sz val="9"/>
            <color indexed="81"/>
            <rFont val="Tahoma"/>
            <family val="2"/>
          </rPr>
          <t xml:space="preserve">¿La competencia es poco/mucho/medianamente agresiva frente a política de precios?
</t>
        </r>
        <r>
          <rPr>
            <b/>
            <sz val="9"/>
            <color indexed="81"/>
            <rFont val="Tahoma"/>
            <family val="2"/>
          </rPr>
          <t xml:space="preserve">Percepción y relación que tenemos con nuestros clientes:
</t>
        </r>
        <r>
          <rPr>
            <sz val="9"/>
            <color indexed="81"/>
            <rFont val="Tahoma"/>
            <family val="2"/>
          </rPr>
          <t xml:space="preserve">¿Tenemos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t>
        </r>
        <r>
          <rPr>
            <b/>
            <sz val="9"/>
            <color indexed="81"/>
            <rFont val="Tahoma"/>
            <family val="2"/>
          </rPr>
          <t xml:space="preserve">Proveedores y relación que tenemos con los mismos:
</t>
        </r>
        <r>
          <rPr>
            <sz val="9"/>
            <color indexed="81"/>
            <rFont val="Tahoma"/>
            <family val="2"/>
          </rPr>
          <t>¿Existe un adecuado control de la calidad del servicio de nuestros proveedores?, ¿Existen proveedores críticos por el tipo de servicio o producto que nos suministran?</t>
        </r>
      </text>
    </comment>
    <comment ref="E13" authorId="0" shapeId="0" xr:uid="{D878E845-8E48-47D8-AD17-E11D26A88E10}">
      <text>
        <r>
          <rPr>
            <sz val="9"/>
            <color indexed="81"/>
            <rFont val="Tahoma"/>
            <family val="2"/>
          </rPr>
          <t>¿Cuáles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xr:uid="{9620CD82-9B09-4178-B098-316ED661355F}">
      <text>
        <r>
          <rPr>
            <sz val="9"/>
            <color indexed="81"/>
            <rFont val="Tahoma"/>
            <family val="2"/>
          </rPr>
          <t xml:space="preserve">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E15" authorId="0" shapeId="0" xr:uid="{E36BD4F6-F5E6-44E9-854E-413D2B101833}">
      <text/>
    </comment>
    <comment ref="I15" authorId="0" shapeId="0" xr:uid="{C19A2FC5-3486-402E-8EC3-F2CFD3621F13}">
      <text>
        <r>
          <rPr>
            <b/>
            <sz val="14"/>
            <color indexed="81"/>
            <rFont val="Tahoma"/>
            <family val="2"/>
          </rPr>
          <t>JULIO:</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27" authorId="0" shapeId="0" xr:uid="{E0EA99F4-FACD-46D6-9088-0158BBB7286F}">
      <text>
        <r>
          <rPr>
            <b/>
            <sz val="9"/>
            <color indexed="81"/>
            <rFont val="Tahoma"/>
            <family val="2"/>
          </rPr>
          <t>JULIO:</t>
        </r>
        <r>
          <rPr>
            <sz val="9"/>
            <color indexed="81"/>
            <rFont val="Tahoma"/>
            <family val="2"/>
          </rPr>
          <t xml:space="preserve">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comments>
</file>

<file path=xl/sharedStrings.xml><?xml version="1.0" encoding="utf-8"?>
<sst xmlns="http://schemas.openxmlformats.org/spreadsheetml/2006/main" count="354" uniqueCount="178">
  <si>
    <t>Oportunidades</t>
  </si>
  <si>
    <t>Amenazas</t>
  </si>
  <si>
    <t>Fortalezas</t>
  </si>
  <si>
    <t>Debilidades</t>
  </si>
  <si>
    <t>Valor</t>
  </si>
  <si>
    <t>N°</t>
  </si>
  <si>
    <t>Responsable</t>
  </si>
  <si>
    <t>TIPO</t>
  </si>
  <si>
    <t>Evaluación</t>
  </si>
  <si>
    <t>Factores internos (EFI)</t>
  </si>
  <si>
    <t>Factores externos (EFE)</t>
  </si>
  <si>
    <t>Descripción</t>
  </si>
  <si>
    <t>Importancia</t>
  </si>
  <si>
    <t>Intensidad</t>
  </si>
  <si>
    <t>Tendencia</t>
  </si>
  <si>
    <t>Puntuación</t>
  </si>
  <si>
    <t>Muy importante</t>
  </si>
  <si>
    <t>Sin importancia</t>
  </si>
  <si>
    <t>Importante</t>
  </si>
  <si>
    <t>debil</t>
  </si>
  <si>
    <t>fuerte</t>
  </si>
  <si>
    <t>muy fuerte</t>
  </si>
  <si>
    <t>mantiene</t>
  </si>
  <si>
    <t>mejora</t>
  </si>
  <si>
    <t>empeora</t>
  </si>
  <si>
    <t>Urgencia</t>
  </si>
  <si>
    <t>Nada urgente</t>
  </si>
  <si>
    <t>urgente</t>
  </si>
  <si>
    <t>muy urgente</t>
  </si>
  <si>
    <t>ANÁLISIS FODA</t>
  </si>
  <si>
    <t>MATRIZ FODA</t>
  </si>
  <si>
    <t>ANÁLISIS INTERNO</t>
  </si>
  <si>
    <t>FORTALEZAS</t>
  </si>
  <si>
    <t>DEBILIDADES</t>
  </si>
  <si>
    <t>ANÁLISIS EXTERNO</t>
  </si>
  <si>
    <t>OPORTUNIDADES</t>
  </si>
  <si>
    <t>AMENAZAS</t>
  </si>
  <si>
    <t>Firma:</t>
  </si>
  <si>
    <t>F1</t>
  </si>
  <si>
    <t>F2</t>
  </si>
  <si>
    <t>F3</t>
  </si>
  <si>
    <t>F4</t>
  </si>
  <si>
    <t>F5</t>
  </si>
  <si>
    <t>F</t>
  </si>
  <si>
    <t>D</t>
  </si>
  <si>
    <t>O</t>
  </si>
  <si>
    <t>A</t>
  </si>
  <si>
    <t>D1</t>
  </si>
  <si>
    <t>D2</t>
  </si>
  <si>
    <t>D3</t>
  </si>
  <si>
    <t>D4</t>
  </si>
  <si>
    <t>D5</t>
  </si>
  <si>
    <t>O1</t>
  </si>
  <si>
    <t>O2</t>
  </si>
  <si>
    <t>O3</t>
  </si>
  <si>
    <t>O4</t>
  </si>
  <si>
    <t>O5</t>
  </si>
  <si>
    <t>A1</t>
  </si>
  <si>
    <t>A2</t>
  </si>
  <si>
    <t>A3</t>
  </si>
  <si>
    <t>A4</t>
  </si>
  <si>
    <t>A5</t>
  </si>
  <si>
    <t>AMENAZAS (A)</t>
  </si>
  <si>
    <t>OPORTUNIDADES (O)</t>
  </si>
  <si>
    <t>FORTALEZAS (F)</t>
  </si>
  <si>
    <t>DEBILIDADES (D)</t>
  </si>
  <si>
    <t>FO</t>
  </si>
  <si>
    <t>FA</t>
  </si>
  <si>
    <t>DO</t>
  </si>
  <si>
    <t>DA</t>
  </si>
  <si>
    <t>Fecha Inicio</t>
  </si>
  <si>
    <t>Fecha Fin</t>
  </si>
  <si>
    <t>Estado</t>
  </si>
  <si>
    <t xml:space="preserve">FODA CRUZADO (ESTRATEGIAS) </t>
  </si>
  <si>
    <t>ESTRATEGIAS DEFENSIVAS (F-A)
¿Cómo podemos usar una fortaleza para minimizar o neutralizar una amenaza?</t>
  </si>
  <si>
    <t>ESTRATEGIAS OFENSIVAS (F-O)
¿Cómo podemos usar una fortaleza para explotar 
una oportunidad?</t>
  </si>
  <si>
    <t>ESTRATEGIAS DE REORIENTACIÓN (D-O)
 ¿Cómo podemos corregir una debilidad para poder aprovechar una oportunidad?</t>
  </si>
  <si>
    <t>ESTRATEGIAS DE SUPERVIVENCIA (D-A)
¿Cómo vamos a trabajar una debilidad para minimizar 
el efecto de una amenaza?</t>
  </si>
  <si>
    <t>Descripción estrategia</t>
  </si>
  <si>
    <t>Tipo de 
estrategia</t>
  </si>
  <si>
    <t xml:space="preserve">PLANES DE ACCIÓN </t>
  </si>
  <si>
    <t>Planes de acción</t>
  </si>
  <si>
    <t>En proceso</t>
  </si>
  <si>
    <t>Pendiente</t>
  </si>
  <si>
    <t>Culminado</t>
  </si>
  <si>
    <t>Impacto</t>
  </si>
  <si>
    <t>Poco importante</t>
  </si>
  <si>
    <t>Mala</t>
  </si>
  <si>
    <t>Deficiente</t>
  </si>
  <si>
    <t>Se mantiene</t>
  </si>
  <si>
    <t>Mucha mejora</t>
  </si>
  <si>
    <t>Total importante</t>
  </si>
  <si>
    <t>Promedio</t>
  </si>
  <si>
    <t>Muy debil</t>
  </si>
  <si>
    <t>MUY DESFAVORABLE</t>
  </si>
  <si>
    <t>DESFAVORABLE</t>
  </si>
  <si>
    <t>EQUILIBRIO</t>
  </si>
  <si>
    <t>FAVORABLE</t>
  </si>
  <si>
    <t>MUY FAVORABLE</t>
  </si>
  <si>
    <t>RESUMEN</t>
  </si>
  <si>
    <t>TOTAL</t>
  </si>
  <si>
    <t>Urgente prom.</t>
  </si>
  <si>
    <t>algo urgente</t>
  </si>
  <si>
    <t>no urgente</t>
  </si>
  <si>
    <t>Urgente</t>
  </si>
  <si>
    <t>Visión general de los factores internos y externos</t>
  </si>
  <si>
    <t>%</t>
  </si>
  <si>
    <t>PUNTUACIÓN</t>
  </si>
  <si>
    <t>ESTADO</t>
  </si>
  <si>
    <t>Índice de situación</t>
  </si>
  <si>
    <t>SITUACIÓN</t>
  </si>
  <si>
    <t>MÍNIMO</t>
  </si>
  <si>
    <t>MÁXIMO</t>
  </si>
  <si>
    <t>IS=</t>
  </si>
  <si>
    <t xml:space="preserve"> ((Oportunidades + fuerzas)-(+debilidades +amenazas))/((+fuerzas + oportunidades)+(debildiades+amenazas))x2</t>
  </si>
  <si>
    <t>Tus puntos fuertes son mayores o iguales a tus debilidades, mantén ese buen resultado</t>
  </si>
  <si>
    <t>Tus debilidades son menores o iguales a tus fortalezas, es buena señal, pero no te conformes</t>
  </si>
  <si>
    <t>Tienes más oportunidades que amenazas y eso indica un fururo prometedor, todo lo que necesitas hacer es alinear que fuerzas optimizaran las posibilidades de que realmente ocurran</t>
  </si>
  <si>
    <t>Sus amenazas son menores que sus oportunidades, pero aún así vale la pena analizar sus amenazas más relevantes y crear planes de acción para ellas</t>
  </si>
  <si>
    <t>PORCENTAJE</t>
  </si>
  <si>
    <t>PUNTAJE</t>
  </si>
  <si>
    <t>VISION</t>
  </si>
  <si>
    <t>MISIÓN</t>
  </si>
  <si>
    <t>VALORES CORPORATIVOS</t>
  </si>
  <si>
    <t xml:space="preserve">Código: </t>
  </si>
  <si>
    <t xml:space="preserve">Página: </t>
  </si>
  <si>
    <r>
      <t>Versión:</t>
    </r>
    <r>
      <rPr>
        <i/>
        <sz val="11"/>
        <color theme="0" tint="-0.499984740745262"/>
        <rFont val="Calibri"/>
        <family val="2"/>
        <scheme val="minor"/>
      </rPr>
      <t xml:space="preserve"> </t>
    </r>
  </si>
  <si>
    <r>
      <t>Versión:</t>
    </r>
    <r>
      <rPr>
        <i/>
        <sz val="12"/>
        <color theme="0" tint="-0.499984740745262"/>
        <rFont val="Calibri"/>
        <family val="2"/>
        <scheme val="minor"/>
      </rPr>
      <t xml:space="preserve"> </t>
    </r>
  </si>
  <si>
    <t xml:space="preserve">Fecha </t>
  </si>
  <si>
    <t xml:space="preserve">Elaborado por:
</t>
  </si>
  <si>
    <t xml:space="preserve">Revisado por: 
</t>
  </si>
  <si>
    <t xml:space="preserve">Aprobado por: 
</t>
  </si>
  <si>
    <t xml:space="preserve">Cargo:
</t>
  </si>
  <si>
    <t xml:space="preserve">     
        FACTORES      
       EXTERNOS
FACTORES
 INTERNOS    
</t>
  </si>
  <si>
    <r>
      <t>Versión:</t>
    </r>
    <r>
      <rPr>
        <i/>
        <sz val="16"/>
        <color theme="0" tint="-0.499984740745262"/>
        <rFont val="Calibri"/>
        <family val="2"/>
        <scheme val="minor"/>
      </rPr>
      <t xml:space="preserve"> </t>
    </r>
  </si>
  <si>
    <t>CONTENIDO - PLANTILLA FODA</t>
  </si>
  <si>
    <t>DESCRIPCIÓN</t>
  </si>
  <si>
    <t>VISIÓN, MISIÓN, VALORES CORPORATIVOS</t>
  </si>
  <si>
    <t>DASHBOARD</t>
  </si>
  <si>
    <t>EVALUACIÓN DE FACTORES INTERNOS Y EXTERNOS</t>
  </si>
  <si>
    <t>MATRIZ CRUZADA DE FACTORES (FODA CRUZADO)</t>
  </si>
  <si>
    <t>PLANES DE ACCIÓN</t>
  </si>
  <si>
    <t>Matriz de Evaluación de Factores externos</t>
  </si>
  <si>
    <t>Matriz de Evaluación de Factores internos</t>
  </si>
  <si>
    <t>q</t>
  </si>
  <si>
    <t xml:space="preserve">Ser la plataforma lider en la gestion de estacionamientos inteligentes, facilitandoel acceso a soluciones de aparcamientos eficientes, seguras y sostenibles en todas las ciudades del pais. Aspiramos a revolucionar la forma en que las personas encuentran y utilizan los estacionamientos, optimizando el tiempo, reduciendo la congestion urbana A travez de tecnologia innovadora. </t>
  </si>
  <si>
    <t>Facilitar a nuestros usuarios el acceso a estacionamientos mediante una aplicación móvil intuitiva y eficiente, que les permita encontrar, reservar y pagar espacios de aparcamiento de manera rápida y segura. Nos comprometemos a optimizar la experiencia de estacionamiento, reduciendo el tiempo de búsqueda y disminuyendo el tráfico en las ciudades, mientras ofrecemos soluciones inteligentes que contribuyan a la sostenibilidad urbana. A través de alianzas estratégicas y un servicio al cliente excepcional, buscamos generar valor tanto para nuestros usuarios como para los propietarios de estacionamientos, promoviendo una movilidad más fluida y conveniente para todos</t>
  </si>
  <si>
    <t>Innovación y Tecnologia</t>
  </si>
  <si>
    <t>Sostenibilidad</t>
  </si>
  <si>
    <t>Seguridad</t>
  </si>
  <si>
    <t>Eficiencia</t>
  </si>
  <si>
    <t>Tincar</t>
  </si>
  <si>
    <t>Brindar soluciones de movilidad.</t>
  </si>
  <si>
    <t>Garantizar la seguridad para vehiculos.</t>
  </si>
  <si>
    <t>contribuir a la reduccion vehicular en las calles.</t>
  </si>
  <si>
    <t>Permisos para usar parqueaderos.</t>
  </si>
  <si>
    <t>Crecimiento del mercado.</t>
  </si>
  <si>
    <t>Expacion geografica, posibilidad de expandirse a nuevas ciudades y mercados internacionales.</t>
  </si>
  <si>
    <t>Desarrollo de nuevas funcionalidades como la reserva de estacionamiento a largo plazo.</t>
  </si>
  <si>
    <t>Integracion con otras aplicaciones de movilidad.</t>
  </si>
  <si>
    <t>Integración con vehiculos electricos, ofrecimiento de servicios adicionales.</t>
  </si>
  <si>
    <t>Dependencia de tecnologica.</t>
  </si>
  <si>
    <t>Competencias directas e indirectas.</t>
  </si>
  <si>
    <t>Competencias emergentes.</t>
  </si>
  <si>
    <t>costos en inversion de marketing</t>
  </si>
  <si>
    <t>Regulacion gubernamentales.</t>
  </si>
  <si>
    <t>Desconfianza entre el uso de las herramientas.</t>
  </si>
  <si>
    <t>Ciberseguridad</t>
  </si>
  <si>
    <t>conflictos de intereses.</t>
  </si>
  <si>
    <t>Ingenieros de software</t>
  </si>
  <si>
    <t>Ingeniero de software</t>
  </si>
  <si>
    <t>Edgar Mojica</t>
  </si>
  <si>
    <t>CEO</t>
  </si>
  <si>
    <t>Diego Hernandez Altamiranda - Karen palacios</t>
  </si>
  <si>
    <t>Cristian Rincon - Santiago Becerra</t>
  </si>
  <si>
    <t>El comportamiento de usuarios</t>
  </si>
  <si>
    <t>mostrar una alternativa que nos permita adquirir recursos atraves de terceros.</t>
  </si>
  <si>
    <t>Brindar Aplicación de conectividad de facil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</si>
</sst>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sz val="14"/>
      <name val="Arial"/>
      <family val="2"/>
    </font>
    <font>
      <sz val="8"/>
      <name val="Calibri"/>
      <family val="2"/>
    </font>
    <font>
      <sz val="11"/>
      <color theme="0"/>
      <name val="Calibri"/>
      <family val="2"/>
      <scheme val="minor"/>
    </font>
    <font>
      <u/>
      <sz val="12"/>
      <color theme="10"/>
      <name val="Verdana"/>
      <family val="2"/>
    </font>
    <font>
      <b/>
      <sz val="11"/>
      <color theme="1"/>
      <name val="Calibri"/>
      <family val="2"/>
      <scheme val="minor"/>
    </font>
    <font>
      <sz val="16"/>
      <color theme="1"/>
      <name val="Calibri"/>
      <family val="2"/>
      <scheme val="minor"/>
    </font>
    <font>
      <sz val="13"/>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4"/>
      <color theme="0"/>
      <name val="Calibri"/>
      <family val="2"/>
      <scheme val="minor"/>
    </font>
    <font>
      <b/>
      <sz val="12"/>
      <color theme="0"/>
      <name val="Calibri"/>
      <family val="2"/>
      <scheme val="minor"/>
    </font>
    <font>
      <b/>
      <sz val="18"/>
      <color theme="1"/>
      <name val="Calibri"/>
      <family val="2"/>
      <scheme val="minor"/>
    </font>
    <font>
      <sz val="11"/>
      <color theme="1"/>
      <name val="Calibri"/>
      <family val="2"/>
      <scheme val="minor"/>
    </font>
    <font>
      <sz val="14"/>
      <color indexed="81"/>
      <name val="Tahoma"/>
      <family val="2"/>
    </font>
    <font>
      <sz val="9"/>
      <color indexed="81"/>
      <name val="Tahoma"/>
      <family val="2"/>
    </font>
    <font>
      <b/>
      <sz val="14"/>
      <color indexed="81"/>
      <name val="Tahoma"/>
      <family val="2"/>
    </font>
    <font>
      <i/>
      <sz val="16"/>
      <color theme="1"/>
      <name val="Calibri"/>
      <family val="2"/>
      <scheme val="minor"/>
    </font>
    <font>
      <b/>
      <i/>
      <sz val="11"/>
      <color theme="0" tint="-0.499984740745262"/>
      <name val="Calibri"/>
      <family val="2"/>
      <scheme val="minor"/>
    </font>
    <font>
      <i/>
      <sz val="11"/>
      <color theme="0" tint="-0.499984740745262"/>
      <name val="Calibri"/>
      <family val="2"/>
      <scheme val="minor"/>
    </font>
    <font>
      <b/>
      <i/>
      <sz val="12"/>
      <color theme="0" tint="-0.499984740745262"/>
      <name val="Calibri"/>
      <family val="2"/>
      <scheme val="minor"/>
    </font>
    <font>
      <i/>
      <sz val="12"/>
      <color theme="0" tint="-0.499984740745262"/>
      <name val="Calibri"/>
      <family val="2"/>
      <scheme val="minor"/>
    </font>
    <font>
      <b/>
      <i/>
      <sz val="14"/>
      <color theme="0" tint="-0.499984740745262"/>
      <name val="Calibri"/>
      <family val="2"/>
      <scheme val="minor"/>
    </font>
    <font>
      <b/>
      <sz val="14"/>
      <color theme="0" tint="-0.499984740745262"/>
      <name val="Calibri"/>
      <family val="2"/>
      <scheme val="minor"/>
    </font>
    <font>
      <b/>
      <i/>
      <sz val="18"/>
      <color theme="0" tint="-0.499984740745262"/>
      <name val="Calibri"/>
      <family val="2"/>
      <scheme val="minor"/>
    </font>
    <font>
      <b/>
      <i/>
      <sz val="16"/>
      <color theme="0" tint="-0.499984740745262"/>
      <name val="Calibri"/>
      <family val="2"/>
      <scheme val="minor"/>
    </font>
    <font>
      <i/>
      <sz val="16"/>
      <color theme="0" tint="-0.499984740745262"/>
      <name val="Calibri"/>
      <family val="2"/>
      <scheme val="minor"/>
    </font>
    <font>
      <b/>
      <sz val="11"/>
      <color theme="0"/>
      <name val="Calibri"/>
      <family val="2"/>
      <scheme val="minor"/>
    </font>
    <font>
      <b/>
      <sz val="24"/>
      <color theme="0"/>
      <name val="Calibri"/>
      <family val="2"/>
      <scheme val="minor"/>
    </font>
    <font>
      <b/>
      <sz val="14"/>
      <color theme="0"/>
      <name val="Calibri"/>
      <family val="2"/>
      <scheme val="minor"/>
    </font>
    <font>
      <b/>
      <sz val="9"/>
      <color indexed="81"/>
      <name val="Tahoma"/>
      <family val="2"/>
    </font>
    <font>
      <i/>
      <sz val="12"/>
      <color theme="1"/>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tint="-0.249977111117893"/>
        <bgColor indexed="64"/>
      </patternFill>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wrapText="1"/>
    </xf>
    <xf numFmtId="9" fontId="16"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xf numFmtId="0" fontId="1" fillId="0" borderId="0" xfId="0" applyFont="1" applyAlignment="1">
      <alignment horizontal="left"/>
    </xf>
    <xf numFmtId="0" fontId="0" fillId="0" borderId="1" xfId="0" applyBorder="1" applyAlignment="1">
      <alignment horizontal="center"/>
    </xf>
    <xf numFmtId="0" fontId="0" fillId="0" borderId="1" xfId="0" applyBorder="1"/>
    <xf numFmtId="0" fontId="7" fillId="2" borderId="1" xfId="0" applyFont="1" applyFill="1" applyBorder="1" applyAlignment="1">
      <alignment vertical="center"/>
    </xf>
    <xf numFmtId="0" fontId="3" fillId="3" borderId="1" xfId="0" applyFont="1" applyFill="1" applyBorder="1" applyAlignment="1">
      <alignment horizontal="center" vertical="center"/>
    </xf>
    <xf numFmtId="0" fontId="0" fillId="0" borderId="1" xfId="0" applyFill="1" applyBorder="1"/>
    <xf numFmtId="0" fontId="0" fillId="0"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0" borderId="0" xfId="1" applyAlignment="1"/>
    <xf numFmtId="0" fontId="8" fillId="0" borderId="0" xfId="0" applyFont="1" applyAlignment="1">
      <alignment horizont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4" fillId="0" borderId="0" xfId="1" applyAlignment="1">
      <alignment horizontal="center"/>
    </xf>
    <xf numFmtId="9" fontId="13" fillId="12" borderId="0" xfId="0" applyNumberFormat="1" applyFont="1" applyFill="1" applyAlignment="1">
      <alignment horizontal="center" vertical="center"/>
    </xf>
    <xf numFmtId="0" fontId="9" fillId="0" borderId="0" xfId="0" applyFont="1"/>
    <xf numFmtId="0" fontId="12" fillId="0" borderId="0" xfId="0" applyFont="1"/>
    <xf numFmtId="0" fontId="12" fillId="7" borderId="0" xfId="0" applyFont="1" applyFill="1" applyBorder="1" applyAlignment="1">
      <alignment vertical="center"/>
    </xf>
    <xf numFmtId="0" fontId="12" fillId="14" borderId="0" xfId="0" applyFont="1" applyFill="1" applyBorder="1" applyAlignment="1">
      <alignment vertical="center"/>
    </xf>
    <xf numFmtId="0" fontId="12" fillId="15" borderId="0" xfId="0" applyFont="1" applyFill="1" applyBorder="1" applyAlignment="1">
      <alignment vertical="center"/>
    </xf>
    <xf numFmtId="0" fontId="12" fillId="16" borderId="0" xfId="0" applyFont="1" applyFill="1" applyBorder="1" applyAlignment="1">
      <alignment vertical="center"/>
    </xf>
    <xf numFmtId="0" fontId="9" fillId="19" borderId="0" xfId="0" applyFont="1" applyFill="1"/>
    <xf numFmtId="0" fontId="0" fillId="19" borderId="0" xfId="0" applyFill="1"/>
    <xf numFmtId="0" fontId="14" fillId="20" borderId="1" xfId="0" applyFont="1" applyFill="1" applyBorder="1" applyAlignment="1">
      <alignment horizontal="center" vertical="center"/>
    </xf>
    <xf numFmtId="0" fontId="14" fillId="20" borderId="1" xfId="0" applyFont="1" applyFill="1" applyBorder="1" applyAlignment="1">
      <alignment horizontal="center" vertical="center" wrapText="1"/>
    </xf>
    <xf numFmtId="0" fontId="0" fillId="0" borderId="6" xfId="0" applyBorder="1" applyAlignment="1"/>
    <xf numFmtId="0" fontId="0" fillId="0" borderId="8" xfId="0" applyBorder="1" applyAlignment="1"/>
    <xf numFmtId="0" fontId="0" fillId="0" borderId="10" xfId="0" applyBorder="1" applyAlignment="1"/>
    <xf numFmtId="0" fontId="12" fillId="7"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0" fillId="0" borderId="0" xfId="0" applyBorder="1" applyAlignment="1"/>
    <xf numFmtId="0" fontId="11" fillId="0" borderId="0" xfId="0" applyFont="1" applyBorder="1" applyAlignment="1">
      <alignment horizontal="center" vertical="center"/>
    </xf>
    <xf numFmtId="0" fontId="5" fillId="0" borderId="0" xfId="0" applyFont="1" applyBorder="1" applyAlignment="1">
      <alignment vertical="center"/>
    </xf>
    <xf numFmtId="0" fontId="0" fillId="0" borderId="1" xfId="0" applyBorder="1" applyAlignment="1">
      <alignment horizontal="center" vertical="center" wrapText="1"/>
    </xf>
    <xf numFmtId="0" fontId="11" fillId="0" borderId="0" xfId="0" applyFont="1"/>
    <xf numFmtId="0" fontId="0" fillId="0" borderId="0" xfId="0" applyAlignment="1">
      <alignment horizontal="center" vertical="center"/>
    </xf>
    <xf numFmtId="0" fontId="0" fillId="11" borderId="8" xfId="0" applyFill="1" applyBorder="1" applyAlignment="1">
      <alignment horizontal="center" vertical="center" wrapText="1"/>
    </xf>
    <xf numFmtId="0" fontId="12" fillId="7" borderId="1" xfId="0" applyFont="1" applyFill="1" applyBorder="1" applyAlignment="1">
      <alignment vertical="center"/>
    </xf>
    <xf numFmtId="0" fontId="12" fillId="0" borderId="1" xfId="0" applyFont="1" applyBorder="1" applyAlignment="1">
      <alignment horizontal="center"/>
    </xf>
    <xf numFmtId="0" fontId="12" fillId="14" borderId="1" xfId="0" applyFont="1" applyFill="1" applyBorder="1" applyAlignment="1">
      <alignment vertical="center"/>
    </xf>
    <xf numFmtId="0" fontId="12" fillId="15" borderId="1" xfId="0" applyFont="1" applyFill="1" applyBorder="1" applyAlignment="1">
      <alignment vertical="center"/>
    </xf>
    <xf numFmtId="0" fontId="12" fillId="16" borderId="1" xfId="0" applyFont="1" applyFill="1" applyBorder="1" applyAlignment="1">
      <alignment vertical="center"/>
    </xf>
    <xf numFmtId="0" fontId="0" fillId="2" borderId="0" xfId="0" applyFill="1"/>
    <xf numFmtId="0" fontId="5" fillId="0" borderId="1" xfId="0" applyFont="1" applyBorder="1" applyAlignment="1">
      <alignment horizontal="center"/>
    </xf>
    <xf numFmtId="9" fontId="0" fillId="0" borderId="1" xfId="2" applyNumberFormat="1" applyFont="1" applyBorder="1" applyAlignment="1">
      <alignment horizontal="center"/>
    </xf>
    <xf numFmtId="0" fontId="0" fillId="9" borderId="1" xfId="0"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0" fontId="5" fillId="0" borderId="1" xfId="0" applyFont="1" applyBorder="1" applyAlignment="1">
      <alignment horizontal="center" vertical="center"/>
    </xf>
    <xf numFmtId="0" fontId="5" fillId="4" borderId="1" xfId="0" applyFont="1" applyFill="1" applyBorder="1" applyAlignment="1">
      <alignment horizontal="center"/>
    </xf>
    <xf numFmtId="0" fontId="5" fillId="22" borderId="1" xfId="0" applyFont="1" applyFill="1" applyBorder="1" applyAlignment="1">
      <alignment horizontal="center"/>
    </xf>
    <xf numFmtId="0" fontId="5" fillId="23" borderId="1" xfId="0" applyFont="1" applyFill="1" applyBorder="1" applyAlignment="1">
      <alignment horizontal="center"/>
    </xf>
    <xf numFmtId="0" fontId="5" fillId="24" borderId="1" xfId="0" applyFont="1" applyFill="1" applyBorder="1" applyAlignment="1">
      <alignment horizontal="center"/>
    </xf>
    <xf numFmtId="0" fontId="5" fillId="25" borderId="1" xfId="0" applyFont="1" applyFill="1" applyBorder="1" applyAlignment="1">
      <alignment horizontal="center"/>
    </xf>
    <xf numFmtId="9" fontId="5" fillId="0" borderId="1" xfId="0" applyNumberFormat="1" applyFont="1" applyBorder="1" applyAlignment="1">
      <alignment horizontal="center" vertical="center"/>
    </xf>
    <xf numFmtId="0" fontId="5" fillId="22" borderId="15" xfId="0" applyFont="1" applyFill="1" applyBorder="1"/>
    <xf numFmtId="0" fontId="5" fillId="22" borderId="16" xfId="0" applyFont="1" applyFill="1" applyBorder="1"/>
    <xf numFmtId="0" fontId="5" fillId="19" borderId="14" xfId="0" applyFont="1" applyFill="1" applyBorder="1" applyAlignment="1">
      <alignment horizontal="center"/>
    </xf>
    <xf numFmtId="9" fontId="12" fillId="13" borderId="1" xfId="0" applyNumberFormat="1" applyFont="1" applyFill="1" applyBorder="1" applyAlignment="1">
      <alignment horizontal="center" vertical="center"/>
    </xf>
    <xf numFmtId="9" fontId="12" fillId="17" borderId="1" xfId="0" applyNumberFormat="1" applyFont="1" applyFill="1" applyBorder="1" applyAlignment="1">
      <alignment horizontal="center" vertical="center"/>
    </xf>
    <xf numFmtId="9" fontId="12" fillId="18" borderId="1" xfId="0" applyNumberFormat="1" applyFont="1" applyFill="1" applyBorder="1" applyAlignment="1">
      <alignment horizontal="center" vertical="center"/>
    </xf>
    <xf numFmtId="9" fontId="12" fillId="19" borderId="1" xfId="0" applyNumberFormat="1" applyFont="1" applyFill="1" applyBorder="1" applyAlignment="1">
      <alignment horizontal="center" vertical="center"/>
    </xf>
    <xf numFmtId="0" fontId="5" fillId="0" borderId="1" xfId="0" applyFont="1" applyBorder="1" applyAlignment="1">
      <alignment horizontal="left"/>
    </xf>
    <xf numFmtId="0" fontId="0" fillId="9"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0" borderId="1" xfId="0" applyBorder="1" applyAlignment="1">
      <alignment horizontal="left" vertical="center" wrapText="1"/>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center" vertical="center" wrapText="1"/>
    </xf>
    <xf numFmtId="0" fontId="23" fillId="0" borderId="1" xfId="0" applyFont="1" applyBorder="1" applyAlignment="1">
      <alignment vertical="center"/>
    </xf>
    <xf numFmtId="14" fontId="0" fillId="13" borderId="1" xfId="0" applyNumberForma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wrapText="1"/>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0" fillId="13" borderId="1" xfId="0" applyFill="1" applyBorder="1" applyAlignment="1">
      <alignment horizontal="center"/>
    </xf>
    <xf numFmtId="0" fontId="9"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10" fillId="13" borderId="1" xfId="0" applyFont="1" applyFill="1" applyBorder="1" applyAlignment="1">
      <alignment vertical="center" wrapText="1"/>
    </xf>
    <xf numFmtId="0" fontId="23" fillId="11" borderId="1" xfId="0" applyFont="1" applyFill="1" applyBorder="1" applyAlignment="1">
      <alignment vertical="center"/>
    </xf>
    <xf numFmtId="0" fontId="21" fillId="11" borderId="1" xfId="0" applyFont="1" applyFill="1" applyBorder="1" applyAlignment="1">
      <alignment horizontal="center" vertical="center"/>
    </xf>
    <xf numFmtId="0" fontId="28" fillId="0" borderId="1" xfId="0" applyFont="1" applyBorder="1" applyAlignment="1">
      <alignment vertical="center"/>
    </xf>
    <xf numFmtId="0" fontId="23" fillId="11" borderId="3" xfId="0" applyFont="1" applyFill="1" applyBorder="1" applyAlignment="1">
      <alignment vertical="center"/>
    </xf>
    <xf numFmtId="0" fontId="23" fillId="11" borderId="5" xfId="0" applyFont="1" applyFill="1" applyBorder="1" applyAlignment="1">
      <alignment vertical="center"/>
    </xf>
    <xf numFmtId="0" fontId="0" fillId="27" borderId="8" xfId="0" applyFill="1" applyBorder="1"/>
    <xf numFmtId="0" fontId="0" fillId="27" borderId="0" xfId="0" applyFill="1" applyAlignment="1">
      <alignment horizontal="center"/>
    </xf>
    <xf numFmtId="0" fontId="0" fillId="27" borderId="0" xfId="0" applyFill="1"/>
    <xf numFmtId="0" fontId="0" fillId="27" borderId="9" xfId="0" applyFill="1" applyBorder="1"/>
    <xf numFmtId="0" fontId="5" fillId="27" borderId="9" xfId="0" applyFont="1" applyFill="1" applyBorder="1" applyAlignment="1">
      <alignment horizontal="center" vertical="center"/>
    </xf>
    <xf numFmtId="0" fontId="5" fillId="27" borderId="0" xfId="0" applyFont="1" applyFill="1" applyAlignment="1">
      <alignment horizontal="center" vertical="center"/>
    </xf>
    <xf numFmtId="0" fontId="5" fillId="27" borderId="0" xfId="0" applyFont="1" applyFill="1" applyAlignment="1">
      <alignment vertical="center"/>
    </xf>
    <xf numFmtId="0" fontId="5" fillId="27" borderId="8" xfId="0" applyFont="1" applyFill="1" applyBorder="1" applyAlignment="1">
      <alignment vertical="center"/>
    </xf>
    <xf numFmtId="0" fontId="30" fillId="23" borderId="1" xfId="0" applyFont="1" applyFill="1" applyBorder="1" applyAlignment="1">
      <alignment horizontal="center" vertical="center"/>
    </xf>
    <xf numFmtId="0" fontId="9" fillId="27" borderId="0" xfId="0" applyFont="1" applyFill="1" applyAlignment="1">
      <alignment horizontal="center" vertical="center"/>
    </xf>
    <xf numFmtId="0" fontId="0" fillId="27" borderId="10" xfId="0" applyFill="1" applyBorder="1"/>
    <xf numFmtId="0" fontId="5" fillId="27" borderId="11" xfId="0" applyFont="1" applyFill="1" applyBorder="1" applyAlignment="1">
      <alignment horizontal="center"/>
    </xf>
    <xf numFmtId="0" fontId="5" fillId="27" borderId="11" xfId="0" applyFont="1" applyFill="1" applyBorder="1"/>
    <xf numFmtId="0" fontId="0" fillId="27" borderId="12" xfId="0" applyFill="1" applyBorder="1"/>
    <xf numFmtId="0" fontId="21" fillId="11" borderId="1" xfId="0" applyFont="1" applyFill="1" applyBorder="1" applyAlignment="1">
      <alignment horizontal="center" vertical="center"/>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0" fontId="3" fillId="0" borderId="0" xfId="0" applyFont="1"/>
    <xf numFmtId="0" fontId="32" fillId="6" borderId="3" xfId="0" applyFont="1" applyFill="1" applyBorder="1" applyAlignment="1">
      <alignment horizontal="center" vertical="center"/>
    </xf>
    <xf numFmtId="0" fontId="32" fillId="6" borderId="4" xfId="0" applyFont="1" applyFill="1" applyBorder="1" applyAlignment="1">
      <alignment horizontal="center" vertical="center"/>
    </xf>
    <xf numFmtId="0" fontId="32" fillId="6" borderId="5" xfId="0" applyFont="1" applyFill="1" applyBorder="1" applyAlignment="1">
      <alignment horizontal="center" vertical="center"/>
    </xf>
    <xf numFmtId="0" fontId="32" fillId="30" borderId="3" xfId="0" applyFont="1" applyFill="1" applyBorder="1" applyAlignment="1">
      <alignment horizontal="center" vertical="center"/>
    </xf>
    <xf numFmtId="0" fontId="32" fillId="30" borderId="4" xfId="0" applyFont="1" applyFill="1" applyBorder="1" applyAlignment="1">
      <alignment horizontal="center" vertical="center"/>
    </xf>
    <xf numFmtId="0" fontId="32" fillId="30" borderId="5" xfId="0" applyFont="1" applyFill="1" applyBorder="1" applyAlignment="1">
      <alignment horizontal="center" vertical="center"/>
    </xf>
    <xf numFmtId="0" fontId="32" fillId="20" borderId="3" xfId="0" applyFont="1" applyFill="1" applyBorder="1" applyAlignment="1">
      <alignment horizontal="center" vertical="center"/>
    </xf>
    <xf numFmtId="0" fontId="32" fillId="20" borderId="4" xfId="0" applyFont="1" applyFill="1" applyBorder="1" applyAlignment="1">
      <alignment horizontal="center" vertical="center"/>
    </xf>
    <xf numFmtId="0" fontId="32" fillId="20" borderId="5" xfId="0" applyFont="1" applyFill="1" applyBorder="1" applyAlignment="1">
      <alignment horizontal="center" vertical="center"/>
    </xf>
    <xf numFmtId="0" fontId="31" fillId="26" borderId="6" xfId="0" applyFont="1" applyFill="1" applyBorder="1" applyAlignment="1">
      <alignment horizontal="center" vertical="center"/>
    </xf>
    <xf numFmtId="0" fontId="31" fillId="26" borderId="2" xfId="0" applyFont="1" applyFill="1" applyBorder="1" applyAlignment="1">
      <alignment horizontal="center" vertical="center"/>
    </xf>
    <xf numFmtId="0" fontId="31" fillId="26" borderId="7" xfId="0" applyFont="1" applyFill="1" applyBorder="1" applyAlignment="1">
      <alignment horizontal="center" vertical="center"/>
    </xf>
    <xf numFmtId="0" fontId="32" fillId="3" borderId="0" xfId="0" applyFont="1" applyFill="1" applyAlignment="1">
      <alignment horizontal="center" vertical="center"/>
    </xf>
    <xf numFmtId="0" fontId="32" fillId="3" borderId="3" xfId="0" applyFont="1" applyFill="1" applyBorder="1" applyAlignment="1">
      <alignment horizontal="center" vertical="center"/>
    </xf>
    <xf numFmtId="0" fontId="32" fillId="3" borderId="4" xfId="0" applyFont="1" applyFill="1" applyBorder="1" applyAlignment="1">
      <alignment horizontal="center" vertical="center"/>
    </xf>
    <xf numFmtId="0" fontId="32" fillId="3" borderId="5" xfId="0" applyFont="1" applyFill="1" applyBorder="1" applyAlignment="1">
      <alignment horizontal="center" vertical="center"/>
    </xf>
    <xf numFmtId="0" fontId="32" fillId="5" borderId="3" xfId="0" applyFont="1" applyFill="1" applyBorder="1" applyAlignment="1">
      <alignment horizontal="center" vertical="center"/>
    </xf>
    <xf numFmtId="0" fontId="32" fillId="5" borderId="4" xfId="0" applyFont="1" applyFill="1" applyBorder="1" applyAlignment="1">
      <alignment horizontal="center" vertical="center"/>
    </xf>
    <xf numFmtId="0" fontId="32" fillId="5" borderId="5" xfId="0" applyFont="1" applyFill="1" applyBorder="1" applyAlignment="1">
      <alignment horizontal="center" vertical="center"/>
    </xf>
    <xf numFmtId="0" fontId="32" fillId="28" borderId="3" xfId="0" applyFont="1" applyFill="1" applyBorder="1" applyAlignment="1">
      <alignment horizontal="center" vertical="center"/>
    </xf>
    <xf numFmtId="0" fontId="32" fillId="28" borderId="4" xfId="0" applyFont="1" applyFill="1" applyBorder="1" applyAlignment="1">
      <alignment horizontal="center" vertical="center"/>
    </xf>
    <xf numFmtId="0" fontId="32" fillId="28" borderId="5" xfId="0" applyFont="1" applyFill="1" applyBorder="1" applyAlignment="1">
      <alignment horizontal="center" vertical="center"/>
    </xf>
    <xf numFmtId="0" fontId="32" fillId="29" borderId="3" xfId="0" applyFont="1" applyFill="1" applyBorder="1" applyAlignment="1">
      <alignment horizontal="center" vertical="center"/>
    </xf>
    <xf numFmtId="0" fontId="32" fillId="29" borderId="4" xfId="0" applyFont="1" applyFill="1" applyBorder="1" applyAlignment="1">
      <alignment horizontal="center" vertical="center"/>
    </xf>
    <xf numFmtId="0" fontId="32" fillId="29" borderId="5" xfId="0" applyFont="1" applyFill="1" applyBorder="1" applyAlignment="1">
      <alignment horizontal="center" vertical="center"/>
    </xf>
    <xf numFmtId="0" fontId="21" fillId="13" borderId="3" xfId="0" applyFont="1" applyFill="1" applyBorder="1" applyAlignment="1">
      <alignment horizontal="center" vertical="center"/>
    </xf>
    <xf numFmtId="0" fontId="21" fillId="13" borderId="5" xfId="0" applyFont="1" applyFill="1" applyBorder="1" applyAlignment="1">
      <alignment horizontal="center" vertical="center"/>
    </xf>
    <xf numFmtId="14" fontId="21" fillId="13" borderId="3" xfId="0" applyNumberFormat="1" applyFont="1" applyFill="1" applyBorder="1" applyAlignment="1">
      <alignment horizontal="center" vertical="center"/>
    </xf>
    <xf numFmtId="14" fontId="21" fillId="13" borderId="5" xfId="0" applyNumberFormat="1" applyFont="1" applyFill="1" applyBorder="1" applyAlignment="1">
      <alignment horizontal="center" vertical="center"/>
    </xf>
    <xf numFmtId="0" fontId="23" fillId="0" borderId="1" xfId="0" applyFont="1" applyBorder="1" applyAlignment="1">
      <alignment horizontal="center" vertical="center"/>
    </xf>
    <xf numFmtId="0" fontId="25" fillId="13" borderId="1" xfId="0" applyFont="1" applyFill="1" applyBorder="1" applyAlignment="1">
      <alignment horizontal="center" vertical="center"/>
    </xf>
    <xf numFmtId="0" fontId="25" fillId="0" borderId="1" xfId="0" applyFont="1" applyBorder="1" applyAlignment="1">
      <alignment horizontal="center" vertical="center"/>
    </xf>
    <xf numFmtId="0" fontId="9" fillId="0" borderId="0" xfId="0" applyFont="1" applyAlignment="1">
      <alignment horizontal="left" vertical="center"/>
    </xf>
    <xf numFmtId="0" fontId="9" fillId="0" borderId="11" xfId="0" applyFont="1" applyBorder="1" applyAlignment="1">
      <alignment horizontal="left" vertical="center"/>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5" xfId="0" applyFont="1" applyBorder="1" applyAlignment="1">
      <alignment horizontal="center" vertical="top" wrapText="1"/>
    </xf>
    <xf numFmtId="0" fontId="23" fillId="0" borderId="1" xfId="0" applyFont="1" applyBorder="1" applyAlignment="1">
      <alignment horizontal="center" vertical="top" wrapText="1"/>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5" xfId="0" applyFont="1" applyBorder="1" applyAlignment="1">
      <alignment horizontal="center" vertical="top"/>
    </xf>
    <xf numFmtId="0" fontId="11" fillId="0" borderId="1" xfId="0" applyFont="1" applyBorder="1" applyAlignment="1">
      <alignment horizontal="center" vertical="top"/>
    </xf>
    <xf numFmtId="0" fontId="23" fillId="13" borderId="3" xfId="0" applyFont="1" applyFill="1" applyBorder="1" applyAlignment="1">
      <alignment horizontal="center" vertical="top"/>
    </xf>
    <xf numFmtId="0" fontId="23" fillId="13" borderId="4" xfId="0" applyFont="1" applyFill="1" applyBorder="1" applyAlignment="1">
      <alignment horizontal="center" vertical="top"/>
    </xf>
    <xf numFmtId="0" fontId="23" fillId="13" borderId="5" xfId="0" applyFont="1" applyFill="1" applyBorder="1" applyAlignment="1">
      <alignment horizontal="center" vertical="top"/>
    </xf>
    <xf numFmtId="0" fontId="23" fillId="13" borderId="1" xfId="0" applyFont="1" applyFill="1" applyBorder="1" applyAlignment="1">
      <alignment horizontal="center" vertical="top"/>
    </xf>
    <xf numFmtId="0" fontId="23" fillId="13" borderId="6" xfId="0" applyFont="1" applyFill="1" applyBorder="1" applyAlignment="1">
      <alignment horizontal="center" vertical="top"/>
    </xf>
    <xf numFmtId="0" fontId="23" fillId="13" borderId="2" xfId="0" applyFont="1" applyFill="1" applyBorder="1" applyAlignment="1">
      <alignment horizontal="center" vertical="top"/>
    </xf>
    <xf numFmtId="0" fontId="23" fillId="13" borderId="7" xfId="0" applyFont="1" applyFill="1" applyBorder="1" applyAlignment="1">
      <alignment horizontal="center" vertical="top"/>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13" borderId="1" xfId="0" applyFill="1" applyBorder="1" applyAlignment="1">
      <alignment horizontal="left" vertical="center" wrapText="1"/>
    </xf>
    <xf numFmtId="0" fontId="11" fillId="11" borderId="1" xfId="0" applyFont="1" applyFill="1" applyBorder="1" applyAlignment="1">
      <alignment horizontal="center" vertical="center"/>
    </xf>
    <xf numFmtId="0" fontId="0" fillId="11" borderId="6" xfId="0"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0" xfId="0" applyFill="1" applyBorder="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25" fillId="11" borderId="1" xfId="0" applyFont="1" applyFill="1" applyBorder="1" applyAlignment="1">
      <alignment horizontal="center" vertical="center"/>
    </xf>
    <xf numFmtId="0" fontId="8" fillId="0" borderId="0" xfId="0" applyFont="1" applyAlignment="1">
      <alignment horizontal="center"/>
    </xf>
    <xf numFmtId="0" fontId="0" fillId="13" borderId="1" xfId="0" applyFill="1" applyBorder="1" applyAlignment="1">
      <alignment horizontal="left" vertical="center"/>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14" fontId="23" fillId="11" borderId="3" xfId="0" applyNumberFormat="1" applyFont="1" applyFill="1" applyBorder="1" applyAlignment="1">
      <alignment horizontal="center" vertical="center"/>
    </xf>
    <xf numFmtId="14" fontId="23" fillId="11" borderId="5" xfId="0" applyNumberFormat="1" applyFont="1" applyFill="1" applyBorder="1" applyAlignment="1">
      <alignment horizontal="center" vertical="center"/>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26" fillId="11" borderId="6" xfId="0" applyFont="1" applyFill="1" applyBorder="1" applyAlignment="1">
      <alignment horizontal="center" vertical="center"/>
    </xf>
    <xf numFmtId="0" fontId="26" fillId="11" borderId="2" xfId="0" applyFont="1" applyFill="1" applyBorder="1" applyAlignment="1">
      <alignment horizontal="center" vertical="center"/>
    </xf>
    <xf numFmtId="0" fontId="26" fillId="11" borderId="7" xfId="0" applyFont="1" applyFill="1" applyBorder="1" applyAlignment="1">
      <alignment horizontal="center" vertical="center"/>
    </xf>
    <xf numFmtId="0" fontId="26" fillId="11" borderId="10" xfId="0" applyFont="1" applyFill="1" applyBorder="1" applyAlignment="1">
      <alignment horizontal="center" vertical="center"/>
    </xf>
    <xf numFmtId="0" fontId="26" fillId="11" borderId="11" xfId="0" applyFont="1" applyFill="1" applyBorder="1" applyAlignment="1">
      <alignment horizontal="center" vertical="center"/>
    </xf>
    <xf numFmtId="0" fontId="26" fillId="11" borderId="12" xfId="0" applyFont="1" applyFill="1" applyBorder="1" applyAlignment="1">
      <alignment horizontal="center" vertical="center"/>
    </xf>
    <xf numFmtId="0" fontId="21" fillId="11" borderId="1" xfId="0" applyFont="1" applyFill="1" applyBorder="1" applyAlignment="1">
      <alignment horizontal="center" vertical="center"/>
    </xf>
    <xf numFmtId="0" fontId="27" fillId="0" borderId="1" xfId="0" applyFont="1" applyBorder="1" applyAlignment="1">
      <alignment horizontal="center" vertical="center"/>
    </xf>
    <xf numFmtId="0" fontId="15" fillId="0" borderId="0" xfId="0" applyFont="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9" fillId="18" borderId="6"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7" xfId="0" applyFont="1" applyFill="1" applyBorder="1" applyAlignment="1">
      <alignment horizontal="center" vertical="center" wrapText="1"/>
    </xf>
    <xf numFmtId="0" fontId="9" fillId="11" borderId="13" xfId="0" applyFont="1" applyFill="1" applyBorder="1" applyAlignment="1">
      <alignment horizontal="center" wrapText="1"/>
    </xf>
    <xf numFmtId="0" fontId="10" fillId="11" borderId="1" xfId="0" applyFont="1" applyFill="1" applyBorder="1" applyAlignment="1">
      <alignment horizontal="left" vertical="center" wrapText="1"/>
    </xf>
    <xf numFmtId="0" fontId="10" fillId="11" borderId="3" xfId="0" applyFont="1" applyFill="1" applyBorder="1" applyAlignment="1">
      <alignment horizontal="left" vertical="center"/>
    </xf>
    <xf numFmtId="0" fontId="10" fillId="11" borderId="4" xfId="0" applyFont="1" applyFill="1" applyBorder="1" applyAlignment="1">
      <alignment horizontal="left" vertical="center"/>
    </xf>
    <xf numFmtId="0" fontId="10" fillId="11" borderId="5" xfId="0" applyFont="1" applyFill="1" applyBorder="1" applyAlignment="1">
      <alignment horizontal="left" vertical="center"/>
    </xf>
    <xf numFmtId="0" fontId="10" fillId="13" borderId="3" xfId="0" applyFont="1" applyFill="1" applyBorder="1" applyAlignment="1">
      <alignment horizontal="left" vertical="center" wrapText="1"/>
    </xf>
    <xf numFmtId="0" fontId="10" fillId="13" borderId="4" xfId="0" applyFont="1" applyFill="1" applyBorder="1" applyAlignment="1">
      <alignment horizontal="left" vertical="center" wrapText="1"/>
    </xf>
    <xf numFmtId="0" fontId="10" fillId="13" borderId="5" xfId="0" applyFont="1" applyFill="1" applyBorder="1" applyAlignment="1">
      <alignment horizontal="left"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9" fillId="11" borderId="6" xfId="0" applyFont="1" applyFill="1" applyBorder="1" applyAlignment="1">
      <alignment horizontal="center" wrapText="1"/>
    </xf>
    <xf numFmtId="0" fontId="9" fillId="11" borderId="2" xfId="0" applyFont="1" applyFill="1" applyBorder="1" applyAlignment="1">
      <alignment horizontal="center"/>
    </xf>
    <xf numFmtId="0" fontId="9" fillId="11" borderId="7" xfId="0" applyFont="1" applyFill="1" applyBorder="1" applyAlignment="1">
      <alignment horizontal="center"/>
    </xf>
    <xf numFmtId="0" fontId="9" fillId="0" borderId="6" xfId="0" applyFont="1" applyBorder="1" applyAlignment="1">
      <alignment horizontal="center" wrapText="1"/>
    </xf>
    <xf numFmtId="0" fontId="9" fillId="0" borderId="2" xfId="0" applyFont="1" applyBorder="1" applyAlignment="1">
      <alignment horizontal="center"/>
    </xf>
    <xf numFmtId="0" fontId="9" fillId="0" borderId="7" xfId="0" applyFont="1" applyBorder="1" applyAlignment="1">
      <alignment horizontal="center"/>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7" xfId="0" applyFont="1" applyFill="1" applyBorder="1" applyAlignment="1">
      <alignment horizontal="center" vertical="center"/>
    </xf>
    <xf numFmtId="0" fontId="9" fillId="14" borderId="1" xfId="0" applyFont="1" applyFill="1" applyBorder="1" applyAlignment="1">
      <alignment horizontal="center" vertical="center" wrapText="1"/>
    </xf>
    <xf numFmtId="0" fontId="10" fillId="13"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0" fontId="14" fillId="20" borderId="3" xfId="0" applyFont="1" applyFill="1" applyBorder="1" applyAlignment="1">
      <alignment horizontal="center" vertical="center"/>
    </xf>
    <xf numFmtId="0" fontId="14" fillId="20" borderId="5" xfId="0" applyFont="1" applyFill="1" applyBorder="1" applyAlignment="1">
      <alignment horizontal="center" vertical="center"/>
    </xf>
    <xf numFmtId="0" fontId="0" fillId="13" borderId="3" xfId="0" applyFill="1" applyBorder="1" applyAlignment="1">
      <alignment horizontal="left" vertical="center" wrapText="1"/>
    </xf>
    <xf numFmtId="0" fontId="0" fillId="13" borderId="5" xfId="0" applyFill="1" applyBorder="1" applyAlignment="1">
      <alignment horizontal="left" vertical="center" wrapText="1"/>
    </xf>
    <xf numFmtId="0" fontId="3" fillId="4" borderId="0" xfId="0" applyFont="1" applyFill="1" applyAlignment="1">
      <alignment horizontal="center" vertical="center"/>
    </xf>
    <xf numFmtId="0" fontId="34" fillId="13" borderId="6" xfId="0" applyFont="1" applyFill="1" applyBorder="1" applyAlignment="1">
      <alignment horizontal="left" vertical="center" wrapText="1"/>
    </xf>
    <xf numFmtId="0" fontId="34" fillId="13" borderId="2" xfId="0" applyFont="1" applyFill="1" applyBorder="1" applyAlignment="1">
      <alignment horizontal="left" vertical="center" wrapText="1"/>
    </xf>
    <xf numFmtId="0" fontId="34" fillId="13" borderId="7" xfId="0" applyFont="1" applyFill="1" applyBorder="1" applyAlignment="1">
      <alignment horizontal="left" vertical="center" wrapText="1"/>
    </xf>
    <xf numFmtId="0" fontId="34" fillId="13" borderId="8" xfId="0" applyFont="1" applyFill="1" applyBorder="1" applyAlignment="1">
      <alignment horizontal="left" vertical="center" wrapText="1"/>
    </xf>
    <xf numFmtId="0" fontId="34" fillId="13" borderId="0" xfId="0" applyFont="1" applyFill="1" applyAlignment="1">
      <alignment horizontal="left" vertical="center" wrapText="1"/>
    </xf>
    <xf numFmtId="0" fontId="34" fillId="13" borderId="9" xfId="0" applyFont="1" applyFill="1" applyBorder="1" applyAlignment="1">
      <alignment horizontal="left" vertical="center" wrapText="1"/>
    </xf>
    <xf numFmtId="0" fontId="34" fillId="13" borderId="10" xfId="0" applyFont="1" applyFill="1" applyBorder="1" applyAlignment="1">
      <alignment horizontal="left" vertical="center" wrapText="1"/>
    </xf>
    <xf numFmtId="0" fontId="34" fillId="13" borderId="11" xfId="0" applyFont="1" applyFill="1" applyBorder="1" applyAlignment="1">
      <alignment horizontal="left" vertical="center" wrapText="1"/>
    </xf>
    <xf numFmtId="0" fontId="34" fillId="13" borderId="12" xfId="0" applyFont="1" applyFill="1" applyBorder="1" applyAlignment="1">
      <alignment horizontal="left" vertical="center" wrapText="1"/>
    </xf>
    <xf numFmtId="0" fontId="20" fillId="13" borderId="6" xfId="0" applyFont="1" applyFill="1" applyBorder="1" applyAlignment="1">
      <alignment vertical="top" wrapText="1"/>
    </xf>
    <xf numFmtId="0" fontId="20" fillId="13" borderId="2" xfId="0" applyFont="1" applyFill="1" applyBorder="1" applyAlignment="1">
      <alignment vertical="top" wrapText="1"/>
    </xf>
    <xf numFmtId="0" fontId="20" fillId="13" borderId="7" xfId="0" applyFont="1" applyFill="1" applyBorder="1" applyAlignment="1">
      <alignment vertical="top" wrapText="1"/>
    </xf>
    <xf numFmtId="0" fontId="20" fillId="13" borderId="8" xfId="0" applyFont="1" applyFill="1" applyBorder="1" applyAlignment="1">
      <alignment vertical="top" wrapText="1"/>
    </xf>
    <xf numFmtId="0" fontId="20" fillId="13" borderId="9" xfId="0" applyFont="1" applyFill="1" applyBorder="1" applyAlignment="1">
      <alignment vertical="top" wrapText="1"/>
    </xf>
    <xf numFmtId="0" fontId="20" fillId="13" borderId="10" xfId="0" applyFont="1" applyFill="1" applyBorder="1" applyAlignment="1">
      <alignment vertical="top" wrapText="1"/>
    </xf>
    <xf numFmtId="0" fontId="20" fillId="13" borderId="11" xfId="0" applyFont="1" applyFill="1" applyBorder="1" applyAlignment="1">
      <alignment vertical="top" wrapText="1"/>
    </xf>
    <xf numFmtId="0" fontId="20" fillId="13" borderId="12" xfId="0" applyFont="1" applyFill="1" applyBorder="1" applyAlignment="1">
      <alignment vertical="top" wrapText="1"/>
    </xf>
    <xf numFmtId="0" fontId="20" fillId="13" borderId="2" xfId="0" applyFont="1" applyFill="1" applyBorder="1" applyAlignment="1">
      <alignment horizontal="left" vertical="center" wrapText="1"/>
    </xf>
    <xf numFmtId="0" fontId="20" fillId="13" borderId="7" xfId="0" applyFont="1" applyFill="1" applyBorder="1" applyAlignment="1">
      <alignment horizontal="left" vertical="center" wrapText="1"/>
    </xf>
    <xf numFmtId="0" fontId="20" fillId="13" borderId="8" xfId="0" applyFont="1" applyFill="1" applyBorder="1" applyAlignment="1">
      <alignment horizontal="left" vertical="center" wrapText="1"/>
    </xf>
    <xf numFmtId="0" fontId="20" fillId="13" borderId="0" xfId="0" applyFont="1" applyFill="1" applyAlignment="1">
      <alignment horizontal="left" vertical="center" wrapText="1"/>
    </xf>
    <xf numFmtId="0" fontId="20" fillId="13" borderId="9" xfId="0" applyFont="1" applyFill="1" applyBorder="1" applyAlignment="1">
      <alignment horizontal="left" vertical="center" wrapText="1"/>
    </xf>
    <xf numFmtId="0" fontId="20" fillId="13" borderId="10"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0" xfId="0" applyFont="1" applyFill="1" applyBorder="1" applyAlignment="1">
      <alignment vertical="top" wrapText="1"/>
    </xf>
    <xf numFmtId="0" fontId="9" fillId="13" borderId="6" xfId="0" applyFont="1" applyFill="1" applyBorder="1" applyAlignment="1">
      <alignment vertical="center" wrapText="1"/>
    </xf>
    <xf numFmtId="0" fontId="9" fillId="13" borderId="7" xfId="0" applyFont="1" applyFill="1" applyBorder="1" applyAlignment="1">
      <alignment vertical="center" wrapText="1"/>
    </xf>
    <xf numFmtId="0" fontId="9" fillId="13" borderId="8" xfId="0" applyFont="1" applyFill="1" applyBorder="1" applyAlignment="1">
      <alignment vertical="center" wrapText="1"/>
    </xf>
    <xf numFmtId="0" fontId="9" fillId="13" borderId="9" xfId="0" applyFont="1" applyFill="1" applyBorder="1" applyAlignment="1">
      <alignment vertical="center" wrapText="1"/>
    </xf>
    <xf numFmtId="0" fontId="9" fillId="13" borderId="10" xfId="0" applyFont="1" applyFill="1" applyBorder="1" applyAlignment="1">
      <alignment vertical="center" wrapText="1"/>
    </xf>
    <xf numFmtId="0" fontId="9" fillId="13" borderId="12" xfId="0" applyFont="1" applyFill="1" applyBorder="1" applyAlignment="1">
      <alignment vertical="center" wrapText="1"/>
    </xf>
  </cellXfs>
  <cellStyles count="3">
    <cellStyle name="Hipervínculo" xfId="1" builtinId="8"/>
    <cellStyle name="Normal" xfId="0" builtinId="0"/>
    <cellStyle name="Porcentaje" xfId="2" builtinId="5"/>
  </cellStyles>
  <dxfs count="0"/>
  <tableStyles count="1" defaultTableStyle="TableStyleMedium2" defaultPivotStyle="PivotStyleLight16">
    <tableStyle name="Invisible" pivot="0" table="0" count="0" xr9:uid="{86985325-B735-4769-ACD2-C4499A880198}"/>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Análisis FODA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4-4238-99D3-27DDB1AF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4-4238-99D3-27DDB1AF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4-4238-99D3-27DDB1AFB5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4-4238-99D3-27DDB1AFB54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0.48732083792723263</c:v>
                </c:pt>
                <c:pt idx="1">
                  <c:v>0.16868798235942667</c:v>
                </c:pt>
                <c:pt idx="2">
                  <c:v>0.22381477398015434</c:v>
                </c:pt>
                <c:pt idx="3">
                  <c:v>0.12017640573318633</c:v>
                </c:pt>
              </c:numCache>
            </c:numRef>
          </c:val>
          <c:extLst>
            <c:ext xmlns:c16="http://schemas.microsoft.com/office/drawing/2014/chart" uri="{C3380CC4-5D6E-409C-BE32-E72D297353CC}">
              <c16:uniqueId val="{00000000-7FA6-4501-8B6C-F32053ADE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Estado de Planes de acción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DASHBOARD!$L$20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0</c:v>
                </c:pt>
                <c:pt idx="1">
                  <c:v>0</c:v>
                </c:pt>
                <c:pt idx="2">
                  <c:v>0</c:v>
                </c:pt>
              </c:numCache>
            </c:numRef>
          </c:val>
          <c:extLst>
            <c:ext xmlns:c16="http://schemas.microsoft.com/office/drawing/2014/chart" uri="{C3380CC4-5D6E-409C-BE32-E72D297353CC}">
              <c16:uniqueId val="{00000000-715B-4456-94D2-74AF348F658B}"/>
            </c:ext>
          </c:extLst>
        </c:ser>
        <c:dLbls>
          <c:showLegendKey val="0"/>
          <c:showVal val="0"/>
          <c:showCatName val="0"/>
          <c:showSerName val="0"/>
          <c:showPercent val="0"/>
          <c:showBubbleSize val="0"/>
        </c:dLbls>
        <c:gapWidth val="219"/>
        <c:overlap val="-27"/>
        <c:axId val="1110040399"/>
        <c:axId val="1338129935"/>
      </c:barChart>
      <c:catAx>
        <c:axId val="11100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8129935"/>
        <c:crosses val="autoZero"/>
        <c:auto val="1"/>
        <c:lblAlgn val="ctr"/>
        <c:lblOffset val="100"/>
        <c:noMultiLvlLbl val="0"/>
      </c:catAx>
      <c:valAx>
        <c:axId val="1338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00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Gráfico Radar FODA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442</c:v>
                </c:pt>
                <c:pt idx="1">
                  <c:v>153</c:v>
                </c:pt>
                <c:pt idx="2">
                  <c:v>203</c:v>
                </c:pt>
                <c:pt idx="3">
                  <c:v>109</c:v>
                </c:pt>
              </c:numCache>
            </c:numRef>
          </c:val>
          <c:extLst>
            <c:ext xmlns:c16="http://schemas.microsoft.com/office/drawing/2014/chart" uri="{C3380CC4-5D6E-409C-BE32-E72D297353CC}">
              <c16:uniqueId val="{00000000-982C-45F7-9F7D-8E5990717A6E}"/>
            </c:ext>
          </c:extLst>
        </c:ser>
        <c:dLbls>
          <c:showLegendKey val="0"/>
          <c:showVal val="0"/>
          <c:showCatName val="0"/>
          <c:showSerName val="0"/>
          <c:showPercent val="0"/>
          <c:showBubbleSize val="0"/>
        </c:dLbls>
        <c:axId val="1340303055"/>
        <c:axId val="1333763343"/>
      </c:radarChart>
      <c:catAx>
        <c:axId val="13403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3763343"/>
        <c:crosses val="autoZero"/>
        <c:auto val="1"/>
        <c:lblAlgn val="ctr"/>
        <c:lblOffset val="100"/>
        <c:noMultiLvlLbl val="0"/>
      </c:catAx>
      <c:valAx>
        <c:axId val="133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0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6</xdr:row>
      <xdr:rowOff>266700</xdr:rowOff>
    </xdr:from>
    <xdr:to>
      <xdr:col>15</xdr:col>
      <xdr:colOff>581025</xdr:colOff>
      <xdr:row>13</xdr:row>
      <xdr:rowOff>161926</xdr:rowOff>
    </xdr:to>
    <xdr:pic>
      <xdr:nvPicPr>
        <xdr:cNvPr id="3" name="Imagen 2">
          <a:extLst>
            <a:ext uri="{FF2B5EF4-FFF2-40B4-BE49-F238E27FC236}">
              <a16:creationId xmlns:a16="http://schemas.microsoft.com/office/drawing/2014/main" id="{DCFAA393-A5E0-401D-8F13-7D5E5669D409}"/>
            </a:ext>
          </a:extLst>
        </xdr:cNvPr>
        <xdr:cNvPicPr>
          <a:picLocks noChangeAspect="1"/>
        </xdr:cNvPicPr>
      </xdr:nvPicPr>
      <xdr:blipFill>
        <a:blip xmlns:r="http://schemas.openxmlformats.org/officeDocument/2006/relationships" r:embed="rId1"/>
        <a:stretch>
          <a:fillRect/>
        </a:stretch>
      </xdr:blipFill>
      <xdr:spPr>
        <a:xfrm>
          <a:off x="7305675" y="1981200"/>
          <a:ext cx="2552700" cy="1895476"/>
        </a:xfrm>
        <a:prstGeom prst="rect">
          <a:avLst/>
        </a:prstGeom>
        <a:ln w="127000" cap="rnd">
          <a:solidFill>
            <a:srgbClr val="FFFFFF"/>
          </a:solidFill>
        </a:ln>
        <a:effectLst>
          <a:outerShdw blurRad="76200" dist="95250" dir="10500000" sx="97000" sy="23000" kx="900000" algn="br" rotWithShape="0">
            <a:srgbClr val="000000">
              <a:alpha val="20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485775</xdr:colOff>
      <xdr:row>1</xdr:row>
      <xdr:rowOff>9525</xdr:rowOff>
    </xdr:from>
    <xdr:to>
      <xdr:col>2</xdr:col>
      <xdr:colOff>323850</xdr:colOff>
      <xdr:row>5</xdr:row>
      <xdr:rowOff>1553</xdr:rowOff>
    </xdr:to>
    <xdr:pic>
      <xdr:nvPicPr>
        <xdr:cNvPr id="5" name="Imagen 4">
          <a:extLst>
            <a:ext uri="{FF2B5EF4-FFF2-40B4-BE49-F238E27FC236}">
              <a16:creationId xmlns:a16="http://schemas.microsoft.com/office/drawing/2014/main" id="{413C8A59-8A59-4361-942C-9244C98295B4}"/>
            </a:ext>
          </a:extLst>
        </xdr:cNvPr>
        <xdr:cNvPicPr>
          <a:picLocks noChangeAspect="1"/>
        </xdr:cNvPicPr>
      </xdr:nvPicPr>
      <xdr:blipFill>
        <a:blip xmlns:r="http://schemas.openxmlformats.org/officeDocument/2006/relationships" r:embed="rId1"/>
        <a:stretch>
          <a:fillRect/>
        </a:stretch>
      </xdr:blipFill>
      <xdr:spPr>
        <a:xfrm>
          <a:off x="866775" y="200025"/>
          <a:ext cx="1524000" cy="9826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3</xdr:col>
      <xdr:colOff>9524</xdr:colOff>
      <xdr:row>5</xdr:row>
      <xdr:rowOff>1553</xdr:rowOff>
    </xdr:to>
    <xdr:pic>
      <xdr:nvPicPr>
        <xdr:cNvPr id="2" name="Imagen 1">
          <a:extLst>
            <a:ext uri="{FF2B5EF4-FFF2-40B4-BE49-F238E27FC236}">
              <a16:creationId xmlns:a16="http://schemas.microsoft.com/office/drawing/2014/main" id="{33EE6712-686D-4AB8-99A2-0ABD09698204}"/>
            </a:ext>
          </a:extLst>
        </xdr:cNvPr>
        <xdr:cNvPicPr>
          <a:picLocks noChangeAspect="1"/>
        </xdr:cNvPicPr>
      </xdr:nvPicPr>
      <xdr:blipFill>
        <a:blip xmlns:r="http://schemas.openxmlformats.org/officeDocument/2006/relationships" r:embed="rId1"/>
        <a:stretch>
          <a:fillRect/>
        </a:stretch>
      </xdr:blipFill>
      <xdr:spPr>
        <a:xfrm>
          <a:off x="457200" y="200025"/>
          <a:ext cx="1523999" cy="9826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8</xdr:row>
      <xdr:rowOff>9525</xdr:rowOff>
    </xdr:from>
    <xdr:to>
      <xdr:col>4</xdr:col>
      <xdr:colOff>342900</xdr:colOff>
      <xdr:row>18</xdr:row>
      <xdr:rowOff>57150</xdr:rowOff>
    </xdr:to>
    <xdr:graphicFrame macro="">
      <xdr:nvGraphicFramePr>
        <xdr:cNvPr id="3" name="Gráfico 2">
          <a:extLst>
            <a:ext uri="{FF2B5EF4-FFF2-40B4-BE49-F238E27FC236}">
              <a16:creationId xmlns:a16="http://schemas.microsoft.com/office/drawing/2014/main" id="{1ED518C1-727A-4F28-9874-CEB07DE7D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114299</xdr:rowOff>
    </xdr:from>
    <xdr:to>
      <xdr:col>13</xdr:col>
      <xdr:colOff>323850</xdr:colOff>
      <xdr:row>18</xdr:row>
      <xdr:rowOff>42861</xdr:rowOff>
    </xdr:to>
    <xdr:graphicFrame macro="">
      <xdr:nvGraphicFramePr>
        <xdr:cNvPr id="5" name="Gráfico 4">
          <a:extLst>
            <a:ext uri="{FF2B5EF4-FFF2-40B4-BE49-F238E27FC236}">
              <a16:creationId xmlns:a16="http://schemas.microsoft.com/office/drawing/2014/main" id="{966FBFB3-9434-4FE7-A9A6-A9D1205C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7</xdr:row>
      <xdr:rowOff>157162</xdr:rowOff>
    </xdr:from>
    <xdr:to>
      <xdr:col>8</xdr:col>
      <xdr:colOff>771525</xdr:colOff>
      <xdr:row>18</xdr:row>
      <xdr:rowOff>38100</xdr:rowOff>
    </xdr:to>
    <xdr:graphicFrame macro="">
      <xdr:nvGraphicFramePr>
        <xdr:cNvPr id="6" name="Gráfico 5">
          <a:extLst>
            <a:ext uri="{FF2B5EF4-FFF2-40B4-BE49-F238E27FC236}">
              <a16:creationId xmlns:a16="http://schemas.microsoft.com/office/drawing/2014/main" id="{E6088D34-434F-4B84-B297-A65D66F78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xdr:row>
      <xdr:rowOff>9525</xdr:rowOff>
    </xdr:from>
    <xdr:to>
      <xdr:col>1</xdr:col>
      <xdr:colOff>1323975</xdr:colOff>
      <xdr:row>4</xdr:row>
      <xdr:rowOff>190183</xdr:rowOff>
    </xdr:to>
    <xdr:pic>
      <xdr:nvPicPr>
        <xdr:cNvPr id="8" name="Imagen 7">
          <a:extLst>
            <a:ext uri="{FF2B5EF4-FFF2-40B4-BE49-F238E27FC236}">
              <a16:creationId xmlns:a16="http://schemas.microsoft.com/office/drawing/2014/main" id="{D475B451-C4C5-4437-B911-870314E3B87D}"/>
            </a:ext>
          </a:extLst>
        </xdr:cNvPr>
        <xdr:cNvPicPr>
          <a:picLocks noChangeAspect="1"/>
        </xdr:cNvPicPr>
      </xdr:nvPicPr>
      <xdr:blipFill>
        <a:blip xmlns:r="http://schemas.openxmlformats.org/officeDocument/2006/relationships" r:embed="rId4"/>
        <a:stretch>
          <a:fillRect/>
        </a:stretch>
      </xdr:blipFill>
      <xdr:spPr>
        <a:xfrm>
          <a:off x="314325" y="200025"/>
          <a:ext cx="1323975" cy="7521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31750">
          <a:solidFill>
            <a:schemeClr val="accent6">
              <a:lumMod val="75000"/>
            </a:schemeClr>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7C08-298D-4067-8598-DCC1719578BC}">
  <dimension ref="B1:S15"/>
  <sheetViews>
    <sheetView showGridLines="0" tabSelected="1" zoomScaleNormal="100" workbookViewId="0">
      <selection activeCell="R8" sqref="R8"/>
    </sheetView>
  </sheetViews>
  <sheetFormatPr baseColWidth="10" defaultRowHeight="15" x14ac:dyDescent="0.25"/>
  <cols>
    <col min="1" max="1" width="5.7109375" customWidth="1"/>
    <col min="2" max="2" width="3.85546875" customWidth="1"/>
    <col min="3" max="3" width="5.7109375" style="40" customWidth="1"/>
    <col min="4" max="5" width="2.7109375" style="40" customWidth="1"/>
    <col min="8" max="8" width="18.28515625" customWidth="1"/>
    <col min="9" max="9" width="20.28515625" customWidth="1"/>
    <col min="10" max="10" width="5.42578125" customWidth="1"/>
    <col min="11" max="11" width="5.28515625" style="40" customWidth="1"/>
    <col min="12" max="13" width="3.28515625" customWidth="1"/>
    <col min="14" max="14" width="20.28515625" customWidth="1"/>
    <col min="15" max="15" width="19.42578125" customWidth="1"/>
    <col min="16" max="16" width="20.140625" customWidth="1"/>
    <col min="17" max="17" width="3" customWidth="1"/>
  </cols>
  <sheetData>
    <row r="1" spans="2:19" ht="19.5" customHeight="1" x14ac:dyDescent="0.25"/>
    <row r="2" spans="2:19" ht="32.25" customHeight="1" x14ac:dyDescent="0.25">
      <c r="B2" s="134" t="s">
        <v>135</v>
      </c>
      <c r="C2" s="135"/>
      <c r="D2" s="135"/>
      <c r="E2" s="135"/>
      <c r="F2" s="135"/>
      <c r="G2" s="135"/>
      <c r="H2" s="135"/>
      <c r="I2" s="135"/>
      <c r="J2" s="135"/>
      <c r="K2" s="135"/>
      <c r="L2" s="135"/>
      <c r="M2" s="135"/>
      <c r="N2" s="135"/>
      <c r="O2" s="135"/>
      <c r="P2" s="135"/>
      <c r="Q2" s="136"/>
      <c r="S2" s="124" t="s">
        <v>144</v>
      </c>
    </row>
    <row r="3" spans="2:19" ht="15.75" customHeight="1" x14ac:dyDescent="0.25">
      <c r="B3" s="107"/>
      <c r="C3" s="108"/>
      <c r="D3" s="108"/>
      <c r="E3" s="108"/>
      <c r="F3" s="109"/>
      <c r="G3" s="109"/>
      <c r="H3" s="109"/>
      <c r="I3" s="109"/>
      <c r="J3" s="109"/>
      <c r="K3" s="108"/>
      <c r="L3" s="109"/>
      <c r="M3" s="109"/>
      <c r="N3" s="109"/>
      <c r="O3" s="109"/>
      <c r="P3" s="109"/>
      <c r="Q3" s="110"/>
    </row>
    <row r="4" spans="2:19" ht="22.5" customHeight="1" x14ac:dyDescent="0.25">
      <c r="B4" s="107"/>
      <c r="C4" s="60" t="s">
        <v>5</v>
      </c>
      <c r="D4" s="111"/>
      <c r="E4" s="112"/>
      <c r="F4" s="137" t="s">
        <v>136</v>
      </c>
      <c r="G4" s="137"/>
      <c r="H4" s="137"/>
      <c r="I4" s="137"/>
      <c r="J4" s="113"/>
      <c r="K4" s="60" t="s">
        <v>5</v>
      </c>
      <c r="L4" s="113"/>
      <c r="M4" s="114"/>
      <c r="N4" s="138" t="s">
        <v>136</v>
      </c>
      <c r="O4" s="139"/>
      <c r="P4" s="140"/>
      <c r="Q4" s="110"/>
    </row>
    <row r="5" spans="2:19" ht="22.5" customHeight="1" x14ac:dyDescent="0.25">
      <c r="B5" s="107"/>
      <c r="C5" s="112"/>
      <c r="D5" s="111"/>
      <c r="E5" s="112"/>
      <c r="F5" s="112"/>
      <c r="G5" s="112"/>
      <c r="H5" s="112"/>
      <c r="I5" s="112"/>
      <c r="J5" s="113"/>
      <c r="K5" s="112"/>
      <c r="L5" s="113"/>
      <c r="M5" s="114"/>
      <c r="N5" s="113"/>
      <c r="O5" s="113"/>
      <c r="P5" s="113"/>
      <c r="Q5" s="110"/>
    </row>
    <row r="6" spans="2:19" ht="22.5" customHeight="1" x14ac:dyDescent="0.25">
      <c r="B6" s="107"/>
      <c r="C6" s="115">
        <v>1</v>
      </c>
      <c r="D6" s="111"/>
      <c r="E6" s="112"/>
      <c r="F6" s="141" t="s">
        <v>137</v>
      </c>
      <c r="G6" s="142"/>
      <c r="H6" s="142"/>
      <c r="I6" s="143"/>
      <c r="J6" s="112"/>
      <c r="K6" s="115">
        <v>6</v>
      </c>
      <c r="L6" s="113"/>
      <c r="M6" s="114"/>
      <c r="N6" s="144" t="s">
        <v>138</v>
      </c>
      <c r="O6" s="145"/>
      <c r="P6" s="146"/>
      <c r="Q6" s="110"/>
    </row>
    <row r="7" spans="2:19" ht="22.5" customHeight="1" x14ac:dyDescent="0.25">
      <c r="B7" s="107"/>
      <c r="C7" s="112"/>
      <c r="D7" s="111"/>
      <c r="E7" s="112"/>
      <c r="F7" s="116"/>
      <c r="G7" s="116"/>
      <c r="H7" s="116"/>
      <c r="I7" s="116"/>
      <c r="J7" s="112"/>
      <c r="K7" s="112"/>
      <c r="L7" s="113"/>
      <c r="M7" s="114"/>
      <c r="N7" s="113"/>
      <c r="O7" s="113"/>
      <c r="P7" s="113"/>
      <c r="Q7" s="110"/>
    </row>
    <row r="8" spans="2:19" ht="22.5" customHeight="1" x14ac:dyDescent="0.25">
      <c r="B8" s="107"/>
      <c r="C8" s="115">
        <v>2</v>
      </c>
      <c r="D8" s="111"/>
      <c r="E8" s="112"/>
      <c r="F8" s="147" t="s">
        <v>30</v>
      </c>
      <c r="G8" s="148"/>
      <c r="H8" s="148"/>
      <c r="I8" s="149"/>
      <c r="J8" s="112"/>
      <c r="K8" s="112"/>
      <c r="L8" s="113"/>
      <c r="M8" s="114"/>
      <c r="N8" s="113"/>
      <c r="O8" s="113"/>
      <c r="P8" s="113"/>
      <c r="Q8" s="110"/>
    </row>
    <row r="9" spans="2:19" ht="22.5" customHeight="1" x14ac:dyDescent="0.25">
      <c r="B9" s="107"/>
      <c r="C9" s="112"/>
      <c r="D9" s="111"/>
      <c r="E9" s="112"/>
      <c r="F9" s="116"/>
      <c r="G9" s="116"/>
      <c r="H9" s="116"/>
      <c r="I9" s="116"/>
      <c r="J9" s="112"/>
      <c r="K9" s="112"/>
      <c r="L9" s="113"/>
      <c r="M9" s="114"/>
      <c r="N9" s="113"/>
      <c r="O9" s="113"/>
      <c r="P9" s="113"/>
      <c r="Q9" s="110"/>
    </row>
    <row r="10" spans="2:19" ht="22.5" customHeight="1" x14ac:dyDescent="0.25">
      <c r="B10" s="107"/>
      <c r="C10" s="115">
        <v>3</v>
      </c>
      <c r="D10" s="111"/>
      <c r="E10" s="112"/>
      <c r="F10" s="125" t="s">
        <v>139</v>
      </c>
      <c r="G10" s="126"/>
      <c r="H10" s="126"/>
      <c r="I10" s="127"/>
      <c r="J10" s="112"/>
      <c r="K10" s="112"/>
      <c r="L10" s="113"/>
      <c r="M10" s="114"/>
      <c r="N10" s="113"/>
      <c r="O10" s="113"/>
      <c r="P10" s="113"/>
      <c r="Q10" s="110"/>
    </row>
    <row r="11" spans="2:19" ht="22.5" customHeight="1" x14ac:dyDescent="0.25">
      <c r="B11" s="107"/>
      <c r="C11" s="112"/>
      <c r="D11" s="111"/>
      <c r="E11" s="112"/>
      <c r="F11" s="116"/>
      <c r="G11" s="116"/>
      <c r="H11" s="116"/>
      <c r="I11" s="116"/>
      <c r="J11" s="112"/>
      <c r="K11" s="112"/>
      <c r="L11" s="113"/>
      <c r="M11" s="114"/>
      <c r="N11" s="113"/>
      <c r="O11" s="113"/>
      <c r="P11" s="113"/>
      <c r="Q11" s="110"/>
    </row>
    <row r="12" spans="2:19" ht="22.5" customHeight="1" x14ac:dyDescent="0.25">
      <c r="B12" s="107"/>
      <c r="C12" s="115">
        <v>4</v>
      </c>
      <c r="D12" s="111"/>
      <c r="E12" s="112"/>
      <c r="F12" s="128" t="s">
        <v>140</v>
      </c>
      <c r="G12" s="129"/>
      <c r="H12" s="129"/>
      <c r="I12" s="130"/>
      <c r="J12" s="112"/>
      <c r="K12" s="112"/>
      <c r="L12" s="113"/>
      <c r="M12" s="114"/>
      <c r="N12" s="113"/>
      <c r="O12" s="113"/>
      <c r="P12" s="113"/>
      <c r="Q12" s="110"/>
    </row>
    <row r="13" spans="2:19" ht="22.5" customHeight="1" x14ac:dyDescent="0.25">
      <c r="B13" s="107"/>
      <c r="C13" s="112"/>
      <c r="D13" s="111"/>
      <c r="E13" s="112"/>
      <c r="F13" s="116"/>
      <c r="G13" s="116"/>
      <c r="H13" s="116"/>
      <c r="I13" s="116"/>
      <c r="J13" s="112"/>
      <c r="K13" s="112"/>
      <c r="L13" s="113"/>
      <c r="M13" s="114"/>
      <c r="N13" s="113"/>
      <c r="O13" s="113"/>
      <c r="P13" s="113"/>
      <c r="Q13" s="110"/>
    </row>
    <row r="14" spans="2:19" ht="22.5" customHeight="1" x14ac:dyDescent="0.25">
      <c r="B14" s="107"/>
      <c r="C14" s="115">
        <v>5</v>
      </c>
      <c r="D14" s="111"/>
      <c r="E14" s="112"/>
      <c r="F14" s="131" t="s">
        <v>141</v>
      </c>
      <c r="G14" s="132"/>
      <c r="H14" s="132"/>
      <c r="I14" s="133"/>
      <c r="J14" s="112"/>
      <c r="K14" s="112"/>
      <c r="L14" s="113"/>
      <c r="M14" s="114"/>
      <c r="N14" s="113"/>
      <c r="O14" s="113"/>
      <c r="P14" s="113"/>
      <c r="Q14" s="110"/>
    </row>
    <row r="15" spans="2:19" ht="22.5" customHeight="1" x14ac:dyDescent="0.25">
      <c r="B15" s="117"/>
      <c r="C15" s="118"/>
      <c r="D15" s="118"/>
      <c r="E15" s="118"/>
      <c r="F15" s="119"/>
      <c r="G15" s="119"/>
      <c r="H15" s="119"/>
      <c r="I15" s="119"/>
      <c r="J15" s="119"/>
      <c r="K15" s="118"/>
      <c r="L15" s="119"/>
      <c r="M15" s="119"/>
      <c r="N15" s="119"/>
      <c r="O15" s="119"/>
      <c r="P15" s="119"/>
      <c r="Q15" s="120"/>
    </row>
  </sheetData>
  <mergeCells count="9">
    <mergeCell ref="F10:I10"/>
    <mergeCell ref="F12:I12"/>
    <mergeCell ref="F14:I14"/>
    <mergeCell ref="B2:Q2"/>
    <mergeCell ref="F4:I4"/>
    <mergeCell ref="N4:P4"/>
    <mergeCell ref="F6:I6"/>
    <mergeCell ref="N6:P6"/>
    <mergeCell ref="F8:I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4E44-2269-472C-8B91-D6C137D80DF4}">
  <dimension ref="B2:K26"/>
  <sheetViews>
    <sheetView showGridLines="0" topLeftCell="A7" zoomScaleNormal="100" workbookViewId="0">
      <selection activeCell="B24" sqref="B24"/>
    </sheetView>
  </sheetViews>
  <sheetFormatPr baseColWidth="10" defaultRowHeight="15" x14ac:dyDescent="0.25"/>
  <cols>
    <col min="1" max="1" width="5.7109375" customWidth="1"/>
    <col min="2" max="2" width="25.28515625" customWidth="1"/>
    <col min="3" max="3" width="12.28515625" customWidth="1"/>
  </cols>
  <sheetData>
    <row r="2" spans="2:11" ht="19.5" customHeight="1" x14ac:dyDescent="0.25">
      <c r="B2" s="270"/>
      <c r="C2" s="271"/>
      <c r="D2" s="155" t="s">
        <v>151</v>
      </c>
      <c r="E2" s="155"/>
      <c r="F2" s="155"/>
      <c r="G2" s="155"/>
      <c r="H2" s="154" t="s">
        <v>124</v>
      </c>
      <c r="I2" s="154"/>
      <c r="J2" s="150">
        <v>1</v>
      </c>
      <c r="K2" s="151"/>
    </row>
    <row r="3" spans="2:11" ht="19.5" customHeight="1" x14ac:dyDescent="0.25">
      <c r="B3" s="272"/>
      <c r="C3" s="273"/>
      <c r="D3" s="155"/>
      <c r="E3" s="155"/>
      <c r="F3" s="155"/>
      <c r="G3" s="155"/>
      <c r="H3" s="154" t="s">
        <v>127</v>
      </c>
      <c r="I3" s="154"/>
      <c r="J3" s="150">
        <v>1</v>
      </c>
      <c r="K3" s="151"/>
    </row>
    <row r="4" spans="2:11" ht="19.5" customHeight="1" x14ac:dyDescent="0.25">
      <c r="B4" s="272"/>
      <c r="C4" s="273"/>
      <c r="D4" s="156"/>
      <c r="E4" s="156"/>
      <c r="F4" s="156"/>
      <c r="G4" s="156"/>
      <c r="H4" s="154" t="s">
        <v>125</v>
      </c>
      <c r="I4" s="154"/>
      <c r="J4" s="150">
        <v>1</v>
      </c>
      <c r="K4" s="151"/>
    </row>
    <row r="5" spans="2:11" ht="19.5" customHeight="1" x14ac:dyDescent="0.25">
      <c r="B5" s="274"/>
      <c r="C5" s="275"/>
      <c r="D5" s="156"/>
      <c r="E5" s="156"/>
      <c r="F5" s="156"/>
      <c r="G5" s="156"/>
      <c r="H5" s="154" t="s">
        <v>128</v>
      </c>
      <c r="I5" s="154"/>
      <c r="J5" s="152">
        <v>45525</v>
      </c>
      <c r="K5" s="153"/>
    </row>
    <row r="8" spans="2:11" ht="27" customHeight="1" x14ac:dyDescent="0.25">
      <c r="B8" s="157" t="s">
        <v>121</v>
      </c>
      <c r="C8" s="157"/>
    </row>
    <row r="9" spans="2:11" x14ac:dyDescent="0.25">
      <c r="B9" s="244" t="s">
        <v>145</v>
      </c>
      <c r="C9" s="245"/>
      <c r="D9" s="245"/>
      <c r="E9" s="245"/>
      <c r="F9" s="245"/>
      <c r="G9" s="245"/>
      <c r="H9" s="245"/>
      <c r="I9" s="245"/>
      <c r="J9" s="245"/>
      <c r="K9" s="246"/>
    </row>
    <row r="10" spans="2:11" x14ac:dyDescent="0.25">
      <c r="B10" s="247"/>
      <c r="C10" s="248"/>
      <c r="D10" s="248"/>
      <c r="E10" s="248"/>
      <c r="F10" s="248"/>
      <c r="G10" s="248"/>
      <c r="H10" s="248"/>
      <c r="I10" s="248"/>
      <c r="J10" s="248"/>
      <c r="K10" s="249"/>
    </row>
    <row r="11" spans="2:11" x14ac:dyDescent="0.25">
      <c r="B11" s="247"/>
      <c r="C11" s="248"/>
      <c r="D11" s="248"/>
      <c r="E11" s="248"/>
      <c r="F11" s="248"/>
      <c r="G11" s="248"/>
      <c r="H11" s="248"/>
      <c r="I11" s="248"/>
      <c r="J11" s="248"/>
      <c r="K11" s="249"/>
    </row>
    <row r="12" spans="2:11" x14ac:dyDescent="0.25">
      <c r="B12" s="250"/>
      <c r="C12" s="251"/>
      <c r="D12" s="251"/>
      <c r="E12" s="251"/>
      <c r="F12" s="251"/>
      <c r="G12" s="251"/>
      <c r="H12" s="251"/>
      <c r="I12" s="251"/>
      <c r="J12" s="251"/>
      <c r="K12" s="252"/>
    </row>
    <row r="15" spans="2:11" ht="18.75" x14ac:dyDescent="0.25">
      <c r="B15" s="157" t="s">
        <v>122</v>
      </c>
      <c r="C15" s="157"/>
    </row>
    <row r="16" spans="2:11" ht="15.75" customHeight="1" x14ac:dyDescent="0.25">
      <c r="B16" s="244" t="s">
        <v>146</v>
      </c>
      <c r="C16" s="261"/>
      <c r="D16" s="261"/>
      <c r="E16" s="261"/>
      <c r="F16" s="261"/>
      <c r="G16" s="261"/>
      <c r="H16" s="261"/>
      <c r="I16" s="261"/>
      <c r="J16" s="261"/>
      <c r="K16" s="262"/>
    </row>
    <row r="17" spans="2:11" ht="15.75" customHeight="1" x14ac:dyDescent="0.25">
      <c r="B17" s="263"/>
      <c r="C17" s="264"/>
      <c r="D17" s="264"/>
      <c r="E17" s="264"/>
      <c r="F17" s="264"/>
      <c r="G17" s="264"/>
      <c r="H17" s="264"/>
      <c r="I17" s="264"/>
      <c r="J17" s="264"/>
      <c r="K17" s="265"/>
    </row>
    <row r="18" spans="2:11" ht="15.75" customHeight="1" x14ac:dyDescent="0.25">
      <c r="B18" s="263"/>
      <c r="C18" s="264"/>
      <c r="D18" s="264"/>
      <c r="E18" s="264"/>
      <c r="F18" s="264"/>
      <c r="G18" s="264"/>
      <c r="H18" s="264"/>
      <c r="I18" s="264"/>
      <c r="J18" s="264"/>
      <c r="K18" s="265"/>
    </row>
    <row r="19" spans="2:11" ht="58.5" customHeight="1" x14ac:dyDescent="0.25">
      <c r="B19" s="266"/>
      <c r="C19" s="267"/>
      <c r="D19" s="267"/>
      <c r="E19" s="267"/>
      <c r="F19" s="267"/>
      <c r="G19" s="267"/>
      <c r="H19" s="267"/>
      <c r="I19" s="267"/>
      <c r="J19" s="267"/>
      <c r="K19" s="268"/>
    </row>
    <row r="22" spans="2:11" ht="18.75" x14ac:dyDescent="0.25">
      <c r="B22" s="158" t="s">
        <v>123</v>
      </c>
      <c r="C22" s="158"/>
      <c r="D22" s="158"/>
    </row>
    <row r="23" spans="2:11" ht="39.75" customHeight="1" x14ac:dyDescent="0.25">
      <c r="B23" s="253" t="s">
        <v>147</v>
      </c>
      <c r="C23" s="254"/>
      <c r="D23" s="254"/>
      <c r="E23" s="254"/>
      <c r="F23" s="254"/>
      <c r="G23" s="254"/>
      <c r="H23" s="254"/>
      <c r="I23" s="254"/>
      <c r="J23" s="254"/>
      <c r="K23" s="255"/>
    </row>
    <row r="24" spans="2:11" ht="34.5" customHeight="1" x14ac:dyDescent="0.25">
      <c r="B24" s="256" t="s">
        <v>148</v>
      </c>
      <c r="C24" s="269"/>
      <c r="D24" s="269"/>
      <c r="E24" s="269"/>
      <c r="F24" s="269"/>
      <c r="G24" s="269"/>
      <c r="H24" s="269"/>
      <c r="I24" s="269"/>
      <c r="J24" s="269"/>
      <c r="K24" s="257"/>
    </row>
    <row r="25" spans="2:11" ht="34.5" customHeight="1" x14ac:dyDescent="0.25">
      <c r="B25" s="256" t="s">
        <v>149</v>
      </c>
      <c r="C25" s="269"/>
      <c r="D25" s="269"/>
      <c r="E25" s="269"/>
      <c r="F25" s="269"/>
      <c r="G25" s="269"/>
      <c r="H25" s="269"/>
      <c r="I25" s="269"/>
      <c r="J25" s="269"/>
      <c r="K25" s="257"/>
    </row>
    <row r="26" spans="2:11" ht="24.75" customHeight="1" x14ac:dyDescent="0.25">
      <c r="B26" s="258" t="s">
        <v>150</v>
      </c>
      <c r="C26" s="259"/>
      <c r="D26" s="259"/>
      <c r="E26" s="259"/>
      <c r="F26" s="259"/>
      <c r="G26" s="259"/>
      <c r="H26" s="259"/>
      <c r="I26" s="259"/>
      <c r="J26" s="259"/>
      <c r="K26" s="260"/>
    </row>
  </sheetData>
  <mergeCells count="15">
    <mergeCell ref="B8:C8"/>
    <mergeCell ref="B9:K12"/>
    <mergeCell ref="B15:C15"/>
    <mergeCell ref="B16:K19"/>
    <mergeCell ref="B22:D22"/>
    <mergeCell ref="J4:K4"/>
    <mergeCell ref="J5:K5"/>
    <mergeCell ref="H2:I2"/>
    <mergeCell ref="H3:I3"/>
    <mergeCell ref="H4:I4"/>
    <mergeCell ref="H5:I5"/>
    <mergeCell ref="D2:G3"/>
    <mergeCell ref="D4:G5"/>
    <mergeCell ref="J2:K2"/>
    <mergeCell ref="J3:K3"/>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0"/>
  <sheetViews>
    <sheetView showGridLines="0" topLeftCell="A10" zoomScaleNormal="100" workbookViewId="0">
      <selection activeCell="I9" sqref="I9:K9"/>
    </sheetView>
  </sheetViews>
  <sheetFormatPr baseColWidth="10" defaultRowHeight="15" x14ac:dyDescent="0.25"/>
  <cols>
    <col min="1" max="1" width="6.7109375" customWidth="1"/>
    <col min="4" max="4" width="3.85546875" customWidth="1"/>
    <col min="5" max="7" width="16.28515625" customWidth="1"/>
    <col min="8" max="8" width="3.7109375" style="40" customWidth="1"/>
    <col min="9" max="9" width="17" customWidth="1"/>
    <col min="10" max="10" width="15.42578125" customWidth="1"/>
    <col min="11" max="11" width="20.85546875" customWidth="1"/>
    <col min="12" max="12" width="11.7109375" bestFit="1" customWidth="1"/>
  </cols>
  <sheetData>
    <row r="2" spans="2:11" ht="19.5" customHeight="1" x14ac:dyDescent="0.25">
      <c r="B2" s="178"/>
      <c r="C2" s="179"/>
      <c r="D2" s="184" t="str">
        <f>+VIMIVA!D2</f>
        <v>Tincar</v>
      </c>
      <c r="E2" s="184"/>
      <c r="F2" s="184"/>
      <c r="G2" s="184"/>
      <c r="H2" s="184"/>
      <c r="I2" s="184"/>
      <c r="J2" s="102" t="s">
        <v>124</v>
      </c>
      <c r="K2" s="103">
        <f>+VIMIVA!J2</f>
        <v>1</v>
      </c>
    </row>
    <row r="3" spans="2:11" ht="19.5" customHeight="1" x14ac:dyDescent="0.25">
      <c r="B3" s="180"/>
      <c r="C3" s="181"/>
      <c r="D3" s="184"/>
      <c r="E3" s="184"/>
      <c r="F3" s="184"/>
      <c r="G3" s="184"/>
      <c r="H3" s="184"/>
      <c r="I3" s="184"/>
      <c r="J3" s="102" t="s">
        <v>127</v>
      </c>
      <c r="K3" s="121">
        <f>+VIMIVA!J3</f>
        <v>1</v>
      </c>
    </row>
    <row r="4" spans="2:11" ht="19.5" customHeight="1" x14ac:dyDescent="0.25">
      <c r="B4" s="180"/>
      <c r="C4" s="181"/>
      <c r="D4" s="184" t="s">
        <v>29</v>
      </c>
      <c r="E4" s="184"/>
      <c r="F4" s="184"/>
      <c r="G4" s="184"/>
      <c r="H4" s="184"/>
      <c r="I4" s="184"/>
      <c r="J4" s="102" t="s">
        <v>125</v>
      </c>
      <c r="K4" s="121">
        <f>+VIMIVA!J4</f>
        <v>1</v>
      </c>
    </row>
    <row r="5" spans="2:11" ht="19.5" customHeight="1" x14ac:dyDescent="0.25">
      <c r="B5" s="182"/>
      <c r="C5" s="183"/>
      <c r="D5" s="184"/>
      <c r="E5" s="184"/>
      <c r="F5" s="184"/>
      <c r="G5" s="184"/>
      <c r="H5" s="184"/>
      <c r="I5" s="184"/>
      <c r="J5" s="102" t="s">
        <v>128</v>
      </c>
      <c r="K5" s="121">
        <f>+VIMIVA!J5</f>
        <v>45525</v>
      </c>
    </row>
    <row r="6" spans="2:11" ht="26.25" x14ac:dyDescent="0.4">
      <c r="F6" s="185" t="s">
        <v>30</v>
      </c>
      <c r="G6" s="185"/>
      <c r="H6" s="185"/>
      <c r="I6" s="185"/>
    </row>
    <row r="7" spans="2:11" ht="17.25" customHeight="1" x14ac:dyDescent="0.25">
      <c r="B7" s="177" t="s">
        <v>31</v>
      </c>
      <c r="C7" s="177"/>
      <c r="D7" s="21" t="s">
        <v>43</v>
      </c>
      <c r="E7" s="174" t="s">
        <v>32</v>
      </c>
      <c r="F7" s="174"/>
      <c r="G7" s="174"/>
      <c r="H7" s="39" t="s">
        <v>44</v>
      </c>
      <c r="I7" s="175" t="s">
        <v>33</v>
      </c>
      <c r="J7" s="175"/>
      <c r="K7" s="175"/>
    </row>
    <row r="8" spans="2:11" ht="23.25" customHeight="1" x14ac:dyDescent="0.25">
      <c r="B8" s="177"/>
      <c r="C8" s="177"/>
      <c r="D8" s="79" t="s">
        <v>38</v>
      </c>
      <c r="E8" s="176" t="s">
        <v>152</v>
      </c>
      <c r="F8" s="176"/>
      <c r="G8" s="176"/>
      <c r="H8" s="83" t="s">
        <v>47</v>
      </c>
      <c r="I8" s="176" t="s">
        <v>155</v>
      </c>
      <c r="J8" s="176"/>
      <c r="K8" s="176"/>
    </row>
    <row r="9" spans="2:11" ht="23.25" customHeight="1" x14ac:dyDescent="0.25">
      <c r="B9" s="177"/>
      <c r="C9" s="177"/>
      <c r="D9" s="79" t="s">
        <v>39</v>
      </c>
      <c r="E9" s="176" t="s">
        <v>176</v>
      </c>
      <c r="F9" s="176"/>
      <c r="G9" s="176"/>
      <c r="H9" s="83" t="s">
        <v>48</v>
      </c>
      <c r="I9" s="176" t="s">
        <v>161</v>
      </c>
      <c r="J9" s="176"/>
      <c r="K9" s="176"/>
    </row>
    <row r="10" spans="2:11" ht="23.25" customHeight="1" x14ac:dyDescent="0.25">
      <c r="B10" s="177"/>
      <c r="C10" s="177"/>
      <c r="D10" s="79" t="s">
        <v>40</v>
      </c>
      <c r="E10" s="176" t="s">
        <v>153</v>
      </c>
      <c r="F10" s="176"/>
      <c r="G10" s="176"/>
      <c r="H10" s="83" t="s">
        <v>49</v>
      </c>
      <c r="I10" s="176" t="s">
        <v>163</v>
      </c>
      <c r="J10" s="176"/>
      <c r="K10" s="176"/>
    </row>
    <row r="11" spans="2:11" ht="23.25" customHeight="1" x14ac:dyDescent="0.25">
      <c r="B11" s="177"/>
      <c r="C11" s="177"/>
      <c r="D11" s="79" t="s">
        <v>41</v>
      </c>
      <c r="E11" s="176" t="s">
        <v>154</v>
      </c>
      <c r="F11" s="176"/>
      <c r="G11" s="176"/>
      <c r="H11" s="83" t="s">
        <v>50</v>
      </c>
      <c r="I11" s="176" t="s">
        <v>164</v>
      </c>
      <c r="J11" s="176"/>
      <c r="K11" s="176"/>
    </row>
    <row r="12" spans="2:11" ht="23.25" customHeight="1" x14ac:dyDescent="0.25">
      <c r="B12" s="177"/>
      <c r="C12" s="177"/>
      <c r="D12" s="79" t="s">
        <v>42</v>
      </c>
      <c r="E12" s="176" t="s">
        <v>177</v>
      </c>
      <c r="F12" s="176"/>
      <c r="G12" s="176"/>
      <c r="H12" s="83" t="s">
        <v>51</v>
      </c>
      <c r="I12" s="176" t="s">
        <v>166</v>
      </c>
      <c r="J12" s="176"/>
      <c r="K12" s="176"/>
    </row>
    <row r="13" spans="2:11" ht="23.25" customHeight="1" x14ac:dyDescent="0.25">
      <c r="B13" s="177" t="s">
        <v>34</v>
      </c>
      <c r="C13" s="177"/>
      <c r="D13" s="21" t="s">
        <v>45</v>
      </c>
      <c r="E13" s="174" t="s">
        <v>35</v>
      </c>
      <c r="F13" s="174"/>
      <c r="G13" s="174"/>
      <c r="H13" s="39" t="s">
        <v>46</v>
      </c>
      <c r="I13" s="175" t="s">
        <v>36</v>
      </c>
      <c r="J13" s="175"/>
      <c r="K13" s="175"/>
    </row>
    <row r="14" spans="2:11" ht="23.25" customHeight="1" x14ac:dyDescent="0.25">
      <c r="B14" s="177"/>
      <c r="C14" s="177"/>
      <c r="D14" s="86" t="s">
        <v>52</v>
      </c>
      <c r="E14" s="186" t="s">
        <v>156</v>
      </c>
      <c r="F14" s="186"/>
      <c r="G14" s="186"/>
      <c r="H14" s="83" t="s">
        <v>57</v>
      </c>
      <c r="I14" s="176" t="s">
        <v>167</v>
      </c>
      <c r="J14" s="176"/>
      <c r="K14" s="176"/>
    </row>
    <row r="15" spans="2:11" ht="29.25" customHeight="1" x14ac:dyDescent="0.25">
      <c r="B15" s="177"/>
      <c r="C15" s="177"/>
      <c r="D15" s="86" t="s">
        <v>53</v>
      </c>
      <c r="E15" s="176" t="s">
        <v>157</v>
      </c>
      <c r="F15" s="186"/>
      <c r="G15" s="186"/>
      <c r="H15" s="83" t="s">
        <v>58</v>
      </c>
      <c r="I15" s="176" t="s">
        <v>162</v>
      </c>
      <c r="J15" s="176"/>
      <c r="K15" s="176"/>
    </row>
    <row r="16" spans="2:11" ht="23.25" customHeight="1" x14ac:dyDescent="0.25">
      <c r="B16" s="177"/>
      <c r="C16" s="177"/>
      <c r="D16" s="86" t="s">
        <v>54</v>
      </c>
      <c r="E16" s="186" t="s">
        <v>160</v>
      </c>
      <c r="F16" s="186"/>
      <c r="G16" s="186"/>
      <c r="H16" s="83" t="s">
        <v>59</v>
      </c>
      <c r="I16" s="176" t="s">
        <v>165</v>
      </c>
      <c r="J16" s="176"/>
      <c r="K16" s="176"/>
    </row>
    <row r="17" spans="2:11" ht="23.25" customHeight="1" x14ac:dyDescent="0.25">
      <c r="B17" s="177"/>
      <c r="C17" s="177"/>
      <c r="D17" s="86" t="s">
        <v>55</v>
      </c>
      <c r="E17" s="186" t="s">
        <v>158</v>
      </c>
      <c r="F17" s="186"/>
      <c r="G17" s="186"/>
      <c r="H17" s="83" t="s">
        <v>60</v>
      </c>
      <c r="I17" s="176" t="s">
        <v>175</v>
      </c>
      <c r="J17" s="176"/>
      <c r="K17" s="176"/>
    </row>
    <row r="18" spans="2:11" ht="23.25" customHeight="1" x14ac:dyDescent="0.25">
      <c r="B18" s="177"/>
      <c r="C18" s="177"/>
      <c r="D18" s="86" t="s">
        <v>56</v>
      </c>
      <c r="E18" s="186" t="s">
        <v>159</v>
      </c>
      <c r="F18" s="186"/>
      <c r="G18" s="186"/>
      <c r="H18" s="83" t="s">
        <v>61</v>
      </c>
      <c r="I18" s="176" t="s">
        <v>168</v>
      </c>
      <c r="J18" s="176"/>
      <c r="K18" s="176"/>
    </row>
    <row r="20" spans="2:11" ht="22.5" customHeight="1" x14ac:dyDescent="0.25">
      <c r="B20" s="159" t="s">
        <v>129</v>
      </c>
      <c r="C20" s="160"/>
      <c r="D20" s="160"/>
      <c r="E20" s="161"/>
      <c r="F20" s="159" t="s">
        <v>130</v>
      </c>
      <c r="G20" s="160"/>
      <c r="H20" s="160"/>
      <c r="I20" s="161"/>
      <c r="J20" s="162" t="s">
        <v>131</v>
      </c>
      <c r="K20" s="162"/>
    </row>
    <row r="21" spans="2:11" ht="22.5" customHeight="1" x14ac:dyDescent="0.25">
      <c r="B21" s="171" t="s">
        <v>173</v>
      </c>
      <c r="C21" s="172"/>
      <c r="D21" s="172"/>
      <c r="E21" s="173"/>
      <c r="F21" s="171" t="s">
        <v>174</v>
      </c>
      <c r="G21" s="172"/>
      <c r="H21" s="172"/>
      <c r="I21" s="173"/>
      <c r="J21" s="170" t="s">
        <v>171</v>
      </c>
      <c r="K21" s="170"/>
    </row>
    <row r="22" spans="2:11" ht="22.5" customHeight="1" x14ac:dyDescent="0.25">
      <c r="B22" s="159" t="s">
        <v>132</v>
      </c>
      <c r="C22" s="160"/>
      <c r="D22" s="160"/>
      <c r="E22" s="161"/>
      <c r="F22" s="159" t="s">
        <v>132</v>
      </c>
      <c r="G22" s="160"/>
      <c r="H22" s="160"/>
      <c r="I22" s="161"/>
      <c r="J22" s="162" t="s">
        <v>132</v>
      </c>
      <c r="K22" s="162"/>
    </row>
    <row r="23" spans="2:11" ht="22.5" customHeight="1" x14ac:dyDescent="0.25">
      <c r="B23" s="167" t="s">
        <v>169</v>
      </c>
      <c r="C23" s="168"/>
      <c r="D23" s="168"/>
      <c r="E23" s="169"/>
      <c r="F23" s="167" t="s">
        <v>170</v>
      </c>
      <c r="G23" s="168"/>
      <c r="H23" s="168"/>
      <c r="I23" s="169"/>
      <c r="J23" s="170" t="s">
        <v>172</v>
      </c>
      <c r="K23" s="170"/>
    </row>
    <row r="24" spans="2:11" ht="22.5" customHeight="1" x14ac:dyDescent="0.25">
      <c r="B24" s="159" t="s">
        <v>37</v>
      </c>
      <c r="C24" s="160"/>
      <c r="D24" s="160"/>
      <c r="E24" s="161"/>
      <c r="F24" s="159" t="s">
        <v>37</v>
      </c>
      <c r="G24" s="160"/>
      <c r="H24" s="160"/>
      <c r="I24" s="161"/>
      <c r="J24" s="162" t="s">
        <v>37</v>
      </c>
      <c r="K24" s="162"/>
    </row>
    <row r="25" spans="2:11" ht="22.5" customHeight="1" x14ac:dyDescent="0.25">
      <c r="B25" s="163"/>
      <c r="C25" s="164"/>
      <c r="D25" s="164"/>
      <c r="E25" s="165"/>
      <c r="F25" s="163"/>
      <c r="G25" s="164"/>
      <c r="H25" s="164"/>
      <c r="I25" s="165"/>
      <c r="J25" s="166"/>
      <c r="K25" s="166"/>
    </row>
    <row r="26" spans="2:11" ht="15.75" x14ac:dyDescent="0.25">
      <c r="B26" s="26"/>
      <c r="C26" s="26"/>
      <c r="D26" s="26"/>
      <c r="E26" s="26"/>
      <c r="F26" s="26"/>
      <c r="G26" s="26"/>
      <c r="H26" s="26"/>
    </row>
    <row r="27" spans="2:11" ht="15.75" x14ac:dyDescent="0.25">
      <c r="B27" s="26"/>
      <c r="C27" s="26"/>
      <c r="D27" s="26"/>
      <c r="E27" s="26"/>
      <c r="F27" s="26"/>
      <c r="G27" s="26"/>
      <c r="H27" s="26"/>
    </row>
    <row r="29" spans="2:11" ht="15.75" x14ac:dyDescent="0.25">
      <c r="G29" s="17"/>
      <c r="H29" s="23"/>
    </row>
    <row r="30" spans="2:11" ht="15.75" x14ac:dyDescent="0.25">
      <c r="G30" s="17"/>
      <c r="H30" s="23"/>
    </row>
  </sheetData>
  <mergeCells count="48">
    <mergeCell ref="I11:K11"/>
    <mergeCell ref="B13:C18"/>
    <mergeCell ref="E13:G13"/>
    <mergeCell ref="I13:K13"/>
    <mergeCell ref="E14:G14"/>
    <mergeCell ref="E15:G15"/>
    <mergeCell ref="E16:G16"/>
    <mergeCell ref="E17:G17"/>
    <mergeCell ref="E18:G18"/>
    <mergeCell ref="I14:K14"/>
    <mergeCell ref="I15:K15"/>
    <mergeCell ref="I16:K16"/>
    <mergeCell ref="I17:K17"/>
    <mergeCell ref="I18:K18"/>
    <mergeCell ref="E7:G7"/>
    <mergeCell ref="I7:K7"/>
    <mergeCell ref="I12:K12"/>
    <mergeCell ref="B7:C12"/>
    <mergeCell ref="B2:C5"/>
    <mergeCell ref="D4:I5"/>
    <mergeCell ref="D2:I3"/>
    <mergeCell ref="F6:I6"/>
    <mergeCell ref="E8:G8"/>
    <mergeCell ref="E9:G9"/>
    <mergeCell ref="E10:G10"/>
    <mergeCell ref="E11:G11"/>
    <mergeCell ref="E12:G12"/>
    <mergeCell ref="I8:K8"/>
    <mergeCell ref="I9:K9"/>
    <mergeCell ref="I10:K10"/>
    <mergeCell ref="B21:E21"/>
    <mergeCell ref="B20:E20"/>
    <mergeCell ref="F20:I20"/>
    <mergeCell ref="F21:I21"/>
    <mergeCell ref="J21:K21"/>
    <mergeCell ref="J20:K20"/>
    <mergeCell ref="B22:E22"/>
    <mergeCell ref="F22:I22"/>
    <mergeCell ref="J22:K22"/>
    <mergeCell ref="B23:E23"/>
    <mergeCell ref="F23:I23"/>
    <mergeCell ref="J23:K23"/>
    <mergeCell ref="B24:E24"/>
    <mergeCell ref="F24:I24"/>
    <mergeCell ref="J24:K24"/>
    <mergeCell ref="B25:E25"/>
    <mergeCell ref="F25:I25"/>
    <mergeCell ref="J25:K25"/>
  </mergeCells>
  <phoneticPr fontId="2"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2"/>
  <sheetViews>
    <sheetView showGridLines="0" topLeftCell="E7" zoomScaleNormal="100" workbookViewId="0">
      <selection activeCell="H31" sqref="H31"/>
    </sheetView>
  </sheetViews>
  <sheetFormatPr baseColWidth="10" defaultRowHeight="15" x14ac:dyDescent="0.25"/>
  <cols>
    <col min="1" max="1" width="3.28515625" customWidth="1"/>
    <col min="2" max="2" width="21.140625" customWidth="1"/>
    <col min="3" max="3" width="14.5703125" customWidth="1"/>
    <col min="4" max="4" width="7.140625" customWidth="1"/>
    <col min="5" max="5" width="47.140625" bestFit="1" customWidth="1"/>
    <col min="6" max="6" width="17.28515625" style="1" customWidth="1"/>
    <col min="7" max="7" width="14.42578125" style="1" customWidth="1"/>
    <col min="8" max="8" width="13.5703125" style="1" bestFit="1" customWidth="1"/>
    <col min="9" max="9" width="11" style="1" bestFit="1" customWidth="1"/>
    <col min="10" max="10" width="4.42578125" customWidth="1"/>
    <col min="11" max="11" width="15.85546875" bestFit="1" customWidth="1"/>
    <col min="12" max="12" width="15.85546875" style="40" bestFit="1" customWidth="1"/>
    <col min="13" max="13" width="12.28515625" style="40" bestFit="1" customWidth="1"/>
    <col min="14" max="14" width="13.5703125" style="40" bestFit="1" customWidth="1"/>
    <col min="15" max="15" width="13.85546875" style="40" bestFit="1" customWidth="1"/>
    <col min="16" max="23" width="5.140625" customWidth="1"/>
    <col min="24" max="24" width="15.42578125" bestFit="1" customWidth="1"/>
    <col min="25" max="25" width="14.7109375" customWidth="1"/>
    <col min="27" max="27" width="13" bestFit="1" customWidth="1"/>
  </cols>
  <sheetData>
    <row r="1" spans="2:27" ht="6.75" customHeight="1" x14ac:dyDescent="0.25">
      <c r="I1"/>
    </row>
    <row r="2" spans="2:27" ht="16.5" customHeight="1" x14ac:dyDescent="0.25">
      <c r="B2" s="191"/>
      <c r="C2" s="194" t="str">
        <f>+VIMIVA!D2</f>
        <v>Tincar</v>
      </c>
      <c r="D2" s="195"/>
      <c r="E2" s="196"/>
      <c r="F2" s="200" t="s">
        <v>124</v>
      </c>
      <c r="G2" s="200"/>
      <c r="H2" s="187">
        <f>+VIMIVA!L2</f>
        <v>0</v>
      </c>
      <c r="I2" s="188"/>
    </row>
    <row r="3" spans="2:27" ht="16.5" customHeight="1" x14ac:dyDescent="0.25">
      <c r="B3" s="192"/>
      <c r="C3" s="197"/>
      <c r="D3" s="198"/>
      <c r="E3" s="199"/>
      <c r="F3" s="200" t="s">
        <v>126</v>
      </c>
      <c r="G3" s="200"/>
      <c r="H3" s="105">
        <f>+VIMIVA!L3</f>
        <v>0</v>
      </c>
      <c r="I3" s="106"/>
    </row>
    <row r="4" spans="2:27" ht="16.5" customHeight="1" x14ac:dyDescent="0.25">
      <c r="B4" s="192"/>
      <c r="C4" s="194" t="s">
        <v>29</v>
      </c>
      <c r="D4" s="195"/>
      <c r="E4" s="196"/>
      <c r="F4" s="200" t="s">
        <v>125</v>
      </c>
      <c r="G4" s="200"/>
      <c r="H4" s="105">
        <f>1+'ESTRATEGIAS '!L4</f>
        <v>1</v>
      </c>
      <c r="I4" s="106"/>
    </row>
    <row r="5" spans="2:27" ht="16.5" customHeight="1" x14ac:dyDescent="0.25">
      <c r="B5" s="193"/>
      <c r="C5" s="197"/>
      <c r="D5" s="198"/>
      <c r="E5" s="199"/>
      <c r="F5" s="200" t="s">
        <v>128</v>
      </c>
      <c r="G5" s="200"/>
      <c r="H5" s="189">
        <f>+VIMIVA!L5</f>
        <v>0</v>
      </c>
      <c r="I5" s="190"/>
    </row>
    <row r="6" spans="2:27" ht="8.25" customHeight="1" x14ac:dyDescent="0.25">
      <c r="B6" s="42"/>
      <c r="C6" s="43"/>
      <c r="D6" s="43"/>
      <c r="E6" s="43"/>
      <c r="F6" s="44"/>
      <c r="G6" s="44"/>
      <c r="H6" s="44"/>
      <c r="I6"/>
    </row>
    <row r="7" spans="2:27" ht="18" x14ac:dyDescent="0.25">
      <c r="B7" s="3" t="s">
        <v>143</v>
      </c>
      <c r="I7"/>
    </row>
    <row r="8" spans="2:27" ht="17.25" x14ac:dyDescent="0.25">
      <c r="B8" s="7" t="s">
        <v>8</v>
      </c>
      <c r="C8" s="7" t="s">
        <v>7</v>
      </c>
      <c r="D8" s="7" t="s">
        <v>5</v>
      </c>
      <c r="E8" s="7" t="s">
        <v>11</v>
      </c>
      <c r="F8" s="7" t="s">
        <v>12</v>
      </c>
      <c r="G8" s="7" t="s">
        <v>85</v>
      </c>
      <c r="H8" s="7" t="s">
        <v>14</v>
      </c>
      <c r="I8" s="7" t="s">
        <v>15</v>
      </c>
      <c r="K8" s="38" t="s">
        <v>4</v>
      </c>
      <c r="L8" s="38" t="s">
        <v>12</v>
      </c>
      <c r="M8" s="38" t="s">
        <v>85</v>
      </c>
      <c r="N8" s="38" t="s">
        <v>14</v>
      </c>
      <c r="O8" s="38" t="s">
        <v>25</v>
      </c>
      <c r="X8" s="6" t="s">
        <v>12</v>
      </c>
      <c r="Y8" s="6" t="s">
        <v>13</v>
      </c>
      <c r="Z8" s="6" t="s">
        <v>14</v>
      </c>
      <c r="AA8" s="7" t="s">
        <v>25</v>
      </c>
    </row>
    <row r="9" spans="2:27" ht="15.95" customHeight="1" x14ac:dyDescent="0.25">
      <c r="B9" s="82" t="s">
        <v>9</v>
      </c>
      <c r="C9" s="82" t="s">
        <v>2</v>
      </c>
      <c r="D9" s="83" t="str">
        <f>+FODA!D8</f>
        <v>F1</v>
      </c>
      <c r="E9" s="84" t="str">
        <f>+FODA!E8</f>
        <v>Brindar soluciones de movilidad.</v>
      </c>
      <c r="F9" s="87" t="s">
        <v>91</v>
      </c>
      <c r="G9" s="87" t="s">
        <v>21</v>
      </c>
      <c r="H9" s="87" t="s">
        <v>90</v>
      </c>
      <c r="I9" s="83">
        <f t="shared" ref="I9:I18" si="0">+IF(F9=$L$9,1,IF(F9=$L$10,2,IF(F9=$L$11,3,IF(F9=$L$12,4,IF(F9=$L$13,5,0)))))*IF(G9=$M$9,1,IF(G9=$M$10,2,IF(G9=$M$11,3,IF(G9=$M$12,4,IF(G9=$M$13,5,0)))))*IF(H9=$N$9,1,IF(H9=$N$10,2,IF(H9=$N$11,3,IF(H9=$N$12,4,IF(H9=$N$13,5,0)))))</f>
        <v>125</v>
      </c>
      <c r="K9" s="10">
        <v>1</v>
      </c>
      <c r="L9" s="4" t="s">
        <v>17</v>
      </c>
      <c r="M9" s="40" t="s">
        <v>93</v>
      </c>
      <c r="N9" s="4" t="s">
        <v>87</v>
      </c>
      <c r="O9" s="4" t="s">
        <v>103</v>
      </c>
      <c r="X9" s="5" t="s">
        <v>17</v>
      </c>
      <c r="Y9" s="5" t="s">
        <v>19</v>
      </c>
      <c r="Z9" s="5" t="s">
        <v>22</v>
      </c>
      <c r="AA9" s="8" t="s">
        <v>26</v>
      </c>
    </row>
    <row r="10" spans="2:27" ht="15.95" customHeight="1" x14ac:dyDescent="0.25">
      <c r="B10" s="82" t="s">
        <v>9</v>
      </c>
      <c r="C10" s="82" t="s">
        <v>2</v>
      </c>
      <c r="D10" s="83" t="str">
        <f>+FODA!D9</f>
        <v>F2</v>
      </c>
      <c r="E10" s="84" t="str">
        <f>+FODA!E9</f>
        <v>mostrar una alternativa que nos permita adquirir recursos atraves de terceros.</v>
      </c>
      <c r="F10" s="87" t="s">
        <v>16</v>
      </c>
      <c r="G10" s="87" t="s">
        <v>20</v>
      </c>
      <c r="H10" s="87" t="s">
        <v>23</v>
      </c>
      <c r="I10" s="83">
        <f t="shared" si="0"/>
        <v>64</v>
      </c>
      <c r="K10" s="11">
        <v>2</v>
      </c>
      <c r="L10" s="48" t="s">
        <v>86</v>
      </c>
      <c r="M10" s="4" t="s">
        <v>19</v>
      </c>
      <c r="N10" s="4" t="s">
        <v>88</v>
      </c>
      <c r="O10" s="4" t="s">
        <v>102</v>
      </c>
      <c r="X10" s="5" t="s">
        <v>18</v>
      </c>
      <c r="Y10" s="5" t="s">
        <v>20</v>
      </c>
      <c r="Z10" s="5" t="s">
        <v>23</v>
      </c>
      <c r="AA10" s="8" t="s">
        <v>27</v>
      </c>
    </row>
    <row r="11" spans="2:27" ht="15.95" customHeight="1" x14ac:dyDescent="0.25">
      <c r="B11" s="82" t="s">
        <v>9</v>
      </c>
      <c r="C11" s="82" t="s">
        <v>2</v>
      </c>
      <c r="D11" s="83" t="str">
        <f>+FODA!D10</f>
        <v>F3</v>
      </c>
      <c r="E11" s="84" t="str">
        <f>+FODA!E10</f>
        <v>Garantizar la seguridad para vehiculos.</v>
      </c>
      <c r="F11" s="87" t="s">
        <v>16</v>
      </c>
      <c r="G11" s="87" t="s">
        <v>20</v>
      </c>
      <c r="H11" s="87" t="s">
        <v>23</v>
      </c>
      <c r="I11" s="83">
        <f t="shared" si="0"/>
        <v>64</v>
      </c>
      <c r="K11" s="12">
        <v>3</v>
      </c>
      <c r="L11" s="4" t="s">
        <v>18</v>
      </c>
      <c r="M11" s="40" t="s">
        <v>92</v>
      </c>
      <c r="N11" s="4" t="s">
        <v>89</v>
      </c>
      <c r="O11" s="4" t="s">
        <v>101</v>
      </c>
      <c r="X11" s="5" t="s">
        <v>16</v>
      </c>
      <c r="Y11" s="5" t="s">
        <v>21</v>
      </c>
      <c r="Z11" s="5" t="s">
        <v>24</v>
      </c>
      <c r="AA11" s="8" t="s">
        <v>28</v>
      </c>
    </row>
    <row r="12" spans="2:27" ht="15.95" customHeight="1" x14ac:dyDescent="0.25">
      <c r="B12" s="82" t="s">
        <v>9</v>
      </c>
      <c r="C12" s="82" t="s">
        <v>2</v>
      </c>
      <c r="D12" s="83" t="str">
        <f>+FODA!D11</f>
        <v>F4</v>
      </c>
      <c r="E12" s="84" t="str">
        <f>+FODA!E11</f>
        <v>contribuir a la reduccion vehicular en las calles.</v>
      </c>
      <c r="F12" s="87" t="s">
        <v>91</v>
      </c>
      <c r="G12" s="87" t="s">
        <v>21</v>
      </c>
      <c r="H12" s="87" t="s">
        <v>90</v>
      </c>
      <c r="I12" s="83">
        <f t="shared" si="0"/>
        <v>125</v>
      </c>
      <c r="K12" s="4">
        <v>4</v>
      </c>
      <c r="L12" s="4" t="s">
        <v>16</v>
      </c>
      <c r="M12" s="4" t="s">
        <v>20</v>
      </c>
      <c r="N12" s="4" t="s">
        <v>23</v>
      </c>
      <c r="O12" s="4" t="s">
        <v>104</v>
      </c>
    </row>
    <row r="13" spans="2:27" ht="15.95" customHeight="1" x14ac:dyDescent="0.25">
      <c r="B13" s="82" t="s">
        <v>9</v>
      </c>
      <c r="C13" s="82" t="s">
        <v>2</v>
      </c>
      <c r="D13" s="83" t="str">
        <f>+FODA!D12</f>
        <v>F5</v>
      </c>
      <c r="E13" s="84" t="str">
        <f>+FODA!E12</f>
        <v>Brindar Aplicación de conectividad de facil uso.</v>
      </c>
      <c r="F13" s="87" t="s">
        <v>16</v>
      </c>
      <c r="G13" s="87" t="s">
        <v>20</v>
      </c>
      <c r="H13" s="87" t="s">
        <v>23</v>
      </c>
      <c r="I13" s="83">
        <f t="shared" si="0"/>
        <v>64</v>
      </c>
      <c r="K13" s="4">
        <v>5</v>
      </c>
      <c r="L13" s="9" t="s">
        <v>91</v>
      </c>
      <c r="M13" s="4" t="s">
        <v>21</v>
      </c>
      <c r="N13" s="4" t="s">
        <v>90</v>
      </c>
      <c r="O13" s="4" t="s">
        <v>28</v>
      </c>
    </row>
    <row r="14" spans="2:27" ht="15.95" customHeight="1" x14ac:dyDescent="0.25">
      <c r="B14" s="82" t="s">
        <v>9</v>
      </c>
      <c r="C14" s="82" t="s">
        <v>3</v>
      </c>
      <c r="D14" s="85" t="str">
        <f>+FODA!H8</f>
        <v>D1</v>
      </c>
      <c r="E14" s="86" t="str">
        <f>+FODA!I8</f>
        <v>Permisos para usar parqueaderos.</v>
      </c>
      <c r="F14" s="87" t="s">
        <v>18</v>
      </c>
      <c r="G14" s="87" t="s">
        <v>92</v>
      </c>
      <c r="H14" s="87" t="s">
        <v>89</v>
      </c>
      <c r="I14" s="83">
        <f t="shared" si="0"/>
        <v>27</v>
      </c>
    </row>
    <row r="15" spans="2:27" ht="15.95" customHeight="1" x14ac:dyDescent="0.25">
      <c r="B15" s="82" t="s">
        <v>9</v>
      </c>
      <c r="C15" s="82" t="s">
        <v>3</v>
      </c>
      <c r="D15" s="85" t="str">
        <f>+FODA!H9</f>
        <v>D2</v>
      </c>
      <c r="E15" s="86" t="str">
        <f>+FODA!I9</f>
        <v>Dependencia de tecnologica.</v>
      </c>
      <c r="F15" s="87" t="s">
        <v>16</v>
      </c>
      <c r="G15" s="87" t="s">
        <v>20</v>
      </c>
      <c r="H15" s="87" t="s">
        <v>23</v>
      </c>
      <c r="I15" s="83">
        <f t="shared" si="0"/>
        <v>64</v>
      </c>
    </row>
    <row r="16" spans="2:27" ht="15.95" customHeight="1" x14ac:dyDescent="0.25">
      <c r="B16" s="82" t="s">
        <v>9</v>
      </c>
      <c r="C16" s="82" t="s">
        <v>3</v>
      </c>
      <c r="D16" s="85" t="str">
        <f>+FODA!H10</f>
        <v>D3</v>
      </c>
      <c r="E16" s="86" t="str">
        <f>+FODA!I10</f>
        <v>Competencias emergentes.</v>
      </c>
      <c r="F16" s="87" t="s">
        <v>86</v>
      </c>
      <c r="G16" s="87" t="s">
        <v>19</v>
      </c>
      <c r="H16" s="87" t="s">
        <v>88</v>
      </c>
      <c r="I16" s="83">
        <f t="shared" si="0"/>
        <v>8</v>
      </c>
    </row>
    <row r="17" spans="2:13" ht="15.95" customHeight="1" x14ac:dyDescent="0.25">
      <c r="B17" s="82" t="s">
        <v>9</v>
      </c>
      <c r="C17" s="82" t="s">
        <v>3</v>
      </c>
      <c r="D17" s="85" t="str">
        <f>+FODA!H11</f>
        <v>D4</v>
      </c>
      <c r="E17" s="86" t="str">
        <f>+FODA!I11</f>
        <v>costos en inversion de marketing</v>
      </c>
      <c r="F17" s="87" t="s">
        <v>18</v>
      </c>
      <c r="G17" s="87" t="s">
        <v>92</v>
      </c>
      <c r="H17" s="87" t="s">
        <v>89</v>
      </c>
      <c r="I17" s="83">
        <f t="shared" si="0"/>
        <v>27</v>
      </c>
    </row>
    <row r="18" spans="2:13" ht="15.95" customHeight="1" x14ac:dyDescent="0.25">
      <c r="B18" s="82" t="s">
        <v>9</v>
      </c>
      <c r="C18" s="82" t="s">
        <v>3</v>
      </c>
      <c r="D18" s="85" t="str">
        <f>+FODA!H12</f>
        <v>D5</v>
      </c>
      <c r="E18" s="86" t="str">
        <f>+FODA!I12</f>
        <v>Desconfianza entre el uso de las herramientas.</v>
      </c>
      <c r="F18" s="87" t="s">
        <v>18</v>
      </c>
      <c r="G18" s="87" t="s">
        <v>92</v>
      </c>
      <c r="H18" s="87" t="s">
        <v>89</v>
      </c>
      <c r="I18" s="83">
        <f t="shared" si="0"/>
        <v>27</v>
      </c>
    </row>
    <row r="19" spans="2:13" ht="15.95" customHeight="1" x14ac:dyDescent="0.25">
      <c r="F19"/>
      <c r="G19"/>
      <c r="H19"/>
      <c r="I19"/>
    </row>
    <row r="20" spans="2:13" ht="15.95" customHeight="1" x14ac:dyDescent="0.25">
      <c r="B20" s="3" t="s">
        <v>142</v>
      </c>
      <c r="F20"/>
      <c r="G20"/>
      <c r="H20"/>
      <c r="I20"/>
    </row>
    <row r="21" spans="2:13" ht="15.95" customHeight="1" x14ac:dyDescent="0.25">
      <c r="B21" s="7" t="s">
        <v>8</v>
      </c>
      <c r="C21" s="7" t="s">
        <v>7</v>
      </c>
      <c r="D21" s="7" t="s">
        <v>5</v>
      </c>
      <c r="E21" s="7" t="s">
        <v>11</v>
      </c>
      <c r="F21" s="7" t="s">
        <v>12</v>
      </c>
      <c r="G21" s="7" t="s">
        <v>25</v>
      </c>
      <c r="H21" s="7" t="s">
        <v>14</v>
      </c>
      <c r="I21" s="7" t="s">
        <v>15</v>
      </c>
      <c r="K21" s="55" t="s">
        <v>99</v>
      </c>
      <c r="L21" s="55" t="s">
        <v>120</v>
      </c>
      <c r="M21" s="55" t="s">
        <v>119</v>
      </c>
    </row>
    <row r="22" spans="2:13" x14ac:dyDescent="0.25">
      <c r="B22" s="82" t="s">
        <v>10</v>
      </c>
      <c r="C22" s="82" t="s">
        <v>0</v>
      </c>
      <c r="D22" s="83" t="str">
        <f>+FODA!D14</f>
        <v>O1</v>
      </c>
      <c r="E22" s="84" t="str">
        <f>+FODA!E14</f>
        <v>Crecimiento del mercado.</v>
      </c>
      <c r="F22" s="87" t="s">
        <v>18</v>
      </c>
      <c r="G22" s="87" t="s">
        <v>102</v>
      </c>
      <c r="H22" s="87" t="s">
        <v>23</v>
      </c>
      <c r="I22" s="83">
        <f t="shared" ref="I22:I31" si="1">+IF(F22=$L$9,1,IF(F22=$L$10,2,IF(F22=$L$11,3,IF(F22=$L$12,4,IF(F22=$L$13,5,0)))))*IF(G22=$O$9,1,IF(G22=$O$10,2,IF(G22=$O$11,3,IF(G22=$O$12,4,IF(G22=$O$13,5,0)))))*IF(H22=$N$9,1,IF(H22=$N$10,2,IF(H22=$N$11,3,IF(H22=$N$12,4,IF(H22=$N$13,5,0)))))</f>
        <v>24</v>
      </c>
      <c r="K22" s="13" t="s">
        <v>2</v>
      </c>
      <c r="L22" s="4">
        <f>+SUM(I9:I13)</f>
        <v>442</v>
      </c>
      <c r="M22" s="56">
        <f>+L22/$L$26</f>
        <v>0.48732083792723263</v>
      </c>
    </row>
    <row r="23" spans="2:13" ht="30" x14ac:dyDescent="0.25">
      <c r="B23" s="82" t="s">
        <v>10</v>
      </c>
      <c r="C23" s="82" t="s">
        <v>0</v>
      </c>
      <c r="D23" s="83" t="str">
        <f>+FODA!D15</f>
        <v>O2</v>
      </c>
      <c r="E23" s="84" t="str">
        <f>+FODA!E15</f>
        <v>Expacion geografica, posibilidad de expandirse a nuevas ciudades y mercados internacionales.</v>
      </c>
      <c r="F23" s="87" t="s">
        <v>16</v>
      </c>
      <c r="G23" s="87" t="s">
        <v>102</v>
      </c>
      <c r="H23" s="87" t="s">
        <v>23</v>
      </c>
      <c r="I23" s="83">
        <f t="shared" si="1"/>
        <v>32</v>
      </c>
      <c r="K23" s="14" t="s">
        <v>3</v>
      </c>
      <c r="L23" s="4">
        <f>+SUM(I14:I18)</f>
        <v>153</v>
      </c>
      <c r="M23" s="56">
        <f>+L23/$L$26</f>
        <v>0.16868798235942667</v>
      </c>
    </row>
    <row r="24" spans="2:13" ht="30" x14ac:dyDescent="0.25">
      <c r="B24" s="82" t="s">
        <v>10</v>
      </c>
      <c r="C24" s="82" t="s">
        <v>0</v>
      </c>
      <c r="D24" s="83" t="str">
        <f>+FODA!D16</f>
        <v>O3</v>
      </c>
      <c r="E24" s="84" t="str">
        <f>+FODA!E16</f>
        <v>Integración con vehiculos electricos, ofrecimiento de servicios adicionales.</v>
      </c>
      <c r="F24" s="87" t="s">
        <v>91</v>
      </c>
      <c r="G24" s="87" t="s">
        <v>101</v>
      </c>
      <c r="H24" s="87" t="s">
        <v>90</v>
      </c>
      <c r="I24" s="83">
        <f t="shared" si="1"/>
        <v>75</v>
      </c>
      <c r="K24" s="15" t="s">
        <v>0</v>
      </c>
      <c r="L24" s="4">
        <f>+SUM(I22:I26)</f>
        <v>203</v>
      </c>
      <c r="M24" s="56">
        <f>+L24/$L$26</f>
        <v>0.22381477398015434</v>
      </c>
    </row>
    <row r="25" spans="2:13" ht="30" x14ac:dyDescent="0.25">
      <c r="B25" s="82" t="s">
        <v>10</v>
      </c>
      <c r="C25" s="82" t="s">
        <v>0</v>
      </c>
      <c r="D25" s="83" t="str">
        <f>+FODA!D17</f>
        <v>O4</v>
      </c>
      <c r="E25" s="84" t="str">
        <f>+FODA!E17</f>
        <v>Desarrollo de nuevas funcionalidades como la reserva de estacionamiento a largo plazo.</v>
      </c>
      <c r="F25" s="87" t="s">
        <v>16</v>
      </c>
      <c r="G25" s="87" t="s">
        <v>101</v>
      </c>
      <c r="H25" s="87" t="s">
        <v>23</v>
      </c>
      <c r="I25" s="83">
        <f t="shared" si="1"/>
        <v>48</v>
      </c>
      <c r="K25" s="16" t="s">
        <v>1</v>
      </c>
      <c r="L25" s="4">
        <f>+SUM(I27:I31)</f>
        <v>109</v>
      </c>
      <c r="M25" s="56">
        <f>+L25/$L$26</f>
        <v>0.12017640573318633</v>
      </c>
    </row>
    <row r="26" spans="2:13" x14ac:dyDescent="0.25">
      <c r="B26" s="82" t="s">
        <v>10</v>
      </c>
      <c r="C26" s="82" t="s">
        <v>0</v>
      </c>
      <c r="D26" s="83" t="str">
        <f>+FODA!D18</f>
        <v>O5</v>
      </c>
      <c r="E26" s="84" t="str">
        <f>+FODA!E18</f>
        <v>Integracion con otras aplicaciones de movilidad.</v>
      </c>
      <c r="F26" s="87" t="s">
        <v>18</v>
      </c>
      <c r="G26" s="87" t="s">
        <v>102</v>
      </c>
      <c r="H26" s="87" t="s">
        <v>23</v>
      </c>
      <c r="I26" s="83">
        <f t="shared" si="1"/>
        <v>24</v>
      </c>
      <c r="K26" s="74" t="s">
        <v>100</v>
      </c>
      <c r="L26" s="55">
        <f>SUM(L22:L25)</f>
        <v>907</v>
      </c>
    </row>
    <row r="27" spans="2:13" x14ac:dyDescent="0.25">
      <c r="B27" s="82" t="s">
        <v>10</v>
      </c>
      <c r="C27" s="82" t="s">
        <v>1</v>
      </c>
      <c r="D27" s="85" t="str">
        <f>+FODA!H14</f>
        <v>A1</v>
      </c>
      <c r="E27" s="86" t="str">
        <f>+FODA!I14</f>
        <v>Ciberseguridad</v>
      </c>
      <c r="F27" s="87" t="s">
        <v>16</v>
      </c>
      <c r="G27" s="87" t="s">
        <v>104</v>
      </c>
      <c r="H27" s="87" t="s">
        <v>23</v>
      </c>
      <c r="I27" s="83">
        <f t="shared" si="1"/>
        <v>64</v>
      </c>
    </row>
    <row r="28" spans="2:13" x14ac:dyDescent="0.25">
      <c r="B28" s="82" t="s">
        <v>10</v>
      </c>
      <c r="C28" s="82" t="s">
        <v>1</v>
      </c>
      <c r="D28" s="85" t="str">
        <f>+FODA!H15</f>
        <v>A2</v>
      </c>
      <c r="E28" s="86" t="str">
        <f>+FODA!I15</f>
        <v>Competencias directas e indirectas.</v>
      </c>
      <c r="F28" s="87" t="s">
        <v>86</v>
      </c>
      <c r="G28" s="87" t="s">
        <v>102</v>
      </c>
      <c r="H28" s="87" t="s">
        <v>88</v>
      </c>
      <c r="I28" s="83">
        <f t="shared" si="1"/>
        <v>8</v>
      </c>
    </row>
    <row r="29" spans="2:13" x14ac:dyDescent="0.25">
      <c r="B29" s="82" t="s">
        <v>10</v>
      </c>
      <c r="C29" s="82" t="s">
        <v>1</v>
      </c>
      <c r="D29" s="85" t="str">
        <f>+FODA!H16</f>
        <v>A3</v>
      </c>
      <c r="E29" s="86" t="str">
        <f>+FODA!I16</f>
        <v>Regulacion gubernamentales.</v>
      </c>
      <c r="F29" s="87" t="s">
        <v>18</v>
      </c>
      <c r="G29" s="87" t="s">
        <v>102</v>
      </c>
      <c r="H29" s="87" t="s">
        <v>23</v>
      </c>
      <c r="I29" s="83">
        <f t="shared" si="1"/>
        <v>24</v>
      </c>
    </row>
    <row r="30" spans="2:13" x14ac:dyDescent="0.25">
      <c r="B30" s="82" t="s">
        <v>10</v>
      </c>
      <c r="C30" s="82" t="s">
        <v>1</v>
      </c>
      <c r="D30" s="85" t="str">
        <f>+FODA!H17</f>
        <v>A4</v>
      </c>
      <c r="E30" s="86" t="str">
        <f>+FODA!I17</f>
        <v>El comportamiento de usuarios</v>
      </c>
      <c r="F30" s="87" t="s">
        <v>18</v>
      </c>
      <c r="G30" s="87" t="s">
        <v>103</v>
      </c>
      <c r="H30" s="87" t="s">
        <v>89</v>
      </c>
      <c r="I30" s="83">
        <f t="shared" si="1"/>
        <v>9</v>
      </c>
    </row>
    <row r="31" spans="2:13" x14ac:dyDescent="0.25">
      <c r="B31" s="82" t="s">
        <v>10</v>
      </c>
      <c r="C31" s="82" t="s">
        <v>1</v>
      </c>
      <c r="D31" s="85" t="str">
        <f>+FODA!H18</f>
        <v>A5</v>
      </c>
      <c r="E31" s="86" t="str">
        <f>+FODA!I18</f>
        <v>conflictos de intereses.</v>
      </c>
      <c r="F31" s="87" t="s">
        <v>86</v>
      </c>
      <c r="G31" s="87" t="s">
        <v>103</v>
      </c>
      <c r="H31" s="87" t="s">
        <v>88</v>
      </c>
      <c r="I31" s="83">
        <f t="shared" si="1"/>
        <v>4</v>
      </c>
    </row>
    <row r="32" spans="2:13" ht="15.95" customHeight="1" x14ac:dyDescent="0.25">
      <c r="F32"/>
      <c r="G32"/>
      <c r="H32"/>
      <c r="I32"/>
    </row>
  </sheetData>
  <mergeCells count="9">
    <mergeCell ref="H2:I2"/>
    <mergeCell ref="H5:I5"/>
    <mergeCell ref="B2:B5"/>
    <mergeCell ref="C2:E3"/>
    <mergeCell ref="C4:E5"/>
    <mergeCell ref="F2:G2"/>
    <mergeCell ref="F3:G3"/>
    <mergeCell ref="F4:G4"/>
    <mergeCell ref="F5:G5"/>
  </mergeCells>
  <dataValidations count="4">
    <dataValidation type="list" allowBlank="1" showInputMessage="1" showErrorMessage="1" sqref="F9:F18 F22:F31" xr:uid="{65E33F8A-0C63-49A8-9BC2-8C41C2D40612}">
      <formula1>$L$9:$L$13</formula1>
    </dataValidation>
    <dataValidation type="list" allowBlank="1" showInputMessage="1" showErrorMessage="1" sqref="G9:G18" xr:uid="{A520A8A5-15CA-436B-960D-00321FB2AA3D}">
      <formula1>$M$9:$M$13</formula1>
    </dataValidation>
    <dataValidation type="list" allowBlank="1" showInputMessage="1" showErrorMessage="1" sqref="H9:H18 H22:H31" xr:uid="{0A52DF29-CA73-4891-9559-F7A5B387B44C}">
      <formula1>$N$9:$N$13</formula1>
    </dataValidation>
    <dataValidation type="list" allowBlank="1" showInputMessage="1" showErrorMessage="1" sqref="G22:G31" xr:uid="{ED38B933-7BA2-406A-8EE1-E53370C29BA2}">
      <formula1>$O$9:$O$13</formula1>
    </dataValidation>
  </dataValidations>
  <pageMargins left="0.75" right="0.75" top="1" bottom="1" header="0.3" footer="0.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showGridLines="0" zoomScale="70" zoomScaleNormal="70" workbookViewId="0">
      <selection activeCell="D4" sqref="D4:H5"/>
    </sheetView>
  </sheetViews>
  <sheetFormatPr baseColWidth="10" defaultRowHeight="15" x14ac:dyDescent="0.25"/>
  <cols>
    <col min="1" max="1" width="4.42578125" customWidth="1"/>
    <col min="2" max="2" width="4.28515625" customWidth="1"/>
    <col min="3" max="3" width="53.7109375" customWidth="1"/>
    <col min="4" max="4" width="10.42578125" style="1" customWidth="1"/>
    <col min="5" max="5" width="26" customWidth="1"/>
    <col min="6" max="6" width="28.7109375" customWidth="1"/>
    <col min="7" max="7" width="31.85546875" customWidth="1"/>
    <col min="8" max="8" width="11.85546875" style="1" customWidth="1"/>
    <col min="9" max="9" width="24.5703125" customWidth="1"/>
    <col min="10" max="10" width="35.28515625" customWidth="1"/>
    <col min="11" max="11" width="21.140625" customWidth="1"/>
  </cols>
  <sheetData>
    <row r="1" spans="1:14" s="2" customFormat="1" ht="21" x14ac:dyDescent="0.35">
      <c r="A1"/>
      <c r="B1"/>
      <c r="C1"/>
      <c r="D1" s="1"/>
      <c r="E1"/>
      <c r="F1"/>
      <c r="G1"/>
      <c r="H1" s="1"/>
      <c r="I1"/>
      <c r="J1"/>
      <c r="K1"/>
      <c r="L1"/>
      <c r="M1"/>
      <c r="N1"/>
    </row>
    <row r="2" spans="1:14" s="2" customFormat="1" ht="21" customHeight="1" x14ac:dyDescent="0.35">
      <c r="A2"/>
      <c r="B2" s="203"/>
      <c r="C2" s="204"/>
      <c r="D2" s="201" t="str">
        <f>+VIMIVA!D2</f>
        <v>Tincar</v>
      </c>
      <c r="E2" s="201"/>
      <c r="F2" s="201"/>
      <c r="G2" s="201"/>
      <c r="H2" s="201"/>
      <c r="I2" s="104" t="s">
        <v>124</v>
      </c>
      <c r="J2" s="187">
        <f>+VIMIVA!N2</f>
        <v>0</v>
      </c>
      <c r="K2" s="188"/>
    </row>
    <row r="3" spans="1:14" s="2" customFormat="1" ht="21" customHeight="1" x14ac:dyDescent="0.35">
      <c r="A3"/>
      <c r="B3" s="205"/>
      <c r="C3" s="206"/>
      <c r="D3" s="201"/>
      <c r="E3" s="201"/>
      <c r="F3" s="201"/>
      <c r="G3" s="201"/>
      <c r="H3" s="201"/>
      <c r="I3" s="104" t="s">
        <v>134</v>
      </c>
      <c r="J3" s="122">
        <f>+VIMIVA!N3</f>
        <v>0</v>
      </c>
      <c r="K3" s="123"/>
    </row>
    <row r="4" spans="1:14" s="2" customFormat="1" ht="21" customHeight="1" x14ac:dyDescent="0.35">
      <c r="A4"/>
      <c r="B4" s="205"/>
      <c r="C4" s="206"/>
      <c r="D4" s="201" t="s">
        <v>29</v>
      </c>
      <c r="E4" s="201"/>
      <c r="F4" s="201"/>
      <c r="G4" s="201"/>
      <c r="H4" s="201"/>
      <c r="I4" s="104" t="s">
        <v>125</v>
      </c>
      <c r="J4" s="122">
        <f>1+'ESTRATEGIAS '!N4</f>
        <v>1</v>
      </c>
      <c r="K4" s="123"/>
    </row>
    <row r="5" spans="1:14" ht="24.95" customHeight="1" x14ac:dyDescent="0.25">
      <c r="B5" s="207"/>
      <c r="C5" s="208"/>
      <c r="D5" s="201"/>
      <c r="E5" s="201"/>
      <c r="F5" s="201"/>
      <c r="G5" s="201"/>
      <c r="H5" s="201"/>
      <c r="I5" s="104" t="s">
        <v>128</v>
      </c>
      <c r="J5" s="189">
        <f>+VIMIVA!N5</f>
        <v>0</v>
      </c>
      <c r="K5" s="190"/>
    </row>
    <row r="6" spans="1:14" ht="21" customHeight="1" x14ac:dyDescent="0.25">
      <c r="H6"/>
    </row>
    <row r="7" spans="1:14" ht="21" customHeight="1" x14ac:dyDescent="0.4">
      <c r="C7" s="202" t="s">
        <v>73</v>
      </c>
      <c r="D7" s="202"/>
      <c r="H7" s="18"/>
    </row>
    <row r="8" spans="1:14" ht="21" customHeight="1" x14ac:dyDescent="0.25"/>
    <row r="9" spans="1:14" ht="44.25" customHeight="1" x14ac:dyDescent="0.25">
      <c r="B9" s="213" t="s">
        <v>133</v>
      </c>
      <c r="C9" s="213"/>
      <c r="D9" s="22" t="s">
        <v>45</v>
      </c>
      <c r="E9" s="236" t="s">
        <v>63</v>
      </c>
      <c r="F9" s="236"/>
      <c r="G9" s="236"/>
      <c r="H9" s="22" t="s">
        <v>46</v>
      </c>
      <c r="I9" s="238" t="s">
        <v>62</v>
      </c>
      <c r="J9" s="238"/>
      <c r="K9" s="238"/>
    </row>
    <row r="10" spans="1:14" ht="31.5" customHeight="1" x14ac:dyDescent="0.25">
      <c r="B10" s="213"/>
      <c r="C10" s="213"/>
      <c r="D10" s="92" t="str">
        <f>+FODA!D14</f>
        <v>O1</v>
      </c>
      <c r="E10" s="215" t="str">
        <f>+FODA!E14</f>
        <v>Crecimiento del mercado.</v>
      </c>
      <c r="F10" s="216"/>
      <c r="G10" s="217"/>
      <c r="H10" s="93" t="s">
        <v>57</v>
      </c>
      <c r="I10" s="214" t="str">
        <f>+FODA!I14</f>
        <v>Ciberseguridad</v>
      </c>
      <c r="J10" s="214"/>
      <c r="K10" s="214"/>
    </row>
    <row r="11" spans="1:14" ht="31.5" customHeight="1" x14ac:dyDescent="0.25">
      <c r="B11" s="213"/>
      <c r="C11" s="213"/>
      <c r="D11" s="92" t="s">
        <v>53</v>
      </c>
      <c r="E11" s="215" t="str">
        <f>+FODA!E15</f>
        <v>Expacion geografica, posibilidad de expandirse a nuevas ciudades y mercados internacionales.</v>
      </c>
      <c r="F11" s="216"/>
      <c r="G11" s="217"/>
      <c r="H11" s="93" t="s">
        <v>58</v>
      </c>
      <c r="I11" s="214" t="str">
        <f>+FODA!I15</f>
        <v>Competencias directas e indirectas.</v>
      </c>
      <c r="J11" s="214"/>
      <c r="K11" s="214"/>
    </row>
    <row r="12" spans="1:14" ht="31.5" customHeight="1" x14ac:dyDescent="0.25">
      <c r="B12" s="213"/>
      <c r="C12" s="213"/>
      <c r="D12" s="92" t="s">
        <v>54</v>
      </c>
      <c r="E12" s="215" t="str">
        <f>+FODA!E16</f>
        <v>Integración con vehiculos electricos, ofrecimiento de servicios adicionales.</v>
      </c>
      <c r="F12" s="216"/>
      <c r="G12" s="217"/>
      <c r="H12" s="93" t="s">
        <v>59</v>
      </c>
      <c r="I12" s="214" t="str">
        <f>+FODA!I16</f>
        <v>Regulacion gubernamentales.</v>
      </c>
      <c r="J12" s="214"/>
      <c r="K12" s="214"/>
    </row>
    <row r="13" spans="1:14" ht="31.5" customHeight="1" x14ac:dyDescent="0.25">
      <c r="B13" s="213"/>
      <c r="C13" s="213"/>
      <c r="D13" s="92" t="s">
        <v>55</v>
      </c>
      <c r="E13" s="215" t="str">
        <f>+FODA!E17</f>
        <v>Desarrollo de nuevas funcionalidades como la reserva de estacionamiento a largo plazo.</v>
      </c>
      <c r="F13" s="216"/>
      <c r="G13" s="217"/>
      <c r="H13" s="93" t="s">
        <v>60</v>
      </c>
      <c r="I13" s="214" t="str">
        <f>+FODA!I17</f>
        <v>El comportamiento de usuarios</v>
      </c>
      <c r="J13" s="214"/>
      <c r="K13" s="214"/>
    </row>
    <row r="14" spans="1:14" ht="31.5" customHeight="1" x14ac:dyDescent="0.25">
      <c r="B14" s="213"/>
      <c r="C14" s="213"/>
      <c r="D14" s="92" t="s">
        <v>56</v>
      </c>
      <c r="E14" s="215" t="str">
        <f>+FODA!E18</f>
        <v>Integracion con otras aplicaciones de movilidad.</v>
      </c>
      <c r="F14" s="216"/>
      <c r="G14" s="217"/>
      <c r="H14" s="93" t="s">
        <v>61</v>
      </c>
      <c r="I14" s="214" t="str">
        <f>+FODA!I18</f>
        <v>conflictos de intereses.</v>
      </c>
      <c r="J14" s="214"/>
      <c r="K14" s="214"/>
    </row>
    <row r="15" spans="1:14" ht="59.25" customHeight="1" x14ac:dyDescent="0.25">
      <c r="B15" s="209" t="s">
        <v>64</v>
      </c>
      <c r="C15" s="210"/>
      <c r="D15" s="20" t="s">
        <v>66</v>
      </c>
      <c r="E15" s="230" t="s">
        <v>75</v>
      </c>
      <c r="F15" s="231"/>
      <c r="G15" s="232"/>
      <c r="H15" s="19" t="s">
        <v>67</v>
      </c>
      <c r="I15" s="233" t="s">
        <v>74</v>
      </c>
      <c r="J15" s="234"/>
      <c r="K15" s="235"/>
    </row>
    <row r="16" spans="1:14" ht="45" customHeight="1" x14ac:dyDescent="0.25">
      <c r="B16" s="81" t="str">
        <f>+FODA!D8</f>
        <v>F1</v>
      </c>
      <c r="C16" s="94" t="str">
        <f>+FODA!E8</f>
        <v>Brindar soluciones de movilidad.</v>
      </c>
      <c r="D16" s="96"/>
      <c r="E16" s="218"/>
      <c r="F16" s="219"/>
      <c r="G16" s="220"/>
      <c r="H16" s="98"/>
      <c r="I16" s="218"/>
      <c r="J16" s="219"/>
      <c r="K16" s="220"/>
    </row>
    <row r="17" spans="2:11" ht="45" customHeight="1" x14ac:dyDescent="0.25">
      <c r="B17" s="81" t="str">
        <f>+FODA!D9</f>
        <v>F2</v>
      </c>
      <c r="C17" s="94" t="str">
        <f>+FODA!E9</f>
        <v>mostrar una alternativa que nos permita adquirir recursos atraves de terceros.</v>
      </c>
      <c r="D17" s="96"/>
      <c r="E17" s="237"/>
      <c r="F17" s="237"/>
      <c r="G17" s="237"/>
      <c r="H17" s="98"/>
      <c r="I17" s="218"/>
      <c r="J17" s="219"/>
      <c r="K17" s="220"/>
    </row>
    <row r="18" spans="2:11" ht="45" customHeight="1" x14ac:dyDescent="0.25">
      <c r="B18" s="81" t="str">
        <f>+FODA!D10</f>
        <v>F3</v>
      </c>
      <c r="C18" s="94" t="str">
        <f>+FODA!E10</f>
        <v>Garantizar la seguridad para vehiculos.</v>
      </c>
      <c r="D18" s="96"/>
      <c r="E18" s="237"/>
      <c r="F18" s="237"/>
      <c r="G18" s="237"/>
      <c r="H18" s="98"/>
      <c r="I18" s="218"/>
      <c r="J18" s="219"/>
      <c r="K18" s="220"/>
    </row>
    <row r="19" spans="2:11" ht="45" customHeight="1" x14ac:dyDescent="0.25">
      <c r="B19" s="81" t="str">
        <f>+FODA!D11</f>
        <v>F4</v>
      </c>
      <c r="C19" s="94" t="str">
        <f>+FODA!E11</f>
        <v>contribuir a la reduccion vehicular en las calles.</v>
      </c>
      <c r="D19" s="97"/>
      <c r="E19" s="237"/>
      <c r="F19" s="237"/>
      <c r="G19" s="237"/>
      <c r="H19" s="99"/>
      <c r="I19" s="221"/>
      <c r="J19" s="222"/>
      <c r="K19" s="223"/>
    </row>
    <row r="20" spans="2:11" ht="45" customHeight="1" x14ac:dyDescent="0.25">
      <c r="B20" s="81" t="str">
        <f>+FODA!D12</f>
        <v>F5</v>
      </c>
      <c r="C20" s="94" t="str">
        <f>+FODA!E12</f>
        <v>Brindar Aplicación de conectividad de facil uso.</v>
      </c>
      <c r="D20" s="96"/>
      <c r="E20" s="218"/>
      <c r="F20" s="219"/>
      <c r="G20" s="220"/>
      <c r="H20" s="100"/>
      <c r="I20" s="218"/>
      <c r="J20" s="219"/>
      <c r="K20" s="220"/>
    </row>
    <row r="21" spans="2:11" ht="60.75" customHeight="1" x14ac:dyDescent="0.3">
      <c r="B21" s="211" t="s">
        <v>65</v>
      </c>
      <c r="C21" s="212"/>
      <c r="D21" s="20" t="s">
        <v>68</v>
      </c>
      <c r="E21" s="224" t="s">
        <v>76</v>
      </c>
      <c r="F21" s="225"/>
      <c r="G21" s="226"/>
      <c r="H21" s="80" t="s">
        <v>69</v>
      </c>
      <c r="I21" s="227" t="s">
        <v>77</v>
      </c>
      <c r="J21" s="228"/>
      <c r="K21" s="229"/>
    </row>
    <row r="22" spans="2:11" ht="41.25" customHeight="1" x14ac:dyDescent="0.25">
      <c r="B22" s="95" t="str">
        <f>+FODA!H8</f>
        <v>D1</v>
      </c>
      <c r="C22" s="95" t="str">
        <f>+FODA!I8</f>
        <v>Permisos para usar parqueaderos.</v>
      </c>
      <c r="D22" s="96"/>
      <c r="E22" s="237"/>
      <c r="F22" s="237"/>
      <c r="G22" s="237"/>
      <c r="H22" s="98"/>
      <c r="I22" s="218"/>
      <c r="J22" s="219"/>
      <c r="K22" s="220"/>
    </row>
    <row r="23" spans="2:11" ht="56.25" customHeight="1" x14ac:dyDescent="0.25">
      <c r="B23" s="95" t="str">
        <f>+FODA!H9</f>
        <v>D2</v>
      </c>
      <c r="C23" s="95" t="str">
        <f>+FODA!I9</f>
        <v>Dependencia de tecnologica.</v>
      </c>
      <c r="D23" s="96"/>
      <c r="E23" s="237"/>
      <c r="F23" s="237"/>
      <c r="G23" s="237"/>
      <c r="H23" s="98"/>
      <c r="I23" s="218"/>
      <c r="J23" s="219"/>
      <c r="K23" s="220"/>
    </row>
    <row r="24" spans="2:11" ht="36" customHeight="1" x14ac:dyDescent="0.25">
      <c r="B24" s="95" t="str">
        <f>+FODA!H10</f>
        <v>D3</v>
      </c>
      <c r="C24" s="95" t="str">
        <f>+FODA!I10</f>
        <v>Competencias emergentes.</v>
      </c>
      <c r="D24" s="96"/>
      <c r="E24" s="237"/>
      <c r="F24" s="237"/>
      <c r="G24" s="237"/>
      <c r="H24" s="101"/>
      <c r="I24" s="221"/>
      <c r="J24" s="222"/>
      <c r="K24" s="223"/>
    </row>
    <row r="25" spans="2:11" ht="36" customHeight="1" x14ac:dyDescent="0.25">
      <c r="B25" s="95" t="str">
        <f>+FODA!H11</f>
        <v>D4</v>
      </c>
      <c r="C25" s="95" t="str">
        <f>+FODA!I11</f>
        <v>costos en inversion de marketing</v>
      </c>
      <c r="D25" s="96"/>
      <c r="E25" s="237"/>
      <c r="F25" s="237"/>
      <c r="G25" s="237"/>
      <c r="H25" s="101"/>
      <c r="I25" s="221"/>
      <c r="J25" s="222"/>
      <c r="K25" s="223"/>
    </row>
    <row r="26" spans="2:11" ht="36" customHeight="1" x14ac:dyDescent="0.25">
      <c r="B26" s="95" t="str">
        <f>+FODA!H12</f>
        <v>D5</v>
      </c>
      <c r="C26" s="95" t="str">
        <f>+FODA!I12</f>
        <v>Desconfianza entre el uso de las herramientas.</v>
      </c>
      <c r="D26" s="96"/>
      <c r="E26" s="237"/>
      <c r="F26" s="237"/>
      <c r="G26" s="237"/>
      <c r="H26" s="101"/>
      <c r="I26" s="221"/>
      <c r="J26" s="222"/>
      <c r="K26" s="223"/>
    </row>
    <row r="27" spans="2:11" ht="27.95" customHeight="1" x14ac:dyDescent="0.25"/>
    <row r="30" spans="2:11" ht="15.75" x14ac:dyDescent="0.25">
      <c r="H30" s="23"/>
    </row>
    <row r="31" spans="2:11" ht="15.75" x14ac:dyDescent="0.25">
      <c r="H31" s="23"/>
    </row>
  </sheetData>
  <mergeCells count="45">
    <mergeCell ref="I9:K9"/>
    <mergeCell ref="E12:G12"/>
    <mergeCell ref="E19:G19"/>
    <mergeCell ref="I13:K13"/>
    <mergeCell ref="E25:G25"/>
    <mergeCell ref="E13:G13"/>
    <mergeCell ref="E14:G14"/>
    <mergeCell ref="E20:G20"/>
    <mergeCell ref="E17:G17"/>
    <mergeCell ref="E18:G18"/>
    <mergeCell ref="I16:K16"/>
    <mergeCell ref="I17:K17"/>
    <mergeCell ref="I18:K18"/>
    <mergeCell ref="I20:K20"/>
    <mergeCell ref="E26:G26"/>
    <mergeCell ref="I22:K22"/>
    <mergeCell ref="I23:K23"/>
    <mergeCell ref="I24:K24"/>
    <mergeCell ref="I25:K25"/>
    <mergeCell ref="E24:G24"/>
    <mergeCell ref="E22:G22"/>
    <mergeCell ref="E23:G23"/>
    <mergeCell ref="I26:K26"/>
    <mergeCell ref="B15:C15"/>
    <mergeCell ref="B21:C21"/>
    <mergeCell ref="B9:C14"/>
    <mergeCell ref="I14:K14"/>
    <mergeCell ref="E10:G10"/>
    <mergeCell ref="E11:G11"/>
    <mergeCell ref="E16:G16"/>
    <mergeCell ref="I19:K19"/>
    <mergeCell ref="I10:K10"/>
    <mergeCell ref="I11:K11"/>
    <mergeCell ref="I12:K12"/>
    <mergeCell ref="E21:G21"/>
    <mergeCell ref="I21:K21"/>
    <mergeCell ref="E15:G15"/>
    <mergeCell ref="I15:K15"/>
    <mergeCell ref="E9:G9"/>
    <mergeCell ref="J2:K2"/>
    <mergeCell ref="J5:K5"/>
    <mergeCell ref="D2:H3"/>
    <mergeCell ref="D4:H5"/>
    <mergeCell ref="C7:D7"/>
    <mergeCell ref="B2:C5"/>
  </mergeCells>
  <pageMargins left="0.25" right="0.25" top="1" bottom="1"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9"/>
  <sheetViews>
    <sheetView showGridLines="0" zoomScaleNormal="100" workbookViewId="0">
      <pane ySplit="9" topLeftCell="A10" activePane="bottomLeft" state="frozen"/>
      <selection pane="bottomLeft" activeCell="C17" sqref="C17"/>
    </sheetView>
  </sheetViews>
  <sheetFormatPr baseColWidth="10" defaultRowHeight="15" x14ac:dyDescent="0.25"/>
  <cols>
    <col min="1" max="1" width="3.140625" customWidth="1"/>
    <col min="2" max="2" width="15.5703125" bestFit="1" customWidth="1"/>
    <col min="3" max="3" width="50.85546875" style="40" customWidth="1"/>
    <col min="4" max="4" width="30.28515625" customWidth="1"/>
    <col min="5" max="5" width="32.42578125" customWidth="1"/>
    <col min="6" max="6" width="17.7109375" style="1" customWidth="1"/>
    <col min="7" max="7" width="12.42578125" style="47" bestFit="1" customWidth="1"/>
    <col min="8" max="8" width="15.42578125" style="47" customWidth="1"/>
  </cols>
  <sheetData>
    <row r="1" spans="2:9" ht="8.25" customHeight="1" x14ac:dyDescent="0.25">
      <c r="F1" s="40"/>
    </row>
    <row r="2" spans="2:9" ht="16.5" customHeight="1" x14ac:dyDescent="0.25">
      <c r="B2" s="35"/>
      <c r="C2" s="184" t="str">
        <f>+VIMIVA!D2</f>
        <v>Tincar</v>
      </c>
      <c r="D2" s="184"/>
      <c r="E2" s="88" t="s">
        <v>124</v>
      </c>
      <c r="F2" s="187"/>
      <c r="G2" s="188"/>
    </row>
    <row r="3" spans="2:9" ht="16.5" customHeight="1" x14ac:dyDescent="0.25">
      <c r="B3" s="36"/>
      <c r="C3" s="184"/>
      <c r="D3" s="184"/>
      <c r="E3" s="88" t="s">
        <v>127</v>
      </c>
      <c r="F3" s="187"/>
      <c r="G3" s="188"/>
    </row>
    <row r="4" spans="2:9" ht="16.5" customHeight="1" x14ac:dyDescent="0.25">
      <c r="B4" s="36"/>
      <c r="C4" s="184" t="s">
        <v>29</v>
      </c>
      <c r="D4" s="184"/>
      <c r="E4" s="88" t="s">
        <v>125</v>
      </c>
      <c r="F4" s="187"/>
      <c r="G4" s="188"/>
    </row>
    <row r="5" spans="2:9" ht="16.5" customHeight="1" x14ac:dyDescent="0.25">
      <c r="B5" s="37"/>
      <c r="C5" s="184"/>
      <c r="D5" s="184"/>
      <c r="E5" s="88" t="s">
        <v>128</v>
      </c>
      <c r="F5" s="187"/>
      <c r="G5" s="188"/>
    </row>
    <row r="6" spans="2:9" ht="10.5" customHeight="1" x14ac:dyDescent="0.25">
      <c r="F6"/>
      <c r="G6"/>
    </row>
    <row r="7" spans="2:9" ht="15.75" x14ac:dyDescent="0.25">
      <c r="B7" s="46" t="s">
        <v>80</v>
      </c>
    </row>
    <row r="8" spans="2:9" ht="9" customHeight="1" x14ac:dyDescent="0.25"/>
    <row r="9" spans="2:9" ht="33.75" customHeight="1" x14ac:dyDescent="0.25">
      <c r="B9" s="34" t="s">
        <v>79</v>
      </c>
      <c r="C9" s="33" t="s">
        <v>78</v>
      </c>
      <c r="D9" s="239" t="s">
        <v>81</v>
      </c>
      <c r="E9" s="240"/>
      <c r="F9" s="33" t="s">
        <v>6</v>
      </c>
      <c r="G9" s="33" t="s">
        <v>70</v>
      </c>
      <c r="H9" s="33" t="s">
        <v>71</v>
      </c>
      <c r="I9" s="33" t="s">
        <v>72</v>
      </c>
    </row>
    <row r="10" spans="2:9" x14ac:dyDescent="0.25">
      <c r="B10" s="41">
        <f>+'ESTRATEGIAS '!D16</f>
        <v>0</v>
      </c>
      <c r="C10" s="78">
        <f>+'ESTRATEGIAS '!E16</f>
        <v>0</v>
      </c>
      <c r="D10" s="241"/>
      <c r="E10" s="242"/>
      <c r="F10" s="87"/>
      <c r="G10" s="89"/>
      <c r="H10" s="89"/>
      <c r="I10" s="90"/>
    </row>
    <row r="11" spans="2:9" ht="43.5" customHeight="1" x14ac:dyDescent="0.25">
      <c r="B11" s="41">
        <f>+'ESTRATEGIAS '!D17</f>
        <v>0</v>
      </c>
      <c r="C11" s="78">
        <f>+'ESTRATEGIAS '!E17</f>
        <v>0</v>
      </c>
      <c r="D11" s="241"/>
      <c r="E11" s="242"/>
      <c r="F11" s="87"/>
      <c r="G11" s="89"/>
      <c r="H11" s="89"/>
      <c r="I11" s="90"/>
    </row>
    <row r="12" spans="2:9" x14ac:dyDescent="0.25">
      <c r="B12" s="41">
        <f>+'ESTRATEGIAS '!D18</f>
        <v>0</v>
      </c>
      <c r="C12" s="78">
        <f>+'ESTRATEGIAS '!E18</f>
        <v>0</v>
      </c>
      <c r="D12" s="241"/>
      <c r="E12" s="242"/>
      <c r="F12" s="87"/>
      <c r="G12" s="89"/>
      <c r="H12" s="89"/>
      <c r="I12" s="90"/>
    </row>
    <row r="13" spans="2:9" ht="42.75" customHeight="1" x14ac:dyDescent="0.25">
      <c r="B13" s="45">
        <f>+'ESTRATEGIAS '!H16</f>
        <v>0</v>
      </c>
      <c r="C13" s="78">
        <f>+'ESTRATEGIAS '!I16</f>
        <v>0</v>
      </c>
      <c r="D13" s="241"/>
      <c r="E13" s="242"/>
      <c r="F13" s="87"/>
      <c r="G13" s="89"/>
      <c r="H13" s="89"/>
      <c r="I13" s="90"/>
    </row>
    <row r="14" spans="2:9" x14ac:dyDescent="0.25">
      <c r="B14" s="45">
        <f>+'ESTRATEGIAS '!H17</f>
        <v>0</v>
      </c>
      <c r="C14" s="78">
        <f>+'ESTRATEGIAS '!I17</f>
        <v>0</v>
      </c>
      <c r="D14" s="241"/>
      <c r="E14" s="242"/>
      <c r="F14" s="87"/>
      <c r="G14" s="89"/>
      <c r="H14" s="89"/>
      <c r="I14" s="90"/>
    </row>
    <row r="15" spans="2:9" x14ac:dyDescent="0.25">
      <c r="B15" s="45">
        <f>+'ESTRATEGIAS '!H18</f>
        <v>0</v>
      </c>
      <c r="C15" s="78">
        <f>+'ESTRATEGIAS '!I18</f>
        <v>0</v>
      </c>
      <c r="D15" s="241"/>
      <c r="E15" s="242"/>
      <c r="F15" s="87"/>
      <c r="G15" s="89"/>
      <c r="H15" s="89"/>
      <c r="I15" s="90"/>
    </row>
    <row r="16" spans="2:9" x14ac:dyDescent="0.25">
      <c r="B16" s="41">
        <f>+'ESTRATEGIAS '!D22</f>
        <v>0</v>
      </c>
      <c r="C16" s="78">
        <f>+'ESTRATEGIAS '!E22</f>
        <v>0</v>
      </c>
      <c r="D16" s="241"/>
      <c r="E16" s="242"/>
      <c r="F16" s="87"/>
      <c r="G16" s="89"/>
      <c r="H16" s="89"/>
      <c r="I16" s="90"/>
    </row>
    <row r="17" spans="2:9" x14ac:dyDescent="0.25">
      <c r="B17" s="41">
        <f>+'ESTRATEGIAS '!D23</f>
        <v>0</v>
      </c>
      <c r="C17" s="78">
        <f>+'ESTRATEGIAS '!E23</f>
        <v>0</v>
      </c>
      <c r="D17" s="241"/>
      <c r="E17" s="242"/>
      <c r="F17" s="91"/>
      <c r="G17" s="89"/>
      <c r="H17" s="89"/>
      <c r="I17" s="90"/>
    </row>
    <row r="18" spans="2:9" x14ac:dyDescent="0.25">
      <c r="B18" s="41">
        <f>+'ESTRATEGIAS '!H22</f>
        <v>0</v>
      </c>
      <c r="C18" s="78">
        <f>+'ESTRATEGIAS '!I22</f>
        <v>0</v>
      </c>
      <c r="D18" s="241"/>
      <c r="E18" s="242"/>
      <c r="F18" s="87"/>
      <c r="G18" s="89"/>
      <c r="H18" s="89"/>
      <c r="I18" s="90"/>
    </row>
    <row r="19" spans="2:9" x14ac:dyDescent="0.25">
      <c r="B19" s="41">
        <f>+'ESTRATEGIAS '!H23</f>
        <v>0</v>
      </c>
      <c r="C19" s="78">
        <f>+'ESTRATEGIAS '!I23</f>
        <v>0</v>
      </c>
      <c r="D19" s="176"/>
      <c r="E19" s="176"/>
      <c r="F19" s="91"/>
      <c r="G19" s="89"/>
      <c r="H19" s="89"/>
      <c r="I19" s="90"/>
    </row>
  </sheetData>
  <mergeCells count="17">
    <mergeCell ref="D10:E10"/>
    <mergeCell ref="D17:E17"/>
    <mergeCell ref="D18:E18"/>
    <mergeCell ref="D19:E19"/>
    <mergeCell ref="D11:E11"/>
    <mergeCell ref="D12:E12"/>
    <mergeCell ref="D13:E13"/>
    <mergeCell ref="D14:E14"/>
    <mergeCell ref="D15:E15"/>
    <mergeCell ref="D16:E16"/>
    <mergeCell ref="F2:G2"/>
    <mergeCell ref="F5:G5"/>
    <mergeCell ref="C2:D3"/>
    <mergeCell ref="C4:D5"/>
    <mergeCell ref="D9:E9"/>
    <mergeCell ref="F3:G3"/>
    <mergeCell ref="F4:G4"/>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6"/>
  <sheetViews>
    <sheetView showGridLines="0" topLeftCell="A4" zoomScaleNormal="100" workbookViewId="0">
      <selection activeCell="A9" sqref="A9"/>
    </sheetView>
  </sheetViews>
  <sheetFormatPr baseColWidth="10" defaultRowHeight="15" x14ac:dyDescent="0.25"/>
  <cols>
    <col min="1" max="1" width="4.7109375" customWidth="1"/>
    <col min="2" max="2" width="20" bestFit="1" customWidth="1"/>
    <col min="3" max="3" width="15.42578125" customWidth="1"/>
    <col min="7" max="7" width="17.7109375" customWidth="1"/>
    <col min="8" max="9" width="15.7109375" customWidth="1"/>
    <col min="10" max="10" width="13.28515625" customWidth="1"/>
    <col min="11" max="11" width="14.140625" customWidth="1"/>
    <col min="12" max="12" width="12.5703125" customWidth="1"/>
  </cols>
  <sheetData>
    <row r="2" spans="2:9" ht="15" customHeight="1" x14ac:dyDescent="0.25">
      <c r="B2" s="35"/>
      <c r="C2" s="156" t="str">
        <f>+VIMIVA!D2</f>
        <v>Tincar</v>
      </c>
      <c r="D2" s="156"/>
      <c r="E2" s="156"/>
      <c r="F2" s="156"/>
      <c r="G2" s="88" t="s">
        <v>124</v>
      </c>
      <c r="H2" s="187">
        <f>+VIMIVA!J2</f>
        <v>1</v>
      </c>
      <c r="I2" s="188"/>
    </row>
    <row r="3" spans="2:9" ht="15" customHeight="1" x14ac:dyDescent="0.25">
      <c r="B3" s="36"/>
      <c r="C3" s="156"/>
      <c r="D3" s="156"/>
      <c r="E3" s="156"/>
      <c r="F3" s="156"/>
      <c r="G3" s="88" t="s">
        <v>127</v>
      </c>
      <c r="H3" s="187">
        <f>+VIMIVA!J3</f>
        <v>1</v>
      </c>
      <c r="I3" s="188"/>
    </row>
    <row r="4" spans="2:9" ht="15" customHeight="1" x14ac:dyDescent="0.25">
      <c r="B4" s="36"/>
      <c r="C4" s="156" t="s">
        <v>29</v>
      </c>
      <c r="D4" s="156"/>
      <c r="E4" s="156"/>
      <c r="F4" s="156"/>
      <c r="G4" s="88" t="s">
        <v>125</v>
      </c>
      <c r="H4" s="187">
        <f>1+'PLANES DE ACCION'!F4</f>
        <v>1</v>
      </c>
      <c r="I4" s="188"/>
    </row>
    <row r="5" spans="2:9" ht="15" customHeight="1" x14ac:dyDescent="0.25">
      <c r="B5" s="37"/>
      <c r="C5" s="156"/>
      <c r="D5" s="156"/>
      <c r="E5" s="156"/>
      <c r="F5" s="156"/>
      <c r="G5" s="88" t="s">
        <v>128</v>
      </c>
      <c r="H5" s="189">
        <f>+VIMIVA!J5</f>
        <v>45525</v>
      </c>
      <c r="I5" s="190"/>
    </row>
    <row r="6" spans="2:9" x14ac:dyDescent="0.25">
      <c r="C6" s="40"/>
    </row>
    <row r="7" spans="2:9" ht="18.75" x14ac:dyDescent="0.3">
      <c r="B7" s="25" t="s">
        <v>105</v>
      </c>
    </row>
    <row r="10" spans="2:9" ht="18.75" x14ac:dyDescent="0.3">
      <c r="B10" s="25"/>
    </row>
    <row r="13" spans="2:9" s="26" customFormat="1" ht="18.75" customHeight="1" x14ac:dyDescent="0.25"/>
    <row r="14" spans="2:9" s="26" customFormat="1" ht="18.75" customHeight="1" x14ac:dyDescent="0.25"/>
    <row r="15" spans="2:9" s="26" customFormat="1" ht="18.75" customHeight="1" x14ac:dyDescent="0.25"/>
    <row r="16" spans="2:9" s="26" customFormat="1" ht="18.75" customHeight="1" x14ac:dyDescent="0.25"/>
    <row r="20" spans="2:15" x14ac:dyDescent="0.25">
      <c r="C20" s="55" t="s">
        <v>7</v>
      </c>
      <c r="D20" s="55" t="s">
        <v>106</v>
      </c>
      <c r="G20" s="55" t="s">
        <v>7</v>
      </c>
      <c r="H20" s="4" t="s">
        <v>107</v>
      </c>
      <c r="K20" s="55" t="s">
        <v>108</v>
      </c>
      <c r="L20" s="55" t="s">
        <v>100</v>
      </c>
    </row>
    <row r="21" spans="2:15" ht="15.75" x14ac:dyDescent="0.25">
      <c r="C21" s="49" t="s">
        <v>2</v>
      </c>
      <c r="D21" s="70">
        <f>+FACTORES!M22</f>
        <v>0.48732083792723263</v>
      </c>
      <c r="G21" s="49" t="s">
        <v>32</v>
      </c>
      <c r="H21" s="50">
        <f>+FACTORES!L22</f>
        <v>442</v>
      </c>
      <c r="K21" s="58" t="s">
        <v>83</v>
      </c>
      <c r="L21" s="76">
        <f>+COUNTIFS('PLANES DE ACCION'!I10:I19,DASHBOARD!K21)</f>
        <v>0</v>
      </c>
    </row>
    <row r="22" spans="2:15" ht="15.75" x14ac:dyDescent="0.25">
      <c r="C22" s="51" t="s">
        <v>3</v>
      </c>
      <c r="D22" s="71">
        <f>+FACTORES!M23</f>
        <v>0.16868798235942667</v>
      </c>
      <c r="G22" s="51" t="s">
        <v>33</v>
      </c>
      <c r="H22" s="50">
        <f>+FACTORES!L23</f>
        <v>153</v>
      </c>
      <c r="K22" s="57" t="s">
        <v>82</v>
      </c>
      <c r="L22" s="75">
        <f>+COUNTIFS('PLANES DE ACCION'!I10:I19,DASHBOARD!K22)</f>
        <v>0</v>
      </c>
    </row>
    <row r="23" spans="2:15" ht="15.75" x14ac:dyDescent="0.25">
      <c r="C23" s="52" t="s">
        <v>0</v>
      </c>
      <c r="D23" s="72">
        <f>+FACTORES!M24</f>
        <v>0.22381477398015434</v>
      </c>
      <c r="G23" s="52" t="s">
        <v>35</v>
      </c>
      <c r="H23" s="50">
        <f>+FACTORES!L24</f>
        <v>203</v>
      </c>
      <c r="K23" s="59" t="s">
        <v>84</v>
      </c>
      <c r="L23" s="77">
        <f>+COUNTIFS('PLANES DE ACCION'!I10:I19,DASHBOARD!K23)</f>
        <v>0</v>
      </c>
    </row>
    <row r="24" spans="2:15" ht="15.75" x14ac:dyDescent="0.25">
      <c r="C24" s="53" t="s">
        <v>1</v>
      </c>
      <c r="D24" s="73">
        <f>+FACTORES!M25</f>
        <v>0.12017640573318633</v>
      </c>
      <c r="G24" s="53" t="s">
        <v>36</v>
      </c>
      <c r="H24" s="50">
        <f>+FACTORES!L25</f>
        <v>109</v>
      </c>
    </row>
    <row r="27" spans="2:15" ht="18.75" x14ac:dyDescent="0.3">
      <c r="B27" s="31" t="s">
        <v>109</v>
      </c>
      <c r="C27" s="32"/>
      <c r="D27" s="24">
        <f>+((H21+H23)-(H22+H24))/((H21+H23)+(H22+H24))*2</f>
        <v>0.844542447629548</v>
      </c>
      <c r="E27" s="243" t="str">
        <f>+IF(D27&lt;-200%,B30,IF(D27&lt;-100%,B31,IF(D27&lt;-30%,B32,IF(D27&lt;100%,B33,B34))))</f>
        <v>FAVORABLE</v>
      </c>
      <c r="F27" s="243"/>
      <c r="G27" s="243"/>
      <c r="H27" s="243"/>
      <c r="O27" s="54"/>
    </row>
    <row r="29" spans="2:15" x14ac:dyDescent="0.25">
      <c r="B29" s="60" t="s">
        <v>110</v>
      </c>
      <c r="C29" s="60" t="s">
        <v>111</v>
      </c>
      <c r="D29" s="60" t="s">
        <v>112</v>
      </c>
    </row>
    <row r="30" spans="2:15" ht="15.75" x14ac:dyDescent="0.25">
      <c r="B30" s="63" t="s">
        <v>94</v>
      </c>
      <c r="C30" s="66">
        <v>-2</v>
      </c>
      <c r="D30" s="66">
        <v>-1</v>
      </c>
      <c r="G30" s="27" t="s">
        <v>2</v>
      </c>
      <c r="H30" t="s">
        <v>115</v>
      </c>
    </row>
    <row r="31" spans="2:15" ht="15.75" x14ac:dyDescent="0.25">
      <c r="B31" s="61" t="s">
        <v>95</v>
      </c>
      <c r="C31" s="66">
        <v>-1</v>
      </c>
      <c r="D31" s="66">
        <v>-0.3</v>
      </c>
      <c r="G31" s="28" t="s">
        <v>3</v>
      </c>
      <c r="H31" t="s">
        <v>116</v>
      </c>
    </row>
    <row r="32" spans="2:15" ht="15.75" x14ac:dyDescent="0.25">
      <c r="B32" s="62" t="s">
        <v>96</v>
      </c>
      <c r="C32" s="66">
        <v>-0.3</v>
      </c>
      <c r="D32" s="66">
        <v>0.3</v>
      </c>
      <c r="G32" s="29" t="s">
        <v>0</v>
      </c>
      <c r="H32" t="s">
        <v>117</v>
      </c>
    </row>
    <row r="33" spans="2:10" ht="15.75" x14ac:dyDescent="0.25">
      <c r="B33" s="64" t="s">
        <v>97</v>
      </c>
      <c r="C33" s="66">
        <v>0.3</v>
      </c>
      <c r="D33" s="66">
        <v>1</v>
      </c>
      <c r="G33" s="30" t="s">
        <v>1</v>
      </c>
      <c r="H33" t="s">
        <v>118</v>
      </c>
    </row>
    <row r="34" spans="2:10" x14ac:dyDescent="0.25">
      <c r="B34" s="65" t="s">
        <v>98</v>
      </c>
      <c r="C34" s="66">
        <v>1</v>
      </c>
      <c r="D34" s="66">
        <v>2</v>
      </c>
    </row>
    <row r="35" spans="2:10" ht="15.75" thickBot="1" x14ac:dyDescent="0.3"/>
    <row r="36" spans="2:10" ht="15.75" thickBot="1" x14ac:dyDescent="0.3">
      <c r="B36" s="69" t="s">
        <v>113</v>
      </c>
      <c r="C36" s="67" t="s">
        <v>114</v>
      </c>
      <c r="D36" s="67"/>
      <c r="E36" s="67"/>
      <c r="F36" s="67"/>
      <c r="G36" s="67"/>
      <c r="H36" s="67"/>
      <c r="I36" s="67"/>
      <c r="J36" s="68"/>
    </row>
  </sheetData>
  <mergeCells count="7">
    <mergeCell ref="E27:H27"/>
    <mergeCell ref="C2:F3"/>
    <mergeCell ref="C4:F5"/>
    <mergeCell ref="H2:I2"/>
    <mergeCell ref="H3:I3"/>
    <mergeCell ref="H4:I4"/>
    <mergeCell ref="H5:I5"/>
  </mergeCells>
  <conditionalFormatting sqref="H21:H24">
    <cfRule type="dataBar" priority="1">
      <dataBar>
        <cfvo type="min"/>
        <cfvo type="max"/>
        <color rgb="FF63C384"/>
      </dataBar>
      <extLst>
        <ext xmlns:x14="http://schemas.microsoft.com/office/spreadsheetml/2009/9/main" uri="{B025F937-C7B1-47D3-B67F-A62EFF666E3E}">
          <x14:id>{92BD13AE-CE4E-41A3-82ED-2B9FA2D1C1EE}</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2BD13AE-CE4E-41A3-82ED-2B9FA2D1C1EE}">
            <x14:dataBar minLength="0" maxLength="100" negativeBarColorSameAsPositive="1" axisPosition="none">
              <x14:cfvo type="min"/>
              <x14:cfvo type="max"/>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 </vt:lpstr>
      <vt:lpstr>VIMIVA</vt:lpstr>
      <vt:lpstr>FODA</vt:lpstr>
      <vt:lpstr>FACTORES</vt:lpstr>
      <vt:lpstr>ESTRATEGIAS </vt:lpstr>
      <vt:lpstr>PLANES DE ACCION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Julián Montero</dc:creator>
  <cp:lastModifiedBy>303 - Programacion</cp:lastModifiedBy>
  <cp:lastPrinted>2015-05-30T20:24:01Z</cp:lastPrinted>
  <dcterms:created xsi:type="dcterms:W3CDTF">2015-05-25T14:42:39Z</dcterms:created>
  <dcterms:modified xsi:type="dcterms:W3CDTF">2024-08-22T02:01:03Z</dcterms:modified>
</cp:coreProperties>
</file>