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bookViews>
    <workbookView xWindow="0" yWindow="0" windowWidth="20490" windowHeight="7770" tabRatio="785" activeTab="9"/>
  </bookViews>
  <sheets>
    <sheet name="Basic Formula" sheetId="13" r:id="rId1"/>
    <sheet name="Text" sheetId="9" r:id="rId2"/>
    <sheet name="Function" sheetId="10" r:id="rId3"/>
    <sheet name="Vlookup" sheetId="5" r:id="rId4"/>
    <sheet name="HLookup" sheetId="6" r:id="rId5"/>
    <sheet name="LOOKUP" sheetId="14" r:id="rId6"/>
    <sheet name="Employee data" sheetId="12" r:id="rId7"/>
    <sheet name="Index&amp;Match" sheetId="7" r:id="rId8"/>
    <sheet name="Date&amp;Time" sheetId="4" r:id="rId9"/>
    <sheet name="Pivot" sheetId="8" r:id="rId10"/>
  </sheets>
  <externalReferences>
    <externalReference r:id="rId11"/>
    <externalReference r:id="rId12"/>
    <externalReference r:id="rId13"/>
    <externalReference r:id="rId14"/>
  </externalReferences>
  <definedNames>
    <definedName name="barra" localSheetId="0">[1]Vlookup!#REF!</definedName>
    <definedName name="barra" localSheetId="7">Vlookup!#REF!</definedName>
    <definedName name="barra">Vlookup!#REF!</definedName>
    <definedName name="_xlnm.Criteria" localSheetId="0">'[2]Any-Column Lookup'!#REF!</definedName>
    <definedName name="_xlnm.Criteria" localSheetId="7">'Index&amp;Match'!#REF!</definedName>
    <definedName name="_xlnm.Criteria">'[2]Any-Column Lookup'!#REF!</definedName>
    <definedName name="data">Vlookup!$A$5:$D$8</definedName>
    <definedName name="data1" localSheetId="2">'[3]Math Functions'!$J$4:$J$15</definedName>
    <definedName name="data1" localSheetId="1">'[3]Math Functions'!$J$4:$J$15</definedName>
    <definedName name="data1">Vlookup!$A$32:$D$35</definedName>
    <definedName name="data2">'[3]Math Functions'!$N$4:$N$15</definedName>
    <definedName name="_xlnm.Database" localSheetId="7">'Index&amp;Match'!$A$3:$F$11</definedName>
    <definedName name="encore">'[3]Database Functions'!$B$6:$J$377</definedName>
    <definedName name="Inventory">#REF!</definedName>
    <definedName name="Sales" localSheetId="0">#REF!</definedName>
    <definedName name="Sales">#REF!</definedName>
    <definedName name="tabel1">'Basic Formula'!$D$43:$E$48</definedName>
    <definedName name="test" localSheetId="0">'[4]Scroll Bars and Spinners'!#REF!</definedName>
    <definedName name="test" localSheetId="7">'[4]Scroll Bars and Spinners'!#REF!</definedName>
    <definedName name="test">'[4]Scroll Bars and Spinners'!#REF!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9" l="1"/>
  <c r="C16" i="9"/>
  <c r="C15" i="9"/>
  <c r="C14" i="9"/>
  <c r="C13" i="9"/>
  <c r="C12" i="9"/>
  <c r="C11" i="9"/>
  <c r="C10" i="9"/>
  <c r="C9" i="9"/>
  <c r="C8" i="9"/>
  <c r="C7" i="9"/>
  <c r="C6" i="9"/>
  <c r="E41" i="13"/>
  <c r="B41" i="13"/>
  <c r="E34" i="13"/>
  <c r="E33" i="13"/>
  <c r="B33" i="13"/>
  <c r="E24" i="13"/>
  <c r="B24" i="13"/>
  <c r="E16" i="13"/>
  <c r="B16" i="13"/>
  <c r="D7" i="13"/>
  <c r="D6" i="13"/>
  <c r="D5" i="13"/>
  <c r="D4" i="13"/>
  <c r="D3" i="13"/>
  <c r="E23" i="5" l="1"/>
  <c r="C11" i="14"/>
  <c r="C12" i="14"/>
  <c r="C13" i="14"/>
  <c r="C10" i="14"/>
  <c r="E7" i="13" l="1"/>
  <c r="E6" i="13"/>
  <c r="E5" i="13"/>
  <c r="E4" i="13"/>
  <c r="E3" i="13"/>
  <c r="G25" i="8" l="1"/>
  <c r="H25" i="8" s="1"/>
  <c r="F25" i="8"/>
  <c r="G24" i="8"/>
  <c r="F24" i="8"/>
  <c r="G23" i="8"/>
  <c r="F23" i="8"/>
  <c r="G22" i="8"/>
  <c r="F22" i="8"/>
  <c r="G21" i="8"/>
  <c r="F21" i="8"/>
  <c r="G20" i="8"/>
  <c r="H20" i="8" s="1"/>
  <c r="F20" i="8"/>
  <c r="G19" i="8"/>
  <c r="F19" i="8"/>
  <c r="G18" i="8"/>
  <c r="F18" i="8"/>
  <c r="G17" i="8"/>
  <c r="F17" i="8"/>
  <c r="G16" i="8"/>
  <c r="H16" i="8" s="1"/>
  <c r="F16" i="8"/>
  <c r="G15" i="8"/>
  <c r="F15" i="8"/>
  <c r="G14" i="8"/>
  <c r="H14" i="8" s="1"/>
  <c r="F14" i="8"/>
  <c r="G13" i="8"/>
  <c r="F13" i="8"/>
  <c r="G12" i="8"/>
  <c r="F12" i="8"/>
  <c r="G11" i="8"/>
  <c r="F11" i="8"/>
  <c r="G10" i="8"/>
  <c r="F10" i="8"/>
  <c r="G9" i="8"/>
  <c r="F9" i="8"/>
  <c r="G8" i="8"/>
  <c r="H8" i="8" s="1"/>
  <c r="F8" i="8"/>
  <c r="G7" i="8"/>
  <c r="H7" i="8" s="1"/>
  <c r="F7" i="8"/>
  <c r="G6" i="8"/>
  <c r="H6" i="8" s="1"/>
  <c r="F6" i="8"/>
  <c r="G5" i="8"/>
  <c r="F5" i="8"/>
  <c r="H4" i="8"/>
  <c r="G4" i="8"/>
  <c r="F4" i="8"/>
  <c r="G3" i="8"/>
  <c r="F3" i="8"/>
  <c r="H22" i="8" l="1"/>
  <c r="H24" i="8"/>
  <c r="H13" i="8"/>
  <c r="H15" i="8"/>
  <c r="H12" i="8"/>
  <c r="H3" i="8"/>
  <c r="H10" i="8"/>
  <c r="H17" i="8"/>
  <c r="H19" i="8"/>
  <c r="H21" i="8"/>
  <c r="H23" i="8"/>
  <c r="H5" i="8"/>
  <c r="H9" i="8"/>
  <c r="H11" i="8"/>
  <c r="H18" i="8"/>
  <c r="H2" i="4"/>
  <c r="H3" i="4"/>
  <c r="H4" i="4"/>
  <c r="H5" i="4"/>
  <c r="H6" i="4"/>
  <c r="H7" i="4"/>
  <c r="H8" i="4"/>
  <c r="H9" i="4"/>
  <c r="H10" i="4"/>
  <c r="H11" i="4"/>
  <c r="H12" i="4"/>
  <c r="C13" i="7"/>
  <c r="G3" i="4" l="1"/>
  <c r="G4" i="4"/>
  <c r="G5" i="4"/>
  <c r="G6" i="4"/>
  <c r="G7" i="4"/>
  <c r="G8" i="4"/>
  <c r="G9" i="4"/>
  <c r="G10" i="4"/>
  <c r="G11" i="4"/>
  <c r="G12" i="4"/>
  <c r="G2" i="4"/>
  <c r="C7" i="4"/>
  <c r="B7" i="4"/>
  <c r="B8" i="4" s="1"/>
  <c r="B1" i="4"/>
  <c r="B2" i="4" s="1"/>
  <c r="C14" i="7"/>
  <c r="B15" i="7" s="1"/>
  <c r="E16" i="6"/>
  <c r="F16" i="6"/>
  <c r="G16" i="6"/>
  <c r="H16" i="6"/>
  <c r="I16" i="6"/>
  <c r="J16" i="6"/>
  <c r="K16" i="6"/>
  <c r="L16" i="6"/>
  <c r="M16" i="6"/>
  <c r="E17" i="6"/>
  <c r="F17" i="6"/>
  <c r="G17" i="6"/>
  <c r="H17" i="6"/>
  <c r="I17" i="6"/>
  <c r="J17" i="6"/>
  <c r="K17" i="6"/>
  <c r="L17" i="6"/>
  <c r="M17" i="6"/>
  <c r="D17" i="6"/>
  <c r="D16" i="6"/>
  <c r="E15" i="6"/>
  <c r="F15" i="6"/>
  <c r="G15" i="6"/>
  <c r="H15" i="6"/>
  <c r="I15" i="6"/>
  <c r="J15" i="6"/>
  <c r="K15" i="6"/>
  <c r="L15" i="6"/>
  <c r="M15" i="6"/>
  <c r="D15" i="6"/>
  <c r="B10" i="4" l="1"/>
  <c r="B9" i="4"/>
  <c r="B3" i="4"/>
  <c r="B4" i="4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</calcChain>
</file>

<file path=xl/sharedStrings.xml><?xml version="1.0" encoding="utf-8"?>
<sst xmlns="http://schemas.openxmlformats.org/spreadsheetml/2006/main" count="991" uniqueCount="222">
  <si>
    <t>Part Number</t>
  </si>
  <si>
    <t>D-178</t>
  </si>
  <si>
    <t>Cost</t>
  </si>
  <si>
    <t>Value</t>
  </si>
  <si>
    <t>Parts Database</t>
  </si>
  <si>
    <t>Quantity</t>
  </si>
  <si>
    <t>Total Cost</t>
  </si>
  <si>
    <t>Retail</t>
  </si>
  <si>
    <t>Gross Margin</t>
  </si>
  <si>
    <t>Gangley Pliers</t>
  </si>
  <si>
    <t>HCAB Washer</t>
  </si>
  <si>
    <t>A-201</t>
  </si>
  <si>
    <t>Finley Sprocket</t>
  </si>
  <si>
    <t>C-098</t>
  </si>
  <si>
    <t>6" Sonotube</t>
  </si>
  <si>
    <t>B-111</t>
  </si>
  <si>
    <t>Langstrom 7" Wrench</t>
  </si>
  <si>
    <t>D-017</t>
  </si>
  <si>
    <t>Thompson Socket</t>
  </si>
  <si>
    <t>C-321</t>
  </si>
  <si>
    <t>S-Joint</t>
  </si>
  <si>
    <t>A-182</t>
  </si>
  <si>
    <t>LAMF Valve</t>
  </si>
  <si>
    <t>B-047</t>
  </si>
  <si>
    <t>Date:</t>
  </si>
  <si>
    <t>Year:</t>
  </si>
  <si>
    <t>Month:</t>
  </si>
  <si>
    <t>Day:</t>
  </si>
  <si>
    <t>Time:</t>
  </si>
  <si>
    <t>Hour:</t>
  </si>
  <si>
    <t>Minute:</t>
  </si>
  <si>
    <t>Second:</t>
  </si>
  <si>
    <t>Duration (Days)</t>
  </si>
  <si>
    <t>PT. BUANA SEJAHTERA</t>
  </si>
  <si>
    <t>Tabel Sumber</t>
  </si>
  <si>
    <t>Gol</t>
  </si>
  <si>
    <t>Jabatan</t>
  </si>
  <si>
    <t>Gaji</t>
  </si>
  <si>
    <t>Tunjangan</t>
  </si>
  <si>
    <t>I</t>
  </si>
  <si>
    <t>Manager</t>
  </si>
  <si>
    <t>II</t>
  </si>
  <si>
    <t>Supervisor</t>
  </si>
  <si>
    <t>III</t>
  </si>
  <si>
    <t>Staff</t>
  </si>
  <si>
    <t>Tabel Pengisian</t>
  </si>
  <si>
    <t>No</t>
  </si>
  <si>
    <t>Nama</t>
  </si>
  <si>
    <t>Riry</t>
  </si>
  <si>
    <t>Donny</t>
  </si>
  <si>
    <t>Koko</t>
  </si>
  <si>
    <t>Banu</t>
  </si>
  <si>
    <t>Ilham</t>
  </si>
  <si>
    <t>Ade</t>
  </si>
  <si>
    <t>Mina</t>
  </si>
  <si>
    <t>Adhi</t>
  </si>
  <si>
    <t>Yudo</t>
  </si>
  <si>
    <t>Syifa</t>
  </si>
  <si>
    <t>Ket:</t>
  </si>
  <si>
    <t>A</t>
  </si>
  <si>
    <t>C</t>
  </si>
  <si>
    <t>B</t>
  </si>
  <si>
    <t>Gol I adalah Manager, Gol II adalah Supervisor, Gol III adalah Staff</t>
  </si>
  <si>
    <t>Gol I sebesar Rp. 6.200.000,-  Gol II Rp. 4,000,000,- Gol III Rp. 2,500.000,-</t>
  </si>
  <si>
    <t>Gol I sebesar Rp. 1,000.000,-  Gol II Rp. 750,000,- Gol III Rp. 500.000,-</t>
  </si>
  <si>
    <t xml:space="preserve">Jabatan: </t>
  </si>
  <si>
    <t xml:space="preserve">Gaji: </t>
  </si>
  <si>
    <t xml:space="preserve">Tunjangan: </t>
  </si>
  <si>
    <t>Daftar Pegawai</t>
  </si>
  <si>
    <t>Column</t>
  </si>
  <si>
    <t>Tools</t>
  </si>
  <si>
    <t>Start Date</t>
  </si>
  <si>
    <t>End Date</t>
  </si>
  <si>
    <t>Hari Kerja</t>
  </si>
  <si>
    <t>Holiday</t>
  </si>
  <si>
    <t>Chinese New Year</t>
  </si>
  <si>
    <t>Bali's Day of Silence</t>
  </si>
  <si>
    <t>Flavor Costs (per quart)</t>
  </si>
  <si>
    <t>Code</t>
  </si>
  <si>
    <t>Flavor</t>
  </si>
  <si>
    <t>Price</t>
  </si>
  <si>
    <t>Sales</t>
  </si>
  <si>
    <t>Expense</t>
  </si>
  <si>
    <t>Income</t>
  </si>
  <si>
    <t>Total Profit</t>
  </si>
  <si>
    <t>Fruit Heaven Splurge</t>
  </si>
  <si>
    <t>Nutty Heaven Splurge</t>
  </si>
  <si>
    <t>Whole Vanilla Bean Chunk</t>
  </si>
  <si>
    <t>Poprock Pancake Syrup</t>
  </si>
  <si>
    <t>Caramel Pavement</t>
  </si>
  <si>
    <t>Cinnamon Donut</t>
  </si>
  <si>
    <t>Mocha Coffee</t>
  </si>
  <si>
    <t>Black Bean Chocolate</t>
  </si>
  <si>
    <t>Pistachio and Pecans</t>
  </si>
  <si>
    <t>Blueberry Chocolate</t>
  </si>
  <si>
    <t>Red Hot Chili Chocolate</t>
  </si>
  <si>
    <t>Chocolate Heaven Splurge</t>
  </si>
  <si>
    <t>Yellow Snow Cream</t>
  </si>
  <si>
    <t>Jawbreaker Mint</t>
  </si>
  <si>
    <t>Pecan and Peanut Truffle</t>
  </si>
  <si>
    <t>Cheesecake Caramel</t>
  </si>
  <si>
    <t>Animal Crackers</t>
  </si>
  <si>
    <t>Wafflecone Rasberry</t>
  </si>
  <si>
    <t>Mint Chocolate Cherry</t>
  </si>
  <si>
    <t>Yogurt Covered Cashew</t>
  </si>
  <si>
    <t>Green Tea Wheatgrass</t>
  </si>
  <si>
    <t>Campbell's Soup Souffle</t>
  </si>
  <si>
    <t>Sour Tart Sherbet</t>
  </si>
  <si>
    <t>TEXT FUNCTIONS</t>
  </si>
  <si>
    <t xml:space="preserve">   Excel        advanced</t>
  </si>
  <si>
    <t>IDJKT001</t>
  </si>
  <si>
    <t>UPPER</t>
  </si>
  <si>
    <t>merubah teks menjadi huruf kapital</t>
  </si>
  <si>
    <t>LOWER</t>
  </si>
  <si>
    <t>merubah teks menjadi huruf kecil</t>
  </si>
  <si>
    <t>PROPER</t>
  </si>
  <si>
    <t>merubah teks menjadi title case</t>
  </si>
  <si>
    <t>SUBSTITUTE</t>
  </si>
  <si>
    <t>menggantikan suatu karakter dalam teks</t>
  </si>
  <si>
    <t>EXACT</t>
  </si>
  <si>
    <t>membandingkan dua teks dari cell yang berbeda (mengembalikan nilai boolean)</t>
  </si>
  <si>
    <t>TRIM</t>
  </si>
  <si>
    <t>menghapus spasi yang berlebihan pada suatu teks</t>
  </si>
  <si>
    <t>LEFT</t>
  </si>
  <si>
    <t>mengambil teks dari sebelah kiri</t>
  </si>
  <si>
    <t>MID</t>
  </si>
  <si>
    <t>mengambil teks dari tengah</t>
  </si>
  <si>
    <t>RIGHT</t>
  </si>
  <si>
    <t>mengambil teks dari sebelah kanan</t>
  </si>
  <si>
    <t>Data Sales</t>
  </si>
  <si>
    <t>SUMIF</t>
  </si>
  <si>
    <t>COUNTIF</t>
  </si>
  <si>
    <t>MAX</t>
  </si>
  <si>
    <t>MIN</t>
  </si>
  <si>
    <t>Salesman</t>
  </si>
  <si>
    <t>Month</t>
  </si>
  <si>
    <t>Type</t>
  </si>
  <si>
    <t>Qty</t>
  </si>
  <si>
    <t>Amount</t>
  </si>
  <si>
    <t>Total Amount</t>
  </si>
  <si>
    <t>Qty &gt;100</t>
  </si>
  <si>
    <t>Rahmad</t>
  </si>
  <si>
    <t>Harddisk</t>
  </si>
  <si>
    <t>Wahyu</t>
  </si>
  <si>
    <t>Widi</t>
  </si>
  <si>
    <t>Agung</t>
  </si>
  <si>
    <t>Processor</t>
  </si>
  <si>
    <t>Memory</t>
  </si>
  <si>
    <t>Subtotal</t>
  </si>
  <si>
    <t>Periods</t>
  </si>
  <si>
    <t>Region</t>
  </si>
  <si>
    <t>Fall</t>
  </si>
  <si>
    <t>NE</t>
  </si>
  <si>
    <t>NW</t>
  </si>
  <si>
    <t>SE</t>
  </si>
  <si>
    <t>SW</t>
  </si>
  <si>
    <t>Spring</t>
  </si>
  <si>
    <t>Summer</t>
  </si>
  <si>
    <t>Winter</t>
  </si>
  <si>
    <t>ID</t>
  </si>
  <si>
    <t>Gender</t>
  </si>
  <si>
    <t>Birth Date</t>
  </si>
  <si>
    <t>Jobcat</t>
  </si>
  <si>
    <t>Salary</t>
  </si>
  <si>
    <t>Job Time</t>
  </si>
  <si>
    <t>Prev Exp</t>
  </si>
  <si>
    <t>Minority</t>
  </si>
  <si>
    <t>m</t>
  </si>
  <si>
    <t>f</t>
  </si>
  <si>
    <t>Basic Mathematics</t>
  </si>
  <si>
    <t>Numbers to use:</t>
  </si>
  <si>
    <t>Operation:</t>
  </si>
  <si>
    <t>Formulas:</t>
  </si>
  <si>
    <t>Answers:</t>
  </si>
  <si>
    <t xml:space="preserve">Addition (+) </t>
  </si>
  <si>
    <t xml:space="preserve">Subtraction (-) </t>
  </si>
  <si>
    <t xml:space="preserve">Multiplication (*) </t>
  </si>
  <si>
    <t xml:space="preserve">Division (/) </t>
  </si>
  <si>
    <t xml:space="preserve">Power (^) </t>
  </si>
  <si>
    <t>Introduction to Functions</t>
  </si>
  <si>
    <t>Fruit</t>
  </si>
  <si>
    <t>Meat</t>
  </si>
  <si>
    <t>Apples</t>
  </si>
  <si>
    <t>Beef</t>
  </si>
  <si>
    <t>Oranges</t>
  </si>
  <si>
    <t>Chicken</t>
  </si>
  <si>
    <t>Bananas</t>
  </si>
  <si>
    <t>Pork</t>
  </si>
  <si>
    <t>Lemons</t>
  </si>
  <si>
    <t>Fish</t>
  </si>
  <si>
    <t xml:space="preserve">SUM &gt; </t>
  </si>
  <si>
    <t>Item</t>
  </si>
  <si>
    <t>Bread</t>
  </si>
  <si>
    <t>Donuts</t>
  </si>
  <si>
    <t>Cookies</t>
  </si>
  <si>
    <t>Cakes</t>
  </si>
  <si>
    <t>Pies</t>
  </si>
  <si>
    <t>COUNT &gt;</t>
  </si>
  <si>
    <t>AVERAGE &gt;</t>
  </si>
  <si>
    <t>20 40 50 50 100</t>
  </si>
  <si>
    <t>MEAN</t>
  </si>
  <si>
    <t>MEDIAN</t>
  </si>
  <si>
    <t>MODE</t>
  </si>
  <si>
    <t>MIN &gt;</t>
  </si>
  <si>
    <t>MAX &gt;</t>
  </si>
  <si>
    <t>MIN or MAX &gt;</t>
  </si>
  <si>
    <t>Bonus</t>
  </si>
  <si>
    <t>Sales Name</t>
  </si>
  <si>
    <t>Sales Amount</t>
  </si>
  <si>
    <t>Andy</t>
  </si>
  <si>
    <t>Budi</t>
  </si>
  <si>
    <t>Charles</t>
  </si>
  <si>
    <t>Dudung</t>
  </si>
  <si>
    <t>CONCATENATE</t>
  </si>
  <si>
    <t>LEN</t>
  </si>
  <si>
    <t>menggabungkan 2 teks</t>
  </si>
  <si>
    <t>mengambil jumlah karakter</t>
  </si>
  <si>
    <t>FIND</t>
  </si>
  <si>
    <t>eko.ariawan@ymail.com</t>
  </si>
  <si>
    <t>mengambil email address tanpa domain</t>
  </si>
  <si>
    <t>SUMIFS</t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</si>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</sst>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&quot;$&quot;* #,##0.00_);_(&quot;$&quot;* \(#,##0.00\);_(&quot;$&quot;* &quot;-&quot;??_);_(@_)"/>
    <numFmt numFmtId="165" formatCode="\G\e\n\e\r\a\l"/>
    <numFmt numFmtId="166" formatCode="_(\$* #,##0.00_);_(\$* \(#,##0.00\);_(\$* &quot;-&quot;??_);_(@_)"/>
    <numFmt numFmtId="167" formatCode="0.0%"/>
    <numFmt numFmtId="168" formatCode="[$-F800]dddd\,\ mmmm\ dd\,\ yyyy"/>
    <numFmt numFmtId="169" formatCode="[$-F400]h:mm:ss\ AM/PM"/>
    <numFmt numFmtId="170" formatCode="[$-409]mmm\-yy;@"/>
    <numFmt numFmtId="171" formatCode="d\-mmm\-yyyy"/>
    <numFmt numFmtId="172" formatCode="&quot;$&quot;#,##0"/>
    <numFmt numFmtId="173" formatCode="0.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b/>
      <sz val="10"/>
      <name val="Trebuchet MS"/>
      <family val="2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</font>
    <font>
      <sz val="12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8"/>
      <color theme="3"/>
      <name val="Calibri Light"/>
      <family val="1"/>
      <scheme val="major"/>
    </font>
    <font>
      <b/>
      <sz val="11"/>
      <color rgb="FFC00000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Verdana"/>
      <family val="2"/>
    </font>
    <font>
      <b/>
      <sz val="12"/>
      <name val="Verdana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17">
    <xf numFmtId="0" fontId="0" fillId="0" borderId="0"/>
    <xf numFmtId="165" fontId="1" fillId="0" borderId="0"/>
    <xf numFmtId="0" fontId="1" fillId="0" borderId="0"/>
    <xf numFmtId="164" fontId="5" fillId="0" borderId="0" applyFont="0" applyFill="0" applyBorder="0" applyAlignment="0" applyProtection="0"/>
    <xf numFmtId="0" fontId="6" fillId="0" borderId="0"/>
    <xf numFmtId="0" fontId="6" fillId="0" borderId="0"/>
    <xf numFmtId="0" fontId="8" fillId="0" borderId="0" applyNumberFormat="0" applyFill="0" applyBorder="0" applyAlignment="0" applyProtection="0"/>
    <xf numFmtId="0" fontId="6" fillId="0" borderId="0"/>
    <xf numFmtId="0" fontId="1" fillId="0" borderId="0" applyNumberFormat="0" applyFill="0" applyBorder="0" applyAlignment="0" applyProtection="0"/>
    <xf numFmtId="0" fontId="18" fillId="0" borderId="0"/>
    <xf numFmtId="0" fontId="20" fillId="10" borderId="0" applyNumberFormat="0" applyBorder="0" applyProtection="0"/>
    <xf numFmtId="0" fontId="5" fillId="11" borderId="20"/>
    <xf numFmtId="0" fontId="5" fillId="11" borderId="0"/>
    <xf numFmtId="0" fontId="5" fillId="12" borderId="19"/>
    <xf numFmtId="0" fontId="5" fillId="11" borderId="20"/>
    <xf numFmtId="0" fontId="5" fillId="0" borderId="0"/>
    <xf numFmtId="0" fontId="5" fillId="0" borderId="0"/>
  </cellStyleXfs>
  <cellXfs count="127">
    <xf numFmtId="0" fontId="0" fillId="0" borderId="0" xfId="0"/>
    <xf numFmtId="165" fontId="3" fillId="0" borderId="0" xfId="1" applyFont="1"/>
    <xf numFmtId="1" fontId="3" fillId="0" borderId="5" xfId="1" applyNumberFormat="1" applyFont="1" applyBorder="1" applyAlignment="1">
      <alignment horizontal="center"/>
    </xf>
    <xf numFmtId="167" fontId="3" fillId="0" borderId="0" xfId="1" applyNumberFormat="1" applyFont="1" applyBorder="1"/>
    <xf numFmtId="1" fontId="3" fillId="0" borderId="0" xfId="1" applyNumberFormat="1" applyFont="1" applyBorder="1" applyAlignment="1">
      <alignment horizontal="center"/>
    </xf>
    <xf numFmtId="1" fontId="3" fillId="0" borderId="10" xfId="1" applyNumberFormat="1" applyFont="1" applyBorder="1" applyAlignment="1">
      <alignment horizontal="center"/>
    </xf>
    <xf numFmtId="167" fontId="3" fillId="0" borderId="10" xfId="1" applyNumberFormat="1" applyFont="1" applyBorder="1"/>
    <xf numFmtId="0" fontId="0" fillId="0" borderId="0" xfId="0" applyAlignment="1">
      <alignment horizontal="right"/>
    </xf>
    <xf numFmtId="14" fontId="0" fillId="0" borderId="0" xfId="0" applyNumberFormat="1"/>
    <xf numFmtId="0" fontId="4" fillId="0" borderId="0" xfId="0" applyFont="1" applyAlignment="1">
      <alignment horizontal="right"/>
    </xf>
    <xf numFmtId="168" fontId="0" fillId="0" borderId="0" xfId="0" applyNumberFormat="1"/>
    <xf numFmtId="168" fontId="0" fillId="2" borderId="0" xfId="0" applyNumberFormat="1" applyFill="1"/>
    <xf numFmtId="0" fontId="6" fillId="0" borderId="0" xfId="4"/>
    <xf numFmtId="0" fontId="7" fillId="0" borderId="0" xfId="5" applyFont="1"/>
    <xf numFmtId="0" fontId="6" fillId="0" borderId="0" xfId="5"/>
    <xf numFmtId="0" fontId="7" fillId="0" borderId="0" xfId="4" applyFont="1" applyAlignment="1"/>
    <xf numFmtId="0" fontId="7" fillId="0" borderId="0" xfId="4" applyFont="1" applyAlignment="1">
      <alignment horizontal="center"/>
    </xf>
    <xf numFmtId="0" fontId="7" fillId="0" borderId="14" xfId="4" applyFont="1" applyBorder="1" applyAlignment="1">
      <alignment horizontal="center"/>
    </xf>
    <xf numFmtId="0" fontId="6" fillId="0" borderId="13" xfId="4" applyBorder="1" applyAlignment="1">
      <alignment horizontal="center"/>
    </xf>
    <xf numFmtId="0" fontId="6" fillId="3" borderId="13" xfId="4" applyFont="1" applyFill="1" applyBorder="1"/>
    <xf numFmtId="0" fontId="6" fillId="3" borderId="13" xfId="4" applyFill="1" applyBorder="1"/>
    <xf numFmtId="0" fontId="6" fillId="0" borderId="12" xfId="4" applyFont="1" applyBorder="1" applyAlignment="1">
      <alignment horizontal="center"/>
    </xf>
    <xf numFmtId="0" fontId="6" fillId="3" borderId="12" xfId="4" applyFont="1" applyFill="1" applyBorder="1"/>
    <xf numFmtId="0" fontId="6" fillId="0" borderId="13" xfId="4" applyFont="1" applyBorder="1"/>
    <xf numFmtId="0" fontId="6" fillId="4" borderId="13" xfId="4" applyFont="1" applyFill="1" applyBorder="1"/>
    <xf numFmtId="0" fontId="6" fillId="4" borderId="13" xfId="4" applyFill="1" applyBorder="1"/>
    <xf numFmtId="0" fontId="6" fillId="0" borderId="12" xfId="4" applyBorder="1" applyAlignment="1">
      <alignment horizontal="center"/>
    </xf>
    <xf numFmtId="0" fontId="6" fillId="0" borderId="12" xfId="4" applyFont="1" applyBorder="1"/>
    <xf numFmtId="0" fontId="6" fillId="0" borderId="12" xfId="4" applyFont="1" applyFill="1" applyBorder="1"/>
    <xf numFmtId="0" fontId="6" fillId="0" borderId="0" xfId="4" applyFont="1"/>
    <xf numFmtId="0" fontId="6" fillId="0" borderId="13" xfId="4" applyFont="1" applyBorder="1" applyAlignment="1">
      <alignment horizontal="center"/>
    </xf>
    <xf numFmtId="0" fontId="7" fillId="0" borderId="15" xfId="4" applyFont="1" applyBorder="1" applyAlignment="1">
      <alignment horizontal="left"/>
    </xf>
    <xf numFmtId="0" fontId="7" fillId="0" borderId="0" xfId="4" applyFont="1" applyBorder="1" applyAlignment="1">
      <alignment horizontal="left"/>
    </xf>
    <xf numFmtId="0" fontId="6" fillId="0" borderId="16" xfId="4" applyBorder="1" applyAlignment="1">
      <alignment horizontal="center"/>
    </xf>
    <xf numFmtId="0" fontId="6" fillId="0" borderId="16" xfId="4" applyFont="1" applyBorder="1" applyAlignment="1">
      <alignment horizontal="center"/>
    </xf>
    <xf numFmtId="0" fontId="6" fillId="0" borderId="12" xfId="4" applyFont="1" applyFill="1" applyBorder="1" applyAlignment="1">
      <alignment horizontal="center"/>
    </xf>
    <xf numFmtId="0" fontId="6" fillId="4" borderId="16" xfId="4" applyFont="1" applyFill="1" applyBorder="1" applyAlignment="1">
      <alignment horizontal="center"/>
    </xf>
    <xf numFmtId="0" fontId="6" fillId="0" borderId="0" xfId="4" applyAlignment="1">
      <alignment horizontal="right"/>
    </xf>
    <xf numFmtId="165" fontId="2" fillId="0" borderId="3" xfId="1" applyFont="1" applyBorder="1" applyAlignment="1">
      <alignment horizontal="center"/>
    </xf>
    <xf numFmtId="165" fontId="2" fillId="0" borderId="2" xfId="1" applyFont="1" applyBorder="1" applyAlignment="1">
      <alignment horizontal="center"/>
    </xf>
    <xf numFmtId="165" fontId="3" fillId="0" borderId="0" xfId="1" applyFont="1" applyAlignment="1"/>
    <xf numFmtId="0" fontId="3" fillId="0" borderId="0" xfId="1" applyNumberFormat="1" applyFont="1"/>
    <xf numFmtId="165" fontId="2" fillId="0" borderId="1" xfId="1" applyFont="1" applyBorder="1" applyAlignment="1"/>
    <xf numFmtId="165" fontId="3" fillId="0" borderId="4" xfId="1" applyFont="1" applyBorder="1"/>
    <xf numFmtId="165" fontId="3" fillId="0" borderId="7" xfId="1" applyFont="1" applyBorder="1"/>
    <xf numFmtId="165" fontId="3" fillId="0" borderId="9" xfId="1" applyFont="1" applyBorder="1"/>
    <xf numFmtId="0" fontId="2" fillId="0" borderId="0" xfId="1" applyNumberFormat="1" applyFont="1"/>
    <xf numFmtId="0" fontId="3" fillId="5" borderId="0" xfId="1" quotePrefix="1" applyNumberFormat="1" applyFont="1" applyFill="1" applyBorder="1" applyAlignment="1">
      <alignment horizontal="center"/>
    </xf>
    <xf numFmtId="0" fontId="3" fillId="0" borderId="6" xfId="1" applyNumberFormat="1" applyFont="1" applyBorder="1" applyAlignment="1">
      <alignment horizontal="center"/>
    </xf>
    <xf numFmtId="0" fontId="3" fillId="0" borderId="8" xfId="1" applyNumberFormat="1" applyFont="1" applyBorder="1" applyAlignment="1">
      <alignment horizontal="center"/>
    </xf>
    <xf numFmtId="0" fontId="3" fillId="0" borderId="11" xfId="1" applyNumberFormat="1" applyFont="1" applyBorder="1" applyAlignment="1">
      <alignment horizontal="center"/>
    </xf>
    <xf numFmtId="164" fontId="3" fillId="0" borderId="5" xfId="3" applyFont="1" applyBorder="1"/>
    <xf numFmtId="164" fontId="3" fillId="0" borderId="0" xfId="3" applyFont="1" applyBorder="1"/>
    <xf numFmtId="164" fontId="3" fillId="0" borderId="10" xfId="3" applyFont="1" applyBorder="1"/>
    <xf numFmtId="169" fontId="0" fillId="0" borderId="0" xfId="0" applyNumberFormat="1"/>
    <xf numFmtId="0" fontId="0" fillId="2" borderId="0" xfId="0" applyFill="1" applyAlignment="1">
      <alignment horizontal="center"/>
    </xf>
    <xf numFmtId="0" fontId="2" fillId="0" borderId="0" xfId="1" applyNumberFormat="1" applyFont="1" applyAlignment="1">
      <alignment horizontal="right"/>
    </xf>
    <xf numFmtId="22" fontId="0" fillId="0" borderId="0" xfId="0" applyNumberFormat="1"/>
    <xf numFmtId="166" fontId="10" fillId="0" borderId="0" xfId="1" applyNumberFormat="1" applyFont="1"/>
    <xf numFmtId="15" fontId="0" fillId="0" borderId="0" xfId="0" applyNumberFormat="1"/>
    <xf numFmtId="0" fontId="0" fillId="6" borderId="17" xfId="0" applyFill="1" applyBorder="1"/>
    <xf numFmtId="164" fontId="0" fillId="6" borderId="17" xfId="3" applyFont="1" applyFill="1" applyBorder="1"/>
    <xf numFmtId="164" fontId="0" fillId="0" borderId="0" xfId="3" applyFont="1"/>
    <xf numFmtId="0" fontId="12" fillId="0" borderId="0" xfId="0" applyFont="1"/>
    <xf numFmtId="0" fontId="0" fillId="7" borderId="0" xfId="0" applyFill="1"/>
    <xf numFmtId="0" fontId="0" fillId="8" borderId="0" xfId="0" applyFill="1"/>
    <xf numFmtId="0" fontId="13" fillId="9" borderId="12" xfId="0" applyFont="1" applyFill="1" applyBorder="1"/>
    <xf numFmtId="0" fontId="0" fillId="7" borderId="12" xfId="0" applyFill="1" applyBorder="1"/>
    <xf numFmtId="0" fontId="14" fillId="0" borderId="0" xfId="0" applyFont="1"/>
    <xf numFmtId="0" fontId="0" fillId="8" borderId="12" xfId="0" applyFill="1" applyBorder="1"/>
    <xf numFmtId="0" fontId="15" fillId="0" borderId="0" xfId="6" applyFont="1"/>
    <xf numFmtId="0" fontId="16" fillId="0" borderId="0" xfId="0" applyFont="1"/>
    <xf numFmtId="0" fontId="7" fillId="0" borderId="18" xfId="7" applyFont="1" applyBorder="1"/>
    <xf numFmtId="0" fontId="6" fillId="0" borderId="0" xfId="7"/>
    <xf numFmtId="170" fontId="6" fillId="0" borderId="0" xfId="5" applyNumberForma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164" fontId="17" fillId="0" borderId="0" xfId="3" applyFont="1" applyFill="1" applyBorder="1"/>
    <xf numFmtId="0" fontId="9" fillId="0" borderId="0" xfId="0" applyFont="1"/>
    <xf numFmtId="0" fontId="9" fillId="0" borderId="0" xfId="0" applyFont="1" applyAlignment="1">
      <alignment horizontal="center"/>
    </xf>
    <xf numFmtId="164" fontId="9" fillId="0" borderId="0" xfId="3" applyFont="1" applyFill="1" applyBorder="1"/>
    <xf numFmtId="3" fontId="1" fillId="7" borderId="12" xfId="8" applyNumberFormat="1" applyFill="1" applyBorder="1"/>
    <xf numFmtId="171" fontId="1" fillId="7" borderId="12" xfId="8" applyNumberFormat="1" applyFill="1" applyBorder="1"/>
    <xf numFmtId="172" fontId="1" fillId="7" borderId="12" xfId="8" applyNumberFormat="1" applyFill="1" applyBorder="1"/>
    <xf numFmtId="0" fontId="1" fillId="0" borderId="0" xfId="8"/>
    <xf numFmtId="3" fontId="1" fillId="0" borderId="7" xfId="8" applyNumberFormat="1" applyBorder="1"/>
    <xf numFmtId="3" fontId="1" fillId="0" borderId="0" xfId="8" applyNumberFormat="1" applyBorder="1"/>
    <xf numFmtId="171" fontId="1" fillId="0" borderId="0" xfId="8" applyNumberFormat="1" applyBorder="1"/>
    <xf numFmtId="172" fontId="1" fillId="0" borderId="0" xfId="8" applyNumberFormat="1" applyBorder="1"/>
    <xf numFmtId="3" fontId="1" fillId="0" borderId="8" xfId="8" applyNumberFormat="1" applyBorder="1"/>
    <xf numFmtId="3" fontId="1" fillId="0" borderId="9" xfId="8" applyNumberFormat="1" applyBorder="1"/>
    <xf numFmtId="3" fontId="1" fillId="0" borderId="10" xfId="8" applyNumberFormat="1" applyBorder="1"/>
    <xf numFmtId="171" fontId="1" fillId="0" borderId="10" xfId="8" applyNumberFormat="1" applyBorder="1"/>
    <xf numFmtId="172" fontId="1" fillId="0" borderId="10" xfId="8" applyNumberFormat="1" applyBorder="1"/>
    <xf numFmtId="3" fontId="1" fillId="0" borderId="11" xfId="8" applyNumberFormat="1" applyBorder="1"/>
    <xf numFmtId="0" fontId="19" fillId="0" borderId="0" xfId="9" applyFont="1"/>
    <xf numFmtId="0" fontId="18" fillId="0" borderId="0" xfId="9"/>
    <xf numFmtId="0" fontId="20" fillId="10" borderId="0" xfId="10" applyAlignment="1">
      <alignment horizontal="center" vertical="center"/>
    </xf>
    <xf numFmtId="0" fontId="9" fillId="0" borderId="0" xfId="9" applyFont="1"/>
    <xf numFmtId="0" fontId="20" fillId="10" borderId="0" xfId="10"/>
    <xf numFmtId="0" fontId="20" fillId="10" borderId="0" xfId="10" applyAlignment="1">
      <alignment horizontal="right"/>
    </xf>
    <xf numFmtId="0" fontId="5" fillId="11" borderId="20" xfId="11"/>
    <xf numFmtId="0" fontId="5" fillId="11" borderId="21" xfId="12" applyBorder="1" applyAlignment="1">
      <alignment horizontal="left"/>
    </xf>
    <xf numFmtId="0" fontId="5" fillId="12" borderId="22" xfId="13" applyBorder="1"/>
    <xf numFmtId="0" fontId="5" fillId="11" borderId="21" xfId="12" applyBorder="1"/>
    <xf numFmtId="0" fontId="5" fillId="11" borderId="20" xfId="14"/>
    <xf numFmtId="0" fontId="5" fillId="0" borderId="0" xfId="15"/>
    <xf numFmtId="0" fontId="5" fillId="0" borderId="0" xfId="15" applyAlignment="1">
      <alignment horizontal="left"/>
    </xf>
    <xf numFmtId="0" fontId="5" fillId="11" borderId="23" xfId="12" applyBorder="1"/>
    <xf numFmtId="0" fontId="21" fillId="0" borderId="24" xfId="15" applyFont="1" applyBorder="1" applyAlignment="1">
      <alignment horizontal="left"/>
    </xf>
    <xf numFmtId="0" fontId="5" fillId="12" borderId="25" xfId="13" applyBorder="1"/>
    <xf numFmtId="0" fontId="5" fillId="12" borderId="26" xfId="13" applyBorder="1"/>
    <xf numFmtId="0" fontId="5" fillId="0" borderId="0" xfId="16" applyAlignment="1">
      <alignment horizontal="right"/>
    </xf>
    <xf numFmtId="0" fontId="20" fillId="10" borderId="0" xfId="10" applyAlignment="1">
      <alignment horizontal="left"/>
    </xf>
    <xf numFmtId="0" fontId="5" fillId="11" borderId="21" xfId="12" applyBorder="1" applyAlignment="1">
      <alignment horizontal="right"/>
    </xf>
    <xf numFmtId="0" fontId="21" fillId="0" borderId="0" xfId="16" applyFont="1" applyAlignment="1">
      <alignment horizontal="left"/>
    </xf>
    <xf numFmtId="0" fontId="5" fillId="12" borderId="26" xfId="13" applyBorder="1" applyAlignment="1">
      <alignment horizontal="right"/>
    </xf>
    <xf numFmtId="0" fontId="5" fillId="0" borderId="0" xfId="16" applyAlignment="1">
      <alignment horizontal="left"/>
    </xf>
    <xf numFmtId="0" fontId="18" fillId="7" borderId="0" xfId="9" applyFill="1"/>
    <xf numFmtId="0" fontId="5" fillId="11" borderId="0" xfId="12" applyAlignment="1">
      <alignment horizontal="left"/>
    </xf>
    <xf numFmtId="0" fontId="0" fillId="0" borderId="12" xfId="0" applyBorder="1"/>
    <xf numFmtId="9" fontId="0" fillId="0" borderId="12" xfId="0" applyNumberFormat="1" applyBorder="1"/>
    <xf numFmtId="0" fontId="6" fillId="4" borderId="13" xfId="4" applyNumberFormat="1" applyFont="1" applyFill="1" applyBorder="1"/>
    <xf numFmtId="0" fontId="0" fillId="0" borderId="0" xfId="0" applyFill="1"/>
    <xf numFmtId="0" fontId="14" fillId="0" borderId="0" xfId="0" applyFont="1" applyFill="1" applyBorder="1"/>
    <xf numFmtId="0" fontId="11" fillId="0" borderId="10" xfId="0" applyFont="1" applyBorder="1" applyAlignment="1">
      <alignment horizontal="center"/>
    </xf>
    <xf numFmtId="173" fontId="5" fillId="12" borderId="22" xfId="13" applyNumberFormat="1" applyBorder="1"/>
  </cellXfs>
  <cellStyles count="17">
    <cellStyle name="Currency" xfId="3" builtinId="4"/>
    <cellStyle name="GrayCell 2 2" xfId="12"/>
    <cellStyle name="Heading 3 2" xfId="10"/>
    <cellStyle name="Normal" xfId="0" builtinId="0"/>
    <cellStyle name="Normal 2" xfId="2"/>
    <cellStyle name="Normal 2 2" xfId="5"/>
    <cellStyle name="Normal 2 3" xfId="16"/>
    <cellStyle name="Normal 3" xfId="8"/>
    <cellStyle name="Normal 3 2" xfId="9"/>
    <cellStyle name="Normal 3 2 2" xfId="15"/>
    <cellStyle name="Normal_Book1 2" xfId="7"/>
    <cellStyle name="Normal_IF" xfId="4"/>
    <cellStyle name="Normal_Parts" xfId="1"/>
    <cellStyle name="OrangeBorder" xfId="11"/>
    <cellStyle name="OrangeBorder 2" xfId="14"/>
    <cellStyle name="Title" xfId="6" builtinId="15"/>
    <cellStyle name="YellowCell 2 2" xfId="13"/>
  </cellStyles>
  <dxfs count="2">
    <dxf>
      <border>
        <bottom style="thin">
          <color indexed="64"/>
        </bottom>
      </border>
    </dxf>
    <dxf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work/Edusolve%20-%20Toyota/Microsoft%20Excel%20Training%20-%20Basic%20-%20Day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1777c78eef3b74d/Workbooks/Examples/Ch09/Lookup%20Func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Data\Aplikasi\Santos\Santos%20-%20Day%2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riting/Excel%20Formulas%20and%20Functions/Examples/Chapter%2004/Worksheet%20Dialog%20Box%20Contro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 &amp; filter"/>
      <sheetName val="controling input"/>
      <sheetName val="date &amp; time"/>
      <sheetName val="Text"/>
      <sheetName val="Vlookup"/>
      <sheetName val="HLookup"/>
      <sheetName val="Index&amp;Match"/>
      <sheetName val="Logical Functions"/>
      <sheetName val="Sheet2"/>
      <sheetName val="dashboard"/>
      <sheetName val="Sheet6"/>
      <sheetName val="Sheet3"/>
      <sheetName val="COVID-19-geographic-disbtributi"/>
      <sheetName val="Sheet4"/>
      <sheetName val="Sheet7"/>
      <sheetName val="power pivo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scal Month"/>
      <sheetName val="CHOOSE() and Option Buttons"/>
      <sheetName val="Discount Schedule"/>
      <sheetName val="Tax Rate"/>
      <sheetName val="Customer Accounts"/>
      <sheetName val="Exact Match &amp; In-Cell Dropdown"/>
      <sheetName val="MATCH() &amp; INDEX()"/>
      <sheetName val="List and Combo Boxes"/>
      <sheetName val="Any-Column Lookup"/>
      <sheetName val="Row-and-Column Lookup"/>
      <sheetName val="Two-Column 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stones"/>
      <sheetName val="Database Functions"/>
      <sheetName val="Math Functions"/>
      <sheetName val="Logical Functions"/>
      <sheetName val="Others"/>
      <sheetName val="Data Validation"/>
    </sheetNames>
    <sheetDataSet>
      <sheetData sheetId="0"/>
      <sheetData sheetId="1">
        <row r="1">
          <cell r="C1">
            <v>1</v>
          </cell>
        </row>
        <row r="6">
          <cell r="B6" t="str">
            <v>No</v>
          </cell>
          <cell r="C6" t="str">
            <v>Date</v>
          </cell>
          <cell r="D6" t="str">
            <v>Country</v>
          </cell>
          <cell r="E6" t="str">
            <v>Channel</v>
          </cell>
          <cell r="F6" t="str">
            <v>Division</v>
          </cell>
          <cell r="G6" t="str">
            <v>Product</v>
          </cell>
          <cell r="H6" t="str">
            <v>Units</v>
          </cell>
          <cell r="I6" t="str">
            <v>Price</v>
          </cell>
          <cell r="J6" t="str">
            <v>Revenues</v>
          </cell>
        </row>
        <row r="7">
          <cell r="B7">
            <v>1</v>
          </cell>
          <cell r="C7">
            <v>38718</v>
          </cell>
          <cell r="D7" t="str">
            <v>Australia</v>
          </cell>
          <cell r="E7" t="str">
            <v>Wholesale</v>
          </cell>
          <cell r="F7" t="str">
            <v>Brass</v>
          </cell>
          <cell r="G7" t="str">
            <v>Trumpet</v>
          </cell>
          <cell r="H7">
            <v>7</v>
          </cell>
          <cell r="I7">
            <v>325</v>
          </cell>
          <cell r="J7">
            <v>2275</v>
          </cell>
        </row>
        <row r="8">
          <cell r="B8">
            <v>2</v>
          </cell>
          <cell r="C8">
            <v>38732</v>
          </cell>
          <cell r="D8" t="str">
            <v>Australia</v>
          </cell>
          <cell r="E8" t="str">
            <v>Wholesale</v>
          </cell>
          <cell r="F8" t="str">
            <v>Brass</v>
          </cell>
          <cell r="G8" t="str">
            <v>Trumpet</v>
          </cell>
          <cell r="H8">
            <v>4</v>
          </cell>
          <cell r="I8">
            <v>400</v>
          </cell>
          <cell r="J8">
            <v>1600</v>
          </cell>
        </row>
        <row r="9">
          <cell r="B9">
            <v>3</v>
          </cell>
          <cell r="C9">
            <v>38753</v>
          </cell>
          <cell r="D9" t="str">
            <v>Australia</v>
          </cell>
          <cell r="E9" t="str">
            <v>Wholesale</v>
          </cell>
          <cell r="F9" t="str">
            <v>Brass</v>
          </cell>
          <cell r="G9" t="str">
            <v>Trumpet</v>
          </cell>
          <cell r="H9">
            <v>5</v>
          </cell>
          <cell r="I9">
            <v>169</v>
          </cell>
          <cell r="J9">
            <v>845</v>
          </cell>
        </row>
        <row r="10">
          <cell r="B10">
            <v>4</v>
          </cell>
          <cell r="C10">
            <v>38760</v>
          </cell>
          <cell r="D10" t="str">
            <v>Australia</v>
          </cell>
          <cell r="E10" t="str">
            <v>Retail</v>
          </cell>
          <cell r="F10" t="str">
            <v>Brass</v>
          </cell>
          <cell r="G10" t="str">
            <v>Trumpet</v>
          </cell>
          <cell r="H10">
            <v>3</v>
          </cell>
          <cell r="I10">
            <v>169</v>
          </cell>
          <cell r="J10">
            <v>507</v>
          </cell>
        </row>
        <row r="11">
          <cell r="B11">
            <v>5</v>
          </cell>
          <cell r="C11">
            <v>38767</v>
          </cell>
          <cell r="D11" t="str">
            <v>Australia</v>
          </cell>
          <cell r="E11" t="str">
            <v>Retail</v>
          </cell>
          <cell r="F11" t="str">
            <v>Brass</v>
          </cell>
          <cell r="G11" t="str">
            <v>Trumpet</v>
          </cell>
          <cell r="H11">
            <v>4</v>
          </cell>
          <cell r="I11">
            <v>169</v>
          </cell>
          <cell r="J11">
            <v>676</v>
          </cell>
        </row>
        <row r="12">
          <cell r="B12">
            <v>6</v>
          </cell>
          <cell r="C12">
            <v>38788</v>
          </cell>
          <cell r="D12" t="str">
            <v>Australia</v>
          </cell>
          <cell r="E12" t="str">
            <v>Retail</v>
          </cell>
          <cell r="F12" t="str">
            <v>Brass</v>
          </cell>
          <cell r="G12" t="str">
            <v>Trumpet</v>
          </cell>
          <cell r="H12">
            <v>10</v>
          </cell>
          <cell r="I12">
            <v>450</v>
          </cell>
          <cell r="J12">
            <v>4500</v>
          </cell>
        </row>
        <row r="13">
          <cell r="B13">
            <v>7</v>
          </cell>
          <cell r="C13">
            <v>38802</v>
          </cell>
          <cell r="D13" t="str">
            <v>Australia</v>
          </cell>
          <cell r="E13" t="str">
            <v>Retail</v>
          </cell>
          <cell r="F13" t="str">
            <v>Brass</v>
          </cell>
          <cell r="G13" t="str">
            <v>Trumpet</v>
          </cell>
          <cell r="H13">
            <v>4</v>
          </cell>
          <cell r="I13">
            <v>450</v>
          </cell>
          <cell r="J13">
            <v>1800</v>
          </cell>
        </row>
        <row r="14">
          <cell r="B14">
            <v>8</v>
          </cell>
          <cell r="C14">
            <v>38844</v>
          </cell>
          <cell r="D14" t="str">
            <v>Australia</v>
          </cell>
          <cell r="E14" t="str">
            <v>Wholesale</v>
          </cell>
          <cell r="F14" t="str">
            <v>Brass</v>
          </cell>
          <cell r="G14" t="str">
            <v>Trumpet</v>
          </cell>
          <cell r="H14">
            <v>3</v>
          </cell>
          <cell r="I14">
            <v>299</v>
          </cell>
          <cell r="J14">
            <v>897</v>
          </cell>
        </row>
        <row r="15">
          <cell r="B15">
            <v>9</v>
          </cell>
          <cell r="C15">
            <v>38858</v>
          </cell>
          <cell r="D15" t="str">
            <v>Australia</v>
          </cell>
          <cell r="E15" t="str">
            <v>Retail</v>
          </cell>
          <cell r="F15" t="str">
            <v>Brass</v>
          </cell>
          <cell r="G15" t="str">
            <v>Trumpet</v>
          </cell>
          <cell r="H15">
            <v>3</v>
          </cell>
          <cell r="I15">
            <v>299</v>
          </cell>
          <cell r="J15">
            <v>897</v>
          </cell>
        </row>
        <row r="16">
          <cell r="B16">
            <v>10</v>
          </cell>
          <cell r="C16">
            <v>38865</v>
          </cell>
          <cell r="D16" t="str">
            <v>Australia</v>
          </cell>
          <cell r="E16" t="str">
            <v>Wholesale</v>
          </cell>
          <cell r="F16" t="str">
            <v>Brass</v>
          </cell>
          <cell r="G16" t="str">
            <v>Trumpet</v>
          </cell>
          <cell r="H16">
            <v>3</v>
          </cell>
          <cell r="I16">
            <v>299</v>
          </cell>
          <cell r="J16">
            <v>897</v>
          </cell>
        </row>
        <row r="17">
          <cell r="B17">
            <v>11</v>
          </cell>
          <cell r="C17">
            <v>38886</v>
          </cell>
          <cell r="D17" t="str">
            <v>Australia</v>
          </cell>
          <cell r="E17" t="str">
            <v>Retail</v>
          </cell>
          <cell r="F17" t="str">
            <v>Brass</v>
          </cell>
          <cell r="G17" t="str">
            <v>Trumpet</v>
          </cell>
          <cell r="H17">
            <v>9</v>
          </cell>
          <cell r="I17">
            <v>400</v>
          </cell>
          <cell r="J17">
            <v>3600</v>
          </cell>
        </row>
        <row r="18">
          <cell r="B18">
            <v>12</v>
          </cell>
          <cell r="C18">
            <v>38956</v>
          </cell>
          <cell r="D18" t="str">
            <v>Australia</v>
          </cell>
          <cell r="E18" t="str">
            <v>Wholesale</v>
          </cell>
          <cell r="F18" t="str">
            <v>Brass</v>
          </cell>
          <cell r="G18" t="str">
            <v>Trumpet</v>
          </cell>
          <cell r="H18">
            <v>5</v>
          </cell>
          <cell r="I18">
            <v>169</v>
          </cell>
          <cell r="J18">
            <v>845</v>
          </cell>
        </row>
        <row r="19">
          <cell r="B19">
            <v>13</v>
          </cell>
          <cell r="C19">
            <v>38984</v>
          </cell>
          <cell r="D19" t="str">
            <v>Australia</v>
          </cell>
          <cell r="E19" t="str">
            <v>Retail</v>
          </cell>
          <cell r="F19" t="str">
            <v>Brass</v>
          </cell>
          <cell r="G19" t="str">
            <v>Trumpet</v>
          </cell>
          <cell r="H19">
            <v>3</v>
          </cell>
          <cell r="I19">
            <v>450</v>
          </cell>
          <cell r="J19">
            <v>1350</v>
          </cell>
        </row>
        <row r="20">
          <cell r="B20">
            <v>14</v>
          </cell>
          <cell r="C20">
            <v>38991</v>
          </cell>
          <cell r="D20" t="str">
            <v>Australia</v>
          </cell>
          <cell r="E20" t="str">
            <v>Retail</v>
          </cell>
          <cell r="F20" t="str">
            <v>Brass</v>
          </cell>
          <cell r="G20" t="str">
            <v>Trumpet</v>
          </cell>
          <cell r="H20">
            <v>8</v>
          </cell>
          <cell r="I20">
            <v>400</v>
          </cell>
          <cell r="J20">
            <v>3200</v>
          </cell>
        </row>
        <row r="21">
          <cell r="B21">
            <v>15</v>
          </cell>
          <cell r="C21">
            <v>38725</v>
          </cell>
          <cell r="D21" t="str">
            <v>Australia</v>
          </cell>
          <cell r="E21" t="str">
            <v>Wholesale</v>
          </cell>
          <cell r="F21" t="str">
            <v>Electronic</v>
          </cell>
          <cell r="G21" t="str">
            <v>Keyboard</v>
          </cell>
          <cell r="H21">
            <v>8</v>
          </cell>
          <cell r="I21">
            <v>795</v>
          </cell>
          <cell r="J21">
            <v>6360</v>
          </cell>
        </row>
        <row r="22">
          <cell r="B22">
            <v>16</v>
          </cell>
          <cell r="C22">
            <v>38774</v>
          </cell>
          <cell r="D22" t="str">
            <v>Belgium</v>
          </cell>
          <cell r="E22" t="str">
            <v>Wholesale</v>
          </cell>
          <cell r="F22" t="str">
            <v>Brass</v>
          </cell>
          <cell r="G22" t="str">
            <v>Trumpet</v>
          </cell>
          <cell r="H22">
            <v>4</v>
          </cell>
          <cell r="I22">
            <v>325</v>
          </cell>
          <cell r="J22">
            <v>1300</v>
          </cell>
        </row>
        <row r="23">
          <cell r="B23">
            <v>17</v>
          </cell>
          <cell r="C23">
            <v>38781</v>
          </cell>
          <cell r="D23" t="str">
            <v>Belgium</v>
          </cell>
          <cell r="E23" t="str">
            <v>Retail</v>
          </cell>
          <cell r="F23" t="str">
            <v>Brass</v>
          </cell>
          <cell r="G23" t="str">
            <v>Trumpet</v>
          </cell>
          <cell r="H23">
            <v>2</v>
          </cell>
          <cell r="I23">
            <v>325</v>
          </cell>
          <cell r="J23">
            <v>650</v>
          </cell>
        </row>
        <row r="24">
          <cell r="B24">
            <v>18</v>
          </cell>
          <cell r="C24">
            <v>38816</v>
          </cell>
          <cell r="D24" t="str">
            <v>Australia</v>
          </cell>
          <cell r="E24" t="str">
            <v>Retail</v>
          </cell>
          <cell r="F24" t="str">
            <v>Electronic</v>
          </cell>
          <cell r="G24" t="str">
            <v>MIDI Sequence</v>
          </cell>
          <cell r="H24">
            <v>6</v>
          </cell>
          <cell r="I24">
            <v>350</v>
          </cell>
          <cell r="J24">
            <v>2100</v>
          </cell>
        </row>
        <row r="25">
          <cell r="B25">
            <v>19</v>
          </cell>
          <cell r="C25">
            <v>38823</v>
          </cell>
          <cell r="D25" t="str">
            <v>Australia</v>
          </cell>
          <cell r="E25" t="str">
            <v>Wholesale</v>
          </cell>
          <cell r="F25" t="str">
            <v>Electronic</v>
          </cell>
          <cell r="G25" t="str">
            <v>MIDI Sequence</v>
          </cell>
          <cell r="H25">
            <v>6</v>
          </cell>
          <cell r="I25">
            <v>429</v>
          </cell>
          <cell r="J25">
            <v>2574</v>
          </cell>
        </row>
        <row r="26">
          <cell r="B26">
            <v>20</v>
          </cell>
          <cell r="C26">
            <v>38858</v>
          </cell>
          <cell r="D26" t="str">
            <v>Belgium</v>
          </cell>
          <cell r="E26" t="str">
            <v>Wholesale</v>
          </cell>
          <cell r="F26" t="str">
            <v>Brass</v>
          </cell>
          <cell r="G26" t="str">
            <v>Trumpet</v>
          </cell>
          <cell r="H26">
            <v>2</v>
          </cell>
          <cell r="I26">
            <v>169</v>
          </cell>
          <cell r="J26">
            <v>338</v>
          </cell>
        </row>
        <row r="27">
          <cell r="B27">
            <v>21</v>
          </cell>
          <cell r="C27">
            <v>38872</v>
          </cell>
          <cell r="D27" t="str">
            <v>Australia</v>
          </cell>
          <cell r="E27" t="str">
            <v>Retail</v>
          </cell>
          <cell r="F27" t="str">
            <v>Electronic</v>
          </cell>
          <cell r="G27" t="str">
            <v>MIDI Sequence</v>
          </cell>
          <cell r="H27">
            <v>10</v>
          </cell>
          <cell r="I27">
            <v>350</v>
          </cell>
          <cell r="J27">
            <v>3500</v>
          </cell>
        </row>
        <row r="28">
          <cell r="B28">
            <v>22</v>
          </cell>
          <cell r="C28">
            <v>38921</v>
          </cell>
          <cell r="D28" t="str">
            <v>Belgium</v>
          </cell>
          <cell r="E28" t="str">
            <v>Wholesale</v>
          </cell>
          <cell r="F28" t="str">
            <v>Brass</v>
          </cell>
          <cell r="G28" t="str">
            <v>Trumpet</v>
          </cell>
          <cell r="H28">
            <v>2</v>
          </cell>
          <cell r="I28">
            <v>450</v>
          </cell>
          <cell r="J28">
            <v>900</v>
          </cell>
        </row>
        <row r="29">
          <cell r="B29">
            <v>23</v>
          </cell>
          <cell r="C29">
            <v>38879</v>
          </cell>
          <cell r="D29" t="str">
            <v>Australia</v>
          </cell>
          <cell r="E29" t="str">
            <v>Wholesale</v>
          </cell>
          <cell r="F29" t="str">
            <v>Electronic</v>
          </cell>
          <cell r="G29" t="str">
            <v>MIDI Sequence</v>
          </cell>
          <cell r="H29">
            <v>9</v>
          </cell>
          <cell r="I29">
            <v>99</v>
          </cell>
          <cell r="J29">
            <v>891</v>
          </cell>
        </row>
        <row r="30">
          <cell r="B30">
            <v>24</v>
          </cell>
          <cell r="C30">
            <v>39019</v>
          </cell>
          <cell r="D30" t="str">
            <v>Belgium</v>
          </cell>
          <cell r="E30" t="str">
            <v>Wholesale</v>
          </cell>
          <cell r="F30" t="str">
            <v>Brass</v>
          </cell>
          <cell r="G30" t="str">
            <v>Trumpet</v>
          </cell>
          <cell r="H30">
            <v>4</v>
          </cell>
          <cell r="I30">
            <v>400</v>
          </cell>
          <cell r="J30">
            <v>1600</v>
          </cell>
        </row>
        <row r="31">
          <cell r="B31">
            <v>25</v>
          </cell>
          <cell r="C31">
            <v>39026</v>
          </cell>
          <cell r="D31" t="str">
            <v>Belgium</v>
          </cell>
          <cell r="E31" t="str">
            <v>Retail</v>
          </cell>
          <cell r="F31" t="str">
            <v>Brass</v>
          </cell>
          <cell r="G31" t="str">
            <v>Trumpet</v>
          </cell>
          <cell r="H31">
            <v>3</v>
          </cell>
          <cell r="I31">
            <v>450</v>
          </cell>
          <cell r="J31">
            <v>1350</v>
          </cell>
        </row>
        <row r="32">
          <cell r="B32">
            <v>26</v>
          </cell>
          <cell r="C32">
            <v>39082</v>
          </cell>
          <cell r="D32" t="str">
            <v>Belgium</v>
          </cell>
          <cell r="E32" t="str">
            <v>Retail</v>
          </cell>
          <cell r="F32" t="str">
            <v>Brass</v>
          </cell>
          <cell r="G32" t="str">
            <v>Trumpet</v>
          </cell>
          <cell r="H32">
            <v>4</v>
          </cell>
          <cell r="I32">
            <v>325</v>
          </cell>
          <cell r="J32">
            <v>1300</v>
          </cell>
        </row>
        <row r="33">
          <cell r="B33">
            <v>27</v>
          </cell>
          <cell r="C33">
            <v>38907</v>
          </cell>
          <cell r="D33" t="str">
            <v>Australia</v>
          </cell>
          <cell r="E33" t="str">
            <v>Wholesale</v>
          </cell>
          <cell r="F33" t="str">
            <v>Electronic</v>
          </cell>
          <cell r="G33" t="str">
            <v>MIDI Sequence</v>
          </cell>
          <cell r="H33">
            <v>7</v>
          </cell>
          <cell r="I33">
            <v>99</v>
          </cell>
          <cell r="J33">
            <v>693</v>
          </cell>
        </row>
        <row r="34">
          <cell r="B34">
            <v>28</v>
          </cell>
          <cell r="C34">
            <v>38739</v>
          </cell>
          <cell r="D34" t="str">
            <v>Canada</v>
          </cell>
          <cell r="E34" t="str">
            <v>Retail</v>
          </cell>
          <cell r="F34" t="str">
            <v>Brass</v>
          </cell>
          <cell r="G34" t="str">
            <v>Trumpet</v>
          </cell>
          <cell r="H34">
            <v>4</v>
          </cell>
          <cell r="I34">
            <v>400</v>
          </cell>
          <cell r="J34">
            <v>1600</v>
          </cell>
        </row>
        <row r="35">
          <cell r="B35">
            <v>29</v>
          </cell>
          <cell r="C35">
            <v>38935</v>
          </cell>
          <cell r="D35" t="str">
            <v>Australia</v>
          </cell>
          <cell r="E35" t="str">
            <v>Retail</v>
          </cell>
          <cell r="F35" t="str">
            <v>Electronic</v>
          </cell>
          <cell r="G35" t="str">
            <v>MIDI Sequence</v>
          </cell>
          <cell r="H35">
            <v>5</v>
          </cell>
          <cell r="I35">
            <v>429</v>
          </cell>
          <cell r="J35">
            <v>2145</v>
          </cell>
        </row>
        <row r="36">
          <cell r="B36">
            <v>30</v>
          </cell>
          <cell r="C36">
            <v>38949</v>
          </cell>
          <cell r="D36" t="str">
            <v>Australia</v>
          </cell>
          <cell r="E36" t="str">
            <v>Retail</v>
          </cell>
          <cell r="F36" t="str">
            <v>Electronic</v>
          </cell>
          <cell r="G36" t="str">
            <v>MIDI Sequence</v>
          </cell>
          <cell r="H36">
            <v>8</v>
          </cell>
          <cell r="I36">
            <v>429</v>
          </cell>
          <cell r="J36">
            <v>3432</v>
          </cell>
        </row>
        <row r="37">
          <cell r="B37">
            <v>31</v>
          </cell>
          <cell r="C37">
            <v>38795</v>
          </cell>
          <cell r="D37" t="str">
            <v>Canada</v>
          </cell>
          <cell r="E37" t="str">
            <v>Retail</v>
          </cell>
          <cell r="F37" t="str">
            <v>Brass</v>
          </cell>
          <cell r="G37" t="str">
            <v>Trumpet</v>
          </cell>
          <cell r="H37">
            <v>2</v>
          </cell>
          <cell r="I37">
            <v>299</v>
          </cell>
          <cell r="J37">
            <v>598</v>
          </cell>
        </row>
        <row r="38">
          <cell r="B38">
            <v>32</v>
          </cell>
          <cell r="C38">
            <v>38802</v>
          </cell>
          <cell r="D38" t="str">
            <v>Canada</v>
          </cell>
          <cell r="E38" t="str">
            <v>Wholesale</v>
          </cell>
          <cell r="F38" t="str">
            <v>Brass</v>
          </cell>
          <cell r="G38" t="str">
            <v>Trumpet</v>
          </cell>
          <cell r="H38">
            <v>2</v>
          </cell>
          <cell r="I38">
            <v>299</v>
          </cell>
          <cell r="J38">
            <v>598</v>
          </cell>
        </row>
        <row r="39">
          <cell r="B39">
            <v>33</v>
          </cell>
          <cell r="C39">
            <v>38746</v>
          </cell>
          <cell r="D39" t="str">
            <v>Australia</v>
          </cell>
          <cell r="E39" t="str">
            <v>Retail</v>
          </cell>
          <cell r="F39" t="str">
            <v>String</v>
          </cell>
          <cell r="G39" t="str">
            <v>Violin</v>
          </cell>
          <cell r="H39">
            <v>5</v>
          </cell>
          <cell r="I39">
            <v>229</v>
          </cell>
          <cell r="J39">
            <v>1145</v>
          </cell>
        </row>
        <row r="40">
          <cell r="B40">
            <v>34</v>
          </cell>
          <cell r="C40">
            <v>38774</v>
          </cell>
          <cell r="D40" t="str">
            <v>Australia</v>
          </cell>
          <cell r="E40" t="str">
            <v>Retail</v>
          </cell>
          <cell r="F40" t="str">
            <v>String</v>
          </cell>
          <cell r="G40" t="str">
            <v>Violin</v>
          </cell>
          <cell r="H40">
            <v>10</v>
          </cell>
          <cell r="I40">
            <v>599</v>
          </cell>
          <cell r="J40">
            <v>5990</v>
          </cell>
        </row>
        <row r="41">
          <cell r="B41">
            <v>35</v>
          </cell>
          <cell r="C41">
            <v>38809</v>
          </cell>
          <cell r="D41" t="str">
            <v>Australia</v>
          </cell>
          <cell r="E41" t="str">
            <v>Retail</v>
          </cell>
          <cell r="F41" t="str">
            <v>String</v>
          </cell>
          <cell r="G41" t="str">
            <v>Violin</v>
          </cell>
          <cell r="H41">
            <v>10</v>
          </cell>
          <cell r="I41">
            <v>599</v>
          </cell>
          <cell r="J41">
            <v>5990</v>
          </cell>
        </row>
        <row r="42">
          <cell r="B42">
            <v>36</v>
          </cell>
          <cell r="C42">
            <v>38893</v>
          </cell>
          <cell r="D42" t="str">
            <v>Australia</v>
          </cell>
          <cell r="E42" t="str">
            <v>Retail</v>
          </cell>
          <cell r="F42" t="str">
            <v>String</v>
          </cell>
          <cell r="G42" t="str">
            <v>Violin</v>
          </cell>
          <cell r="H42">
            <v>7</v>
          </cell>
          <cell r="I42">
            <v>600</v>
          </cell>
          <cell r="J42">
            <v>4200</v>
          </cell>
        </row>
        <row r="43">
          <cell r="B43">
            <v>37</v>
          </cell>
          <cell r="C43">
            <v>38977</v>
          </cell>
          <cell r="D43" t="str">
            <v>Canada</v>
          </cell>
          <cell r="E43" t="str">
            <v>Wholesale</v>
          </cell>
          <cell r="F43" t="str">
            <v>Brass</v>
          </cell>
          <cell r="G43" t="str">
            <v>Trumpet</v>
          </cell>
          <cell r="H43">
            <v>3</v>
          </cell>
          <cell r="I43">
            <v>450</v>
          </cell>
          <cell r="J43">
            <v>1350</v>
          </cell>
        </row>
        <row r="44">
          <cell r="B44">
            <v>38</v>
          </cell>
          <cell r="C44">
            <v>38900</v>
          </cell>
          <cell r="D44" t="str">
            <v>Australia</v>
          </cell>
          <cell r="E44" t="str">
            <v>Wholesale</v>
          </cell>
          <cell r="F44" t="str">
            <v>String</v>
          </cell>
          <cell r="G44" t="str">
            <v>Violin</v>
          </cell>
          <cell r="H44">
            <v>5</v>
          </cell>
          <cell r="I44">
            <v>400</v>
          </cell>
          <cell r="J44">
            <v>2000</v>
          </cell>
        </row>
        <row r="45">
          <cell r="B45">
            <v>39</v>
          </cell>
          <cell r="C45">
            <v>39005</v>
          </cell>
          <cell r="D45" t="str">
            <v>Canada</v>
          </cell>
          <cell r="E45" t="str">
            <v>Wholesale</v>
          </cell>
          <cell r="F45" t="str">
            <v>Brass</v>
          </cell>
          <cell r="G45" t="str">
            <v>Trumpet</v>
          </cell>
          <cell r="H45">
            <v>2</v>
          </cell>
          <cell r="I45">
            <v>450</v>
          </cell>
          <cell r="J45">
            <v>900</v>
          </cell>
        </row>
        <row r="46">
          <cell r="B46">
            <v>40</v>
          </cell>
          <cell r="C46">
            <v>38921</v>
          </cell>
          <cell r="D46" t="str">
            <v>Australia</v>
          </cell>
          <cell r="E46" t="str">
            <v>Wholesale</v>
          </cell>
          <cell r="F46" t="str">
            <v>String</v>
          </cell>
          <cell r="G46" t="str">
            <v>Violin</v>
          </cell>
          <cell r="H46">
            <v>8</v>
          </cell>
          <cell r="I46">
            <v>600</v>
          </cell>
          <cell r="J46">
            <v>4800</v>
          </cell>
        </row>
        <row r="47">
          <cell r="B47">
            <v>41</v>
          </cell>
          <cell r="C47">
            <v>38942</v>
          </cell>
          <cell r="D47" t="str">
            <v>Australia</v>
          </cell>
          <cell r="E47" t="str">
            <v>Retail</v>
          </cell>
          <cell r="F47" t="str">
            <v>String</v>
          </cell>
          <cell r="G47" t="str">
            <v>Violin</v>
          </cell>
          <cell r="H47">
            <v>7</v>
          </cell>
          <cell r="I47">
            <v>300</v>
          </cell>
          <cell r="J47">
            <v>2100</v>
          </cell>
        </row>
        <row r="48">
          <cell r="B48">
            <v>42</v>
          </cell>
          <cell r="C48">
            <v>38963</v>
          </cell>
          <cell r="D48" t="str">
            <v>Australia</v>
          </cell>
          <cell r="E48" t="str">
            <v>Wholesale</v>
          </cell>
          <cell r="F48" t="str">
            <v>String</v>
          </cell>
          <cell r="G48" t="str">
            <v>Keyboard</v>
          </cell>
          <cell r="H48">
            <v>7</v>
          </cell>
          <cell r="I48">
            <v>150</v>
          </cell>
          <cell r="J48">
            <v>1050</v>
          </cell>
        </row>
        <row r="49">
          <cell r="B49">
            <v>43</v>
          </cell>
          <cell r="C49">
            <v>38970</v>
          </cell>
          <cell r="D49" t="str">
            <v>Australia</v>
          </cell>
          <cell r="E49" t="str">
            <v>Retail</v>
          </cell>
          <cell r="F49" t="str">
            <v>String</v>
          </cell>
          <cell r="G49" t="str">
            <v>Violin</v>
          </cell>
          <cell r="H49">
            <v>5</v>
          </cell>
          <cell r="I49">
            <v>599</v>
          </cell>
          <cell r="J49">
            <v>2995</v>
          </cell>
        </row>
        <row r="50">
          <cell r="B50">
            <v>44</v>
          </cell>
          <cell r="C50">
            <v>39075</v>
          </cell>
          <cell r="D50" t="str">
            <v>Canada</v>
          </cell>
          <cell r="E50" t="str">
            <v>Wholesale</v>
          </cell>
          <cell r="F50" t="str">
            <v>Brass</v>
          </cell>
          <cell r="G50" t="str">
            <v>Trumpet</v>
          </cell>
          <cell r="H50">
            <v>4</v>
          </cell>
          <cell r="I50">
            <v>450</v>
          </cell>
          <cell r="J50">
            <v>1800</v>
          </cell>
        </row>
        <row r="51">
          <cell r="B51">
            <v>45</v>
          </cell>
          <cell r="C51">
            <v>38739</v>
          </cell>
          <cell r="D51" t="str">
            <v>Australia</v>
          </cell>
          <cell r="E51" t="str">
            <v>Wholesale</v>
          </cell>
          <cell r="F51" t="str">
            <v>Wind</v>
          </cell>
          <cell r="G51" t="str">
            <v>Flute</v>
          </cell>
          <cell r="H51">
            <v>10</v>
          </cell>
          <cell r="I51">
            <v>225</v>
          </cell>
          <cell r="J51">
            <v>2250</v>
          </cell>
        </row>
        <row r="52">
          <cell r="B52">
            <v>46</v>
          </cell>
          <cell r="C52">
            <v>38830</v>
          </cell>
          <cell r="D52" t="str">
            <v>Australia</v>
          </cell>
          <cell r="E52" t="str">
            <v>Retail</v>
          </cell>
          <cell r="F52" t="str">
            <v>Wind</v>
          </cell>
          <cell r="G52" t="str">
            <v>Flute</v>
          </cell>
          <cell r="H52">
            <v>6</v>
          </cell>
          <cell r="I52">
            <v>225</v>
          </cell>
          <cell r="J52">
            <v>1350</v>
          </cell>
        </row>
        <row r="53">
          <cell r="B53">
            <v>47</v>
          </cell>
          <cell r="C53">
            <v>38865</v>
          </cell>
          <cell r="D53" t="str">
            <v>France</v>
          </cell>
          <cell r="E53" t="str">
            <v>Retail</v>
          </cell>
          <cell r="F53" t="str">
            <v>Brass</v>
          </cell>
          <cell r="G53" t="str">
            <v>Trumpet</v>
          </cell>
          <cell r="H53">
            <v>3</v>
          </cell>
          <cell r="I53">
            <v>450</v>
          </cell>
          <cell r="J53">
            <v>1350</v>
          </cell>
        </row>
        <row r="54">
          <cell r="B54">
            <v>48</v>
          </cell>
          <cell r="C54">
            <v>38886</v>
          </cell>
          <cell r="D54" t="str">
            <v>France</v>
          </cell>
          <cell r="E54" t="str">
            <v>Retail</v>
          </cell>
          <cell r="F54" t="str">
            <v>Brass</v>
          </cell>
          <cell r="G54" t="str">
            <v>Trumpet</v>
          </cell>
          <cell r="H54">
            <v>3</v>
          </cell>
          <cell r="I54">
            <v>450</v>
          </cell>
          <cell r="J54">
            <v>1350</v>
          </cell>
        </row>
        <row r="55">
          <cell r="B55">
            <v>49</v>
          </cell>
          <cell r="C55">
            <v>38914</v>
          </cell>
          <cell r="D55" t="str">
            <v>France</v>
          </cell>
          <cell r="E55" t="str">
            <v>Retail</v>
          </cell>
          <cell r="F55" t="str">
            <v>Brass</v>
          </cell>
          <cell r="G55" t="str">
            <v>Trumpet</v>
          </cell>
          <cell r="H55">
            <v>4</v>
          </cell>
          <cell r="I55">
            <v>400</v>
          </cell>
          <cell r="J55">
            <v>1600</v>
          </cell>
        </row>
        <row r="56">
          <cell r="B56">
            <v>50</v>
          </cell>
          <cell r="C56">
            <v>38837</v>
          </cell>
          <cell r="D56" t="str">
            <v>Australia</v>
          </cell>
          <cell r="E56" t="str">
            <v>Retail</v>
          </cell>
          <cell r="F56" t="str">
            <v>Wind</v>
          </cell>
          <cell r="G56" t="str">
            <v>Flute</v>
          </cell>
          <cell r="H56">
            <v>9</v>
          </cell>
          <cell r="I56">
            <v>225</v>
          </cell>
          <cell r="J56">
            <v>2025</v>
          </cell>
        </row>
        <row r="57">
          <cell r="B57">
            <v>51</v>
          </cell>
          <cell r="C57">
            <v>38977</v>
          </cell>
          <cell r="D57" t="str">
            <v>Australia</v>
          </cell>
          <cell r="E57" t="str">
            <v>Wholesale</v>
          </cell>
          <cell r="F57" t="str">
            <v>Wind</v>
          </cell>
          <cell r="G57" t="str">
            <v>Flute</v>
          </cell>
          <cell r="H57">
            <v>5</v>
          </cell>
          <cell r="I57">
            <v>225</v>
          </cell>
          <cell r="J57">
            <v>1125</v>
          </cell>
        </row>
        <row r="58">
          <cell r="B58">
            <v>52</v>
          </cell>
          <cell r="C58">
            <v>39026</v>
          </cell>
          <cell r="D58" t="str">
            <v>France</v>
          </cell>
          <cell r="E58" t="str">
            <v>Wholesale</v>
          </cell>
          <cell r="F58" t="str">
            <v>Brass</v>
          </cell>
          <cell r="G58" t="str">
            <v>Trumpet</v>
          </cell>
          <cell r="H58">
            <v>3</v>
          </cell>
          <cell r="I58">
            <v>299</v>
          </cell>
          <cell r="J58">
            <v>897</v>
          </cell>
        </row>
        <row r="59">
          <cell r="B59">
            <v>53</v>
          </cell>
          <cell r="C59">
            <v>39061</v>
          </cell>
          <cell r="D59" t="str">
            <v>France</v>
          </cell>
          <cell r="E59" t="str">
            <v>Retail</v>
          </cell>
          <cell r="F59" t="str">
            <v>Brass</v>
          </cell>
          <cell r="G59" t="str">
            <v>Trumpet</v>
          </cell>
          <cell r="H59">
            <v>2</v>
          </cell>
          <cell r="I59">
            <v>400</v>
          </cell>
          <cell r="J59">
            <v>800</v>
          </cell>
        </row>
        <row r="60">
          <cell r="B60">
            <v>54</v>
          </cell>
          <cell r="C60">
            <v>38767</v>
          </cell>
          <cell r="D60" t="str">
            <v>Germany</v>
          </cell>
          <cell r="E60" t="str">
            <v>Retail</v>
          </cell>
          <cell r="F60" t="str">
            <v>Brass</v>
          </cell>
          <cell r="G60" t="str">
            <v>Trumpet</v>
          </cell>
          <cell r="H60">
            <v>3</v>
          </cell>
          <cell r="I60">
            <v>400</v>
          </cell>
          <cell r="J60">
            <v>1200</v>
          </cell>
        </row>
        <row r="61">
          <cell r="B61">
            <v>55</v>
          </cell>
          <cell r="C61">
            <v>38732</v>
          </cell>
          <cell r="D61" t="str">
            <v>Belgium</v>
          </cell>
          <cell r="E61" t="str">
            <v>Retail</v>
          </cell>
          <cell r="F61" t="str">
            <v>Brass</v>
          </cell>
          <cell r="G61" t="str">
            <v>Trumpet</v>
          </cell>
          <cell r="H61">
            <v>6</v>
          </cell>
          <cell r="I61">
            <v>400</v>
          </cell>
          <cell r="J61">
            <v>2400</v>
          </cell>
        </row>
        <row r="62">
          <cell r="B62">
            <v>56</v>
          </cell>
          <cell r="C62">
            <v>38830</v>
          </cell>
          <cell r="D62" t="str">
            <v>Belgium</v>
          </cell>
          <cell r="E62" t="str">
            <v>Retail</v>
          </cell>
          <cell r="F62" t="str">
            <v>Brass</v>
          </cell>
          <cell r="G62" t="str">
            <v>Trumpet</v>
          </cell>
          <cell r="H62">
            <v>6</v>
          </cell>
          <cell r="I62">
            <v>299</v>
          </cell>
          <cell r="J62">
            <v>1794</v>
          </cell>
        </row>
        <row r="63">
          <cell r="B63">
            <v>57</v>
          </cell>
          <cell r="C63">
            <v>38837</v>
          </cell>
          <cell r="D63" t="str">
            <v>Belgium</v>
          </cell>
          <cell r="E63" t="str">
            <v>Wholesale</v>
          </cell>
          <cell r="F63" t="str">
            <v>Brass</v>
          </cell>
          <cell r="G63" t="str">
            <v>Trumpet</v>
          </cell>
          <cell r="H63">
            <v>7</v>
          </cell>
          <cell r="I63">
            <v>450</v>
          </cell>
          <cell r="J63">
            <v>3150</v>
          </cell>
        </row>
        <row r="64">
          <cell r="B64">
            <v>58</v>
          </cell>
          <cell r="C64">
            <v>38872</v>
          </cell>
          <cell r="D64" t="str">
            <v>Belgium</v>
          </cell>
          <cell r="E64" t="str">
            <v>Wholesale</v>
          </cell>
          <cell r="F64" t="str">
            <v>Brass</v>
          </cell>
          <cell r="G64" t="str">
            <v>Trumpet</v>
          </cell>
          <cell r="H64">
            <v>8</v>
          </cell>
          <cell r="I64">
            <v>169</v>
          </cell>
          <cell r="J64">
            <v>1352</v>
          </cell>
        </row>
        <row r="65">
          <cell r="B65">
            <v>59</v>
          </cell>
          <cell r="C65">
            <v>39012</v>
          </cell>
          <cell r="D65" t="str">
            <v>Belgium</v>
          </cell>
          <cell r="E65" t="str">
            <v>Wholesale</v>
          </cell>
          <cell r="F65" t="str">
            <v>Brass</v>
          </cell>
          <cell r="G65" t="str">
            <v>Trumpet</v>
          </cell>
          <cell r="H65">
            <v>5</v>
          </cell>
          <cell r="I65">
            <v>400</v>
          </cell>
          <cell r="J65">
            <v>2000</v>
          </cell>
        </row>
        <row r="66">
          <cell r="B66">
            <v>60</v>
          </cell>
          <cell r="C66">
            <v>38718</v>
          </cell>
          <cell r="D66" t="str">
            <v>Belgium</v>
          </cell>
          <cell r="E66" t="str">
            <v>Wholesale</v>
          </cell>
          <cell r="F66" t="str">
            <v>Electronic</v>
          </cell>
          <cell r="G66" t="str">
            <v>MIDI Sequence</v>
          </cell>
          <cell r="H66">
            <v>8</v>
          </cell>
          <cell r="I66">
            <v>99</v>
          </cell>
          <cell r="J66">
            <v>792</v>
          </cell>
        </row>
        <row r="67">
          <cell r="B67">
            <v>61</v>
          </cell>
          <cell r="C67">
            <v>38802</v>
          </cell>
          <cell r="D67" t="str">
            <v>Belgium</v>
          </cell>
          <cell r="E67" t="str">
            <v>Wholesale</v>
          </cell>
          <cell r="F67" t="str">
            <v>Electronic</v>
          </cell>
          <cell r="G67" t="str">
            <v>MIDI Sequence</v>
          </cell>
          <cell r="H67">
            <v>10</v>
          </cell>
          <cell r="I67">
            <v>99</v>
          </cell>
          <cell r="J67">
            <v>990</v>
          </cell>
        </row>
        <row r="68">
          <cell r="B68">
            <v>62</v>
          </cell>
          <cell r="C68">
            <v>38823</v>
          </cell>
          <cell r="D68" t="str">
            <v>Belgium</v>
          </cell>
          <cell r="E68" t="str">
            <v>Retail</v>
          </cell>
          <cell r="F68" t="str">
            <v>Electronic</v>
          </cell>
          <cell r="G68" t="str">
            <v>MIDI Sequence</v>
          </cell>
          <cell r="H68">
            <v>9</v>
          </cell>
          <cell r="I68">
            <v>350</v>
          </cell>
          <cell r="J68">
            <v>3150</v>
          </cell>
        </row>
        <row r="69">
          <cell r="B69">
            <v>63</v>
          </cell>
          <cell r="C69">
            <v>38956</v>
          </cell>
          <cell r="D69" t="str">
            <v>Germany</v>
          </cell>
          <cell r="E69" t="str">
            <v>Retail</v>
          </cell>
          <cell r="F69" t="str">
            <v>Brass</v>
          </cell>
          <cell r="G69" t="str">
            <v>Trumpet</v>
          </cell>
          <cell r="H69">
            <v>3</v>
          </cell>
          <cell r="I69">
            <v>299</v>
          </cell>
          <cell r="J69">
            <v>897</v>
          </cell>
        </row>
        <row r="70">
          <cell r="B70">
            <v>64</v>
          </cell>
          <cell r="C70">
            <v>39005</v>
          </cell>
          <cell r="D70" t="str">
            <v>Germany</v>
          </cell>
          <cell r="E70" t="str">
            <v>Retail</v>
          </cell>
          <cell r="F70" t="str">
            <v>Brass</v>
          </cell>
          <cell r="G70" t="str">
            <v>Trumpet</v>
          </cell>
          <cell r="H70">
            <v>1</v>
          </cell>
          <cell r="I70">
            <v>325</v>
          </cell>
          <cell r="J70">
            <v>325</v>
          </cell>
        </row>
        <row r="71">
          <cell r="B71">
            <v>65</v>
          </cell>
          <cell r="C71">
            <v>38844</v>
          </cell>
          <cell r="D71" t="str">
            <v>Belgium</v>
          </cell>
          <cell r="E71" t="str">
            <v>Retail</v>
          </cell>
          <cell r="F71" t="str">
            <v>Electronic</v>
          </cell>
          <cell r="G71" t="str">
            <v>Keyboard</v>
          </cell>
          <cell r="H71">
            <v>7</v>
          </cell>
          <cell r="I71">
            <v>795</v>
          </cell>
          <cell r="J71">
            <v>5565</v>
          </cell>
        </row>
        <row r="72">
          <cell r="B72">
            <v>66</v>
          </cell>
          <cell r="C72">
            <v>39019</v>
          </cell>
          <cell r="D72" t="str">
            <v>Germany</v>
          </cell>
          <cell r="E72" t="str">
            <v>Retail</v>
          </cell>
          <cell r="F72" t="str">
            <v>Brass</v>
          </cell>
          <cell r="G72" t="str">
            <v>Trumpet</v>
          </cell>
          <cell r="H72">
            <v>1</v>
          </cell>
          <cell r="I72">
            <v>400</v>
          </cell>
          <cell r="J72">
            <v>400</v>
          </cell>
        </row>
        <row r="73">
          <cell r="B73">
            <v>67</v>
          </cell>
          <cell r="C73">
            <v>39047</v>
          </cell>
          <cell r="D73" t="str">
            <v>Germany</v>
          </cell>
          <cell r="E73" t="str">
            <v>Wholesale</v>
          </cell>
          <cell r="F73" t="str">
            <v>Brass</v>
          </cell>
          <cell r="G73" t="str">
            <v>Trumpet</v>
          </cell>
          <cell r="H73">
            <v>2</v>
          </cell>
          <cell r="I73">
            <v>299</v>
          </cell>
          <cell r="J73">
            <v>598</v>
          </cell>
        </row>
        <row r="74">
          <cell r="B74">
            <v>68</v>
          </cell>
          <cell r="C74">
            <v>38746</v>
          </cell>
          <cell r="D74" t="str">
            <v>Italy</v>
          </cell>
          <cell r="E74" t="str">
            <v>Retail</v>
          </cell>
          <cell r="F74" t="str">
            <v>Brass</v>
          </cell>
          <cell r="G74" t="str">
            <v>Trumpet</v>
          </cell>
          <cell r="H74">
            <v>1</v>
          </cell>
          <cell r="I74">
            <v>400</v>
          </cell>
          <cell r="J74">
            <v>400</v>
          </cell>
        </row>
        <row r="75">
          <cell r="B75">
            <v>69</v>
          </cell>
          <cell r="C75">
            <v>38865</v>
          </cell>
          <cell r="D75" t="str">
            <v>Belgium</v>
          </cell>
          <cell r="E75" t="str">
            <v>Wholesale</v>
          </cell>
          <cell r="F75" t="str">
            <v>Electronic</v>
          </cell>
          <cell r="G75" t="str">
            <v>Keyboard</v>
          </cell>
          <cell r="H75">
            <v>9</v>
          </cell>
          <cell r="I75">
            <v>795</v>
          </cell>
          <cell r="J75">
            <v>7155</v>
          </cell>
        </row>
        <row r="76">
          <cell r="B76">
            <v>70</v>
          </cell>
          <cell r="C76">
            <v>38760</v>
          </cell>
          <cell r="D76" t="str">
            <v>Italy</v>
          </cell>
          <cell r="E76" t="str">
            <v>Wholesale</v>
          </cell>
          <cell r="F76" t="str">
            <v>Brass</v>
          </cell>
          <cell r="G76" t="str">
            <v>Trumpet</v>
          </cell>
          <cell r="H76">
            <v>4</v>
          </cell>
          <cell r="I76">
            <v>450</v>
          </cell>
          <cell r="J76">
            <v>1800</v>
          </cell>
        </row>
        <row r="77">
          <cell r="B77">
            <v>71</v>
          </cell>
          <cell r="C77">
            <v>38879</v>
          </cell>
          <cell r="D77" t="str">
            <v>Belgium</v>
          </cell>
          <cell r="E77" t="str">
            <v>Wholesale</v>
          </cell>
          <cell r="F77" t="str">
            <v>Electronic</v>
          </cell>
          <cell r="G77" t="str">
            <v>MIDI Sequence</v>
          </cell>
          <cell r="H77">
            <v>8</v>
          </cell>
          <cell r="I77">
            <v>99</v>
          </cell>
          <cell r="J77">
            <v>792</v>
          </cell>
        </row>
        <row r="78">
          <cell r="B78">
            <v>72</v>
          </cell>
          <cell r="C78">
            <v>38795</v>
          </cell>
          <cell r="D78" t="str">
            <v>Italy</v>
          </cell>
          <cell r="E78" t="str">
            <v>Retail</v>
          </cell>
          <cell r="F78" t="str">
            <v>Brass</v>
          </cell>
          <cell r="G78" t="str">
            <v>Trumpet</v>
          </cell>
          <cell r="H78">
            <v>3</v>
          </cell>
          <cell r="I78">
            <v>325</v>
          </cell>
          <cell r="J78">
            <v>975</v>
          </cell>
        </row>
        <row r="79">
          <cell r="B79">
            <v>73</v>
          </cell>
          <cell r="C79">
            <v>38802</v>
          </cell>
          <cell r="D79" t="str">
            <v>Italy</v>
          </cell>
          <cell r="E79" t="str">
            <v>Retail</v>
          </cell>
          <cell r="F79" t="str">
            <v>Brass</v>
          </cell>
          <cell r="G79" t="str">
            <v>Trumpet</v>
          </cell>
          <cell r="H79">
            <v>4</v>
          </cell>
          <cell r="I79">
            <v>400</v>
          </cell>
          <cell r="J79">
            <v>1600</v>
          </cell>
        </row>
        <row r="80">
          <cell r="B80">
            <v>74</v>
          </cell>
          <cell r="C80">
            <v>38886</v>
          </cell>
          <cell r="D80" t="str">
            <v>Belgium</v>
          </cell>
          <cell r="E80" t="str">
            <v>Wholesale</v>
          </cell>
          <cell r="F80" t="str">
            <v>Electronic</v>
          </cell>
          <cell r="G80" t="str">
            <v>MIDI Sequence</v>
          </cell>
          <cell r="H80">
            <v>8</v>
          </cell>
          <cell r="I80">
            <v>429</v>
          </cell>
          <cell r="J80">
            <v>3432</v>
          </cell>
        </row>
        <row r="81">
          <cell r="B81">
            <v>75</v>
          </cell>
          <cell r="C81">
            <v>38823</v>
          </cell>
          <cell r="D81" t="str">
            <v>Italy</v>
          </cell>
          <cell r="E81" t="str">
            <v>Wholesale</v>
          </cell>
          <cell r="F81" t="str">
            <v>Brass</v>
          </cell>
          <cell r="G81" t="str">
            <v>Trumpet</v>
          </cell>
          <cell r="H81">
            <v>2</v>
          </cell>
          <cell r="I81">
            <v>450</v>
          </cell>
          <cell r="J81">
            <v>900</v>
          </cell>
        </row>
        <row r="82">
          <cell r="B82">
            <v>76</v>
          </cell>
          <cell r="C82">
            <v>38725</v>
          </cell>
          <cell r="D82" t="str">
            <v>Belgium</v>
          </cell>
          <cell r="E82" t="str">
            <v>Wholesale</v>
          </cell>
          <cell r="F82" t="str">
            <v>String</v>
          </cell>
          <cell r="G82" t="str">
            <v>Violin</v>
          </cell>
          <cell r="H82">
            <v>9</v>
          </cell>
          <cell r="I82">
            <v>300</v>
          </cell>
          <cell r="J82">
            <v>2700</v>
          </cell>
        </row>
        <row r="83">
          <cell r="B83">
            <v>77</v>
          </cell>
          <cell r="C83">
            <v>38872</v>
          </cell>
          <cell r="D83" t="str">
            <v>Italy</v>
          </cell>
          <cell r="E83" t="str">
            <v>Wholesale</v>
          </cell>
          <cell r="F83" t="str">
            <v>Brass</v>
          </cell>
          <cell r="G83" t="str">
            <v>Trumpet</v>
          </cell>
          <cell r="H83">
            <v>3</v>
          </cell>
          <cell r="I83">
            <v>325</v>
          </cell>
          <cell r="J83">
            <v>975</v>
          </cell>
        </row>
        <row r="84">
          <cell r="B84">
            <v>78</v>
          </cell>
          <cell r="C84">
            <v>38746</v>
          </cell>
          <cell r="D84" t="str">
            <v>Belgium</v>
          </cell>
          <cell r="E84" t="str">
            <v>Wholesale</v>
          </cell>
          <cell r="F84" t="str">
            <v>String</v>
          </cell>
          <cell r="G84" t="str">
            <v>Violin</v>
          </cell>
          <cell r="H84">
            <v>8</v>
          </cell>
          <cell r="I84">
            <v>599</v>
          </cell>
          <cell r="J84">
            <v>4792</v>
          </cell>
        </row>
        <row r="85">
          <cell r="B85">
            <v>79</v>
          </cell>
          <cell r="C85">
            <v>38760</v>
          </cell>
          <cell r="D85" t="str">
            <v>Belgium</v>
          </cell>
          <cell r="E85" t="str">
            <v>Retail</v>
          </cell>
          <cell r="F85" t="str">
            <v>String</v>
          </cell>
          <cell r="G85" t="str">
            <v>Violin</v>
          </cell>
          <cell r="H85">
            <v>6</v>
          </cell>
          <cell r="I85">
            <v>300</v>
          </cell>
          <cell r="J85">
            <v>1800</v>
          </cell>
        </row>
        <row r="86">
          <cell r="B86">
            <v>80</v>
          </cell>
          <cell r="C86">
            <v>38809</v>
          </cell>
          <cell r="D86" t="str">
            <v>Belgium</v>
          </cell>
          <cell r="E86" t="str">
            <v>Wholesale</v>
          </cell>
          <cell r="F86" t="str">
            <v>String</v>
          </cell>
          <cell r="G86" t="str">
            <v>Violin</v>
          </cell>
          <cell r="H86">
            <v>7</v>
          </cell>
          <cell r="I86">
            <v>600</v>
          </cell>
          <cell r="J86">
            <v>4200</v>
          </cell>
        </row>
        <row r="87">
          <cell r="B87">
            <v>81</v>
          </cell>
          <cell r="C87">
            <v>38893</v>
          </cell>
          <cell r="D87" t="str">
            <v>Belgium</v>
          </cell>
          <cell r="E87" t="str">
            <v>Retail</v>
          </cell>
          <cell r="F87" t="str">
            <v>String</v>
          </cell>
          <cell r="G87" t="str">
            <v>Violin</v>
          </cell>
          <cell r="H87">
            <v>5</v>
          </cell>
          <cell r="I87">
            <v>229</v>
          </cell>
          <cell r="J87">
            <v>1145</v>
          </cell>
        </row>
        <row r="88">
          <cell r="B88">
            <v>82</v>
          </cell>
          <cell r="C88">
            <v>38914</v>
          </cell>
          <cell r="D88" t="str">
            <v>Belgium</v>
          </cell>
          <cell r="E88" t="str">
            <v>Retail</v>
          </cell>
          <cell r="F88" t="str">
            <v>String</v>
          </cell>
          <cell r="G88" t="str">
            <v>Violin</v>
          </cell>
          <cell r="H88">
            <v>10</v>
          </cell>
          <cell r="I88">
            <v>599</v>
          </cell>
          <cell r="J88">
            <v>5990</v>
          </cell>
        </row>
        <row r="89">
          <cell r="B89">
            <v>83</v>
          </cell>
          <cell r="C89">
            <v>38851</v>
          </cell>
          <cell r="D89" t="str">
            <v>Belgium</v>
          </cell>
          <cell r="E89" t="str">
            <v>Retail</v>
          </cell>
          <cell r="F89" t="str">
            <v>Wind</v>
          </cell>
          <cell r="G89" t="str">
            <v>Flute</v>
          </cell>
          <cell r="H89">
            <v>8</v>
          </cell>
          <cell r="I89">
            <v>225</v>
          </cell>
          <cell r="J89">
            <v>1800</v>
          </cell>
        </row>
        <row r="90">
          <cell r="B90">
            <v>84</v>
          </cell>
          <cell r="C90">
            <v>38809</v>
          </cell>
          <cell r="D90" t="str">
            <v>Japan</v>
          </cell>
          <cell r="E90" t="str">
            <v>Retail</v>
          </cell>
          <cell r="F90" t="str">
            <v>Brass</v>
          </cell>
          <cell r="G90" t="str">
            <v>Trumpet</v>
          </cell>
          <cell r="H90">
            <v>2</v>
          </cell>
          <cell r="I90">
            <v>400</v>
          </cell>
          <cell r="J90">
            <v>800</v>
          </cell>
        </row>
        <row r="91">
          <cell r="B91">
            <v>85</v>
          </cell>
          <cell r="C91">
            <v>38816</v>
          </cell>
          <cell r="D91" t="str">
            <v>Japan</v>
          </cell>
          <cell r="E91" t="str">
            <v>Retail</v>
          </cell>
          <cell r="F91" t="str">
            <v>Brass</v>
          </cell>
          <cell r="G91" t="str">
            <v>Trumpet</v>
          </cell>
          <cell r="H91">
            <v>2</v>
          </cell>
          <cell r="I91">
            <v>400</v>
          </cell>
          <cell r="J91">
            <v>800</v>
          </cell>
        </row>
        <row r="92">
          <cell r="B92">
            <v>86</v>
          </cell>
          <cell r="C92">
            <v>38865</v>
          </cell>
          <cell r="D92" t="str">
            <v>Japan</v>
          </cell>
          <cell r="E92" t="str">
            <v>Retail</v>
          </cell>
          <cell r="F92" t="str">
            <v>Brass</v>
          </cell>
          <cell r="G92" t="str">
            <v>Trumpet</v>
          </cell>
          <cell r="H92">
            <v>3</v>
          </cell>
          <cell r="I92">
            <v>325</v>
          </cell>
          <cell r="J92">
            <v>975</v>
          </cell>
        </row>
        <row r="93">
          <cell r="B93">
            <v>87</v>
          </cell>
          <cell r="C93">
            <v>38907</v>
          </cell>
          <cell r="D93" t="str">
            <v>Belgium</v>
          </cell>
          <cell r="E93" t="str">
            <v>Retail</v>
          </cell>
          <cell r="F93" t="str">
            <v>Wind</v>
          </cell>
          <cell r="G93" t="str">
            <v>Flute</v>
          </cell>
          <cell r="H93">
            <v>5</v>
          </cell>
          <cell r="I93">
            <v>225</v>
          </cell>
          <cell r="J93">
            <v>1125</v>
          </cell>
        </row>
        <row r="94">
          <cell r="B94">
            <v>88</v>
          </cell>
          <cell r="C94">
            <v>39047</v>
          </cell>
          <cell r="D94" t="str">
            <v>Belgium</v>
          </cell>
          <cell r="E94" t="str">
            <v>Retail</v>
          </cell>
          <cell r="F94" t="str">
            <v>Wind</v>
          </cell>
          <cell r="G94" t="str">
            <v>Flute</v>
          </cell>
          <cell r="H94">
            <v>9</v>
          </cell>
          <cell r="I94">
            <v>225</v>
          </cell>
          <cell r="J94">
            <v>2025</v>
          </cell>
        </row>
        <row r="95">
          <cell r="B95">
            <v>89</v>
          </cell>
          <cell r="C95">
            <v>39047</v>
          </cell>
          <cell r="D95" t="str">
            <v>Japan</v>
          </cell>
          <cell r="E95" t="str">
            <v>Retail</v>
          </cell>
          <cell r="F95" t="str">
            <v>Brass</v>
          </cell>
          <cell r="G95" t="str">
            <v>Trumpet</v>
          </cell>
          <cell r="H95">
            <v>2</v>
          </cell>
          <cell r="I95">
            <v>325</v>
          </cell>
          <cell r="J95">
            <v>650</v>
          </cell>
        </row>
        <row r="96">
          <cell r="B96">
            <v>90</v>
          </cell>
          <cell r="C96">
            <v>39054</v>
          </cell>
          <cell r="D96" t="str">
            <v>Japan</v>
          </cell>
          <cell r="E96" t="str">
            <v>Wholesale</v>
          </cell>
          <cell r="F96" t="str">
            <v>Brass</v>
          </cell>
          <cell r="G96" t="str">
            <v>Trumpet</v>
          </cell>
          <cell r="H96">
            <v>4</v>
          </cell>
          <cell r="I96">
            <v>400</v>
          </cell>
          <cell r="J96">
            <v>1600</v>
          </cell>
        </row>
        <row r="97">
          <cell r="B97">
            <v>91</v>
          </cell>
          <cell r="C97">
            <v>39068</v>
          </cell>
          <cell r="D97" t="str">
            <v>Belgium</v>
          </cell>
          <cell r="E97" t="str">
            <v>Wholesale</v>
          </cell>
          <cell r="F97" t="str">
            <v>Wind</v>
          </cell>
          <cell r="G97" t="str">
            <v>Violin</v>
          </cell>
          <cell r="H97">
            <v>7</v>
          </cell>
          <cell r="I97">
            <v>229</v>
          </cell>
          <cell r="J97">
            <v>1603</v>
          </cell>
        </row>
        <row r="98">
          <cell r="B98">
            <v>92</v>
          </cell>
          <cell r="C98">
            <v>38718</v>
          </cell>
          <cell r="D98" t="str">
            <v>Canada</v>
          </cell>
          <cell r="E98" t="str">
            <v>Retail</v>
          </cell>
          <cell r="F98" t="str">
            <v>Brass</v>
          </cell>
          <cell r="G98" t="str">
            <v>Trumpet</v>
          </cell>
          <cell r="H98">
            <v>6</v>
          </cell>
          <cell r="I98">
            <v>325</v>
          </cell>
          <cell r="J98">
            <v>1950</v>
          </cell>
        </row>
        <row r="99">
          <cell r="B99">
            <v>93</v>
          </cell>
          <cell r="C99">
            <v>38746</v>
          </cell>
          <cell r="D99" t="str">
            <v>Canada</v>
          </cell>
          <cell r="E99" t="str">
            <v>Wholesale</v>
          </cell>
          <cell r="F99" t="str">
            <v>Brass</v>
          </cell>
          <cell r="G99" t="str">
            <v>Trumpet</v>
          </cell>
          <cell r="H99">
            <v>9</v>
          </cell>
          <cell r="I99">
            <v>299</v>
          </cell>
          <cell r="J99">
            <v>2691</v>
          </cell>
        </row>
        <row r="100">
          <cell r="B100">
            <v>94</v>
          </cell>
          <cell r="C100">
            <v>38753</v>
          </cell>
          <cell r="D100" t="str">
            <v>Canada</v>
          </cell>
          <cell r="E100" t="str">
            <v>Wholesale</v>
          </cell>
          <cell r="F100" t="str">
            <v>Brass</v>
          </cell>
          <cell r="G100" t="str">
            <v>Trumpet</v>
          </cell>
          <cell r="H100">
            <v>7</v>
          </cell>
          <cell r="I100">
            <v>169</v>
          </cell>
          <cell r="J100">
            <v>1183</v>
          </cell>
        </row>
        <row r="101">
          <cell r="B101">
            <v>95</v>
          </cell>
          <cell r="C101">
            <v>38767</v>
          </cell>
          <cell r="D101" t="str">
            <v>UK</v>
          </cell>
          <cell r="E101" t="str">
            <v>Retail</v>
          </cell>
          <cell r="F101" t="str">
            <v>Brass</v>
          </cell>
          <cell r="G101" t="str">
            <v>Trumpet</v>
          </cell>
          <cell r="H101">
            <v>2</v>
          </cell>
          <cell r="I101">
            <v>325</v>
          </cell>
          <cell r="J101">
            <v>650</v>
          </cell>
        </row>
        <row r="102">
          <cell r="B102">
            <v>96</v>
          </cell>
          <cell r="C102">
            <v>38788</v>
          </cell>
          <cell r="D102" t="str">
            <v>UK</v>
          </cell>
          <cell r="E102" t="str">
            <v>Wholesale</v>
          </cell>
          <cell r="F102" t="str">
            <v>Brass</v>
          </cell>
          <cell r="G102" t="str">
            <v>Trumpet</v>
          </cell>
          <cell r="H102">
            <v>3</v>
          </cell>
          <cell r="I102">
            <v>169</v>
          </cell>
          <cell r="J102">
            <v>507</v>
          </cell>
        </row>
        <row r="103">
          <cell r="B103">
            <v>97</v>
          </cell>
          <cell r="C103">
            <v>38893</v>
          </cell>
          <cell r="D103" t="str">
            <v>UK</v>
          </cell>
          <cell r="E103" t="str">
            <v>Retail</v>
          </cell>
          <cell r="F103" t="str">
            <v>Brass</v>
          </cell>
          <cell r="G103" t="str">
            <v>Trumpet</v>
          </cell>
          <cell r="H103">
            <v>2</v>
          </cell>
          <cell r="I103">
            <v>325</v>
          </cell>
          <cell r="J103">
            <v>650</v>
          </cell>
        </row>
        <row r="104">
          <cell r="B104">
            <v>98</v>
          </cell>
          <cell r="C104">
            <v>39005</v>
          </cell>
          <cell r="D104" t="str">
            <v>UK</v>
          </cell>
          <cell r="E104" t="str">
            <v>Wholesale</v>
          </cell>
          <cell r="F104" t="str">
            <v>Brass</v>
          </cell>
          <cell r="G104" t="str">
            <v>Trumpet</v>
          </cell>
          <cell r="H104">
            <v>1</v>
          </cell>
          <cell r="I104">
            <v>400</v>
          </cell>
          <cell r="J104">
            <v>400</v>
          </cell>
        </row>
        <row r="105">
          <cell r="B105">
            <v>99</v>
          </cell>
          <cell r="C105">
            <v>39019</v>
          </cell>
          <cell r="D105" t="str">
            <v>UK</v>
          </cell>
          <cell r="E105" t="str">
            <v>Wholesale</v>
          </cell>
          <cell r="F105" t="str">
            <v>Brass</v>
          </cell>
          <cell r="G105" t="str">
            <v>Trumpet</v>
          </cell>
          <cell r="H105">
            <v>4</v>
          </cell>
          <cell r="I105">
            <v>299</v>
          </cell>
          <cell r="J105">
            <v>1196</v>
          </cell>
        </row>
        <row r="106">
          <cell r="B106">
            <v>100</v>
          </cell>
          <cell r="C106">
            <v>39026</v>
          </cell>
          <cell r="D106" t="str">
            <v>UK</v>
          </cell>
          <cell r="E106" t="str">
            <v>Retail</v>
          </cell>
          <cell r="F106" t="str">
            <v>Brass</v>
          </cell>
          <cell r="G106" t="str">
            <v>Trumpet</v>
          </cell>
          <cell r="H106">
            <v>3</v>
          </cell>
          <cell r="I106">
            <v>450</v>
          </cell>
          <cell r="J106">
            <v>1350</v>
          </cell>
        </row>
        <row r="107">
          <cell r="B107">
            <v>101</v>
          </cell>
          <cell r="C107">
            <v>38816</v>
          </cell>
          <cell r="D107" t="str">
            <v>Canada</v>
          </cell>
          <cell r="E107" t="str">
            <v>Wholesale</v>
          </cell>
          <cell r="F107" t="str">
            <v>Brass</v>
          </cell>
          <cell r="G107" t="str">
            <v>Trumpet</v>
          </cell>
          <cell r="H107">
            <v>6</v>
          </cell>
          <cell r="I107">
            <v>450</v>
          </cell>
          <cell r="J107">
            <v>2700</v>
          </cell>
        </row>
        <row r="108">
          <cell r="B108">
            <v>102</v>
          </cell>
          <cell r="C108">
            <v>38823</v>
          </cell>
          <cell r="D108" t="str">
            <v>Canada</v>
          </cell>
          <cell r="E108" t="str">
            <v>Wholesale</v>
          </cell>
          <cell r="F108" t="str">
            <v>Brass</v>
          </cell>
          <cell r="G108" t="str">
            <v>Trumpet</v>
          </cell>
          <cell r="H108">
            <v>10</v>
          </cell>
          <cell r="I108">
            <v>299</v>
          </cell>
          <cell r="J108">
            <v>2990</v>
          </cell>
        </row>
        <row r="109">
          <cell r="B109">
            <v>103</v>
          </cell>
          <cell r="C109">
            <v>39054</v>
          </cell>
          <cell r="D109" t="str">
            <v>UK</v>
          </cell>
          <cell r="E109" t="str">
            <v>Retail</v>
          </cell>
          <cell r="F109" t="str">
            <v>Brass</v>
          </cell>
          <cell r="G109" t="str">
            <v>Trumpet</v>
          </cell>
          <cell r="H109">
            <v>4</v>
          </cell>
          <cell r="I109">
            <v>325</v>
          </cell>
          <cell r="J109">
            <v>1300</v>
          </cell>
        </row>
        <row r="110">
          <cell r="B110">
            <v>104</v>
          </cell>
          <cell r="C110">
            <v>39061</v>
          </cell>
          <cell r="D110" t="str">
            <v>UK</v>
          </cell>
          <cell r="E110" t="str">
            <v>Retail</v>
          </cell>
          <cell r="F110" t="str">
            <v>Brass</v>
          </cell>
          <cell r="G110" t="str">
            <v>Trumpet</v>
          </cell>
          <cell r="H110">
            <v>2</v>
          </cell>
          <cell r="I110">
            <v>299</v>
          </cell>
          <cell r="J110">
            <v>598</v>
          </cell>
        </row>
        <row r="111">
          <cell r="B111">
            <v>105</v>
          </cell>
          <cell r="C111">
            <v>38837</v>
          </cell>
          <cell r="D111" t="str">
            <v>Canada</v>
          </cell>
          <cell r="E111" t="str">
            <v>Retail</v>
          </cell>
          <cell r="F111" t="str">
            <v>Brass</v>
          </cell>
          <cell r="G111" t="str">
            <v>Trumpet</v>
          </cell>
          <cell r="H111">
            <v>6</v>
          </cell>
          <cell r="I111">
            <v>325</v>
          </cell>
          <cell r="J111">
            <v>1950</v>
          </cell>
        </row>
        <row r="112">
          <cell r="B112">
            <v>106</v>
          </cell>
          <cell r="C112">
            <v>38816</v>
          </cell>
          <cell r="D112" t="str">
            <v>USA</v>
          </cell>
          <cell r="E112" t="str">
            <v>Wholesale</v>
          </cell>
          <cell r="F112" t="str">
            <v>Brass</v>
          </cell>
          <cell r="G112" t="str">
            <v>Trumpet</v>
          </cell>
          <cell r="H112">
            <v>4</v>
          </cell>
          <cell r="I112">
            <v>400</v>
          </cell>
          <cell r="J112">
            <v>1600</v>
          </cell>
        </row>
        <row r="113">
          <cell r="B113">
            <v>107</v>
          </cell>
          <cell r="C113">
            <v>38830</v>
          </cell>
          <cell r="D113" t="str">
            <v>USA</v>
          </cell>
          <cell r="E113" t="str">
            <v>Retail</v>
          </cell>
          <cell r="F113" t="str">
            <v>Brass</v>
          </cell>
          <cell r="G113" t="str">
            <v>Trumpet</v>
          </cell>
          <cell r="H113">
            <v>3</v>
          </cell>
          <cell r="I113">
            <v>299</v>
          </cell>
          <cell r="J113">
            <v>897</v>
          </cell>
        </row>
        <row r="114">
          <cell r="B114">
            <v>108</v>
          </cell>
          <cell r="C114">
            <v>38844</v>
          </cell>
          <cell r="D114" t="str">
            <v>USA</v>
          </cell>
          <cell r="E114" t="str">
            <v>Wholesale</v>
          </cell>
          <cell r="F114" t="str">
            <v>Brass</v>
          </cell>
          <cell r="G114" t="str">
            <v>Trumpet</v>
          </cell>
          <cell r="H114">
            <v>1</v>
          </cell>
          <cell r="I114">
            <v>450</v>
          </cell>
          <cell r="J114">
            <v>450</v>
          </cell>
        </row>
        <row r="115">
          <cell r="B115">
            <v>109</v>
          </cell>
          <cell r="C115">
            <v>38886</v>
          </cell>
          <cell r="D115" t="str">
            <v>USA</v>
          </cell>
          <cell r="E115" t="str">
            <v>Wholesale</v>
          </cell>
          <cell r="F115" t="str">
            <v>Brass</v>
          </cell>
          <cell r="G115" t="str">
            <v>Trumpet</v>
          </cell>
          <cell r="H115">
            <v>3</v>
          </cell>
          <cell r="I115">
            <v>169</v>
          </cell>
          <cell r="J115">
            <v>507</v>
          </cell>
        </row>
        <row r="116">
          <cell r="B116">
            <v>110</v>
          </cell>
          <cell r="C116">
            <v>38935</v>
          </cell>
          <cell r="D116" t="str">
            <v>Canada</v>
          </cell>
          <cell r="E116" t="str">
            <v>Retail</v>
          </cell>
          <cell r="F116" t="str">
            <v>Brass</v>
          </cell>
          <cell r="G116" t="str">
            <v>Trumpet</v>
          </cell>
          <cell r="H116">
            <v>5</v>
          </cell>
          <cell r="I116">
            <v>325</v>
          </cell>
          <cell r="J116">
            <v>1625</v>
          </cell>
        </row>
        <row r="117">
          <cell r="B117">
            <v>111</v>
          </cell>
          <cell r="C117">
            <v>38984</v>
          </cell>
          <cell r="D117" t="str">
            <v>Canada</v>
          </cell>
          <cell r="E117" t="str">
            <v>Wholesale</v>
          </cell>
          <cell r="F117" t="str">
            <v>Brass</v>
          </cell>
          <cell r="G117" t="str">
            <v>Trumpet</v>
          </cell>
          <cell r="H117">
            <v>8</v>
          </cell>
          <cell r="I117">
            <v>450</v>
          </cell>
          <cell r="J117">
            <v>3600</v>
          </cell>
        </row>
        <row r="118">
          <cell r="B118">
            <v>112</v>
          </cell>
          <cell r="C118">
            <v>39033</v>
          </cell>
          <cell r="D118" t="str">
            <v>Canada</v>
          </cell>
          <cell r="E118" t="str">
            <v>Wholesale</v>
          </cell>
          <cell r="F118" t="str">
            <v>Brass</v>
          </cell>
          <cell r="G118" t="str">
            <v>Trumpet</v>
          </cell>
          <cell r="H118">
            <v>5</v>
          </cell>
          <cell r="I118">
            <v>169</v>
          </cell>
          <cell r="J118">
            <v>845</v>
          </cell>
        </row>
        <row r="119">
          <cell r="B119">
            <v>113</v>
          </cell>
          <cell r="C119">
            <v>39040</v>
          </cell>
          <cell r="D119" t="str">
            <v>Canada</v>
          </cell>
          <cell r="E119" t="str">
            <v>Wholesale</v>
          </cell>
          <cell r="F119" t="str">
            <v>Brass</v>
          </cell>
          <cell r="G119" t="str">
            <v>Trumpet</v>
          </cell>
          <cell r="H119">
            <v>6</v>
          </cell>
          <cell r="I119">
            <v>450</v>
          </cell>
          <cell r="J119">
            <v>2700</v>
          </cell>
        </row>
        <row r="120">
          <cell r="B120">
            <v>114</v>
          </cell>
          <cell r="C120">
            <v>39019</v>
          </cell>
          <cell r="D120" t="str">
            <v>USA</v>
          </cell>
          <cell r="E120" t="str">
            <v>Wholesale</v>
          </cell>
          <cell r="F120" t="str">
            <v>Brass</v>
          </cell>
          <cell r="G120" t="str">
            <v>Trumpet</v>
          </cell>
          <cell r="H120">
            <v>4</v>
          </cell>
          <cell r="I120">
            <v>450</v>
          </cell>
          <cell r="J120">
            <v>1800</v>
          </cell>
        </row>
        <row r="121">
          <cell r="B121">
            <v>115</v>
          </cell>
          <cell r="C121">
            <v>39054</v>
          </cell>
          <cell r="D121" t="str">
            <v>Canada</v>
          </cell>
          <cell r="E121" t="str">
            <v>Wholesale</v>
          </cell>
          <cell r="F121" t="str">
            <v>Brass</v>
          </cell>
          <cell r="G121" t="str">
            <v>Trumpet</v>
          </cell>
          <cell r="H121">
            <v>10</v>
          </cell>
          <cell r="I121">
            <v>299</v>
          </cell>
          <cell r="J121">
            <v>2990</v>
          </cell>
        </row>
        <row r="122">
          <cell r="B122">
            <v>116</v>
          </cell>
          <cell r="C122">
            <v>39040</v>
          </cell>
          <cell r="D122" t="str">
            <v>USA</v>
          </cell>
          <cell r="E122" t="str">
            <v>Retail</v>
          </cell>
          <cell r="F122" t="str">
            <v>Brass</v>
          </cell>
          <cell r="G122" t="str">
            <v>Trumpet</v>
          </cell>
          <cell r="H122">
            <v>1</v>
          </cell>
          <cell r="I122">
            <v>450</v>
          </cell>
          <cell r="J122">
            <v>450</v>
          </cell>
        </row>
        <row r="123">
          <cell r="B123">
            <v>117</v>
          </cell>
          <cell r="C123">
            <v>39068</v>
          </cell>
          <cell r="D123" t="str">
            <v>Canada</v>
          </cell>
          <cell r="E123" t="str">
            <v>Wholesale</v>
          </cell>
          <cell r="F123" t="str">
            <v>Brass</v>
          </cell>
          <cell r="G123" t="str">
            <v>Trumpet</v>
          </cell>
          <cell r="H123">
            <v>8</v>
          </cell>
          <cell r="I123">
            <v>450</v>
          </cell>
          <cell r="J123">
            <v>3600</v>
          </cell>
        </row>
        <row r="124">
          <cell r="B124">
            <v>118</v>
          </cell>
          <cell r="C124">
            <v>39061</v>
          </cell>
          <cell r="D124" t="str">
            <v>USA</v>
          </cell>
          <cell r="E124" t="str">
            <v>Wholesale</v>
          </cell>
          <cell r="F124" t="str">
            <v>Brass</v>
          </cell>
          <cell r="G124" t="str">
            <v>Trumpet</v>
          </cell>
          <cell r="H124">
            <v>2</v>
          </cell>
          <cell r="I124">
            <v>450</v>
          </cell>
          <cell r="J124">
            <v>900</v>
          </cell>
        </row>
        <row r="125">
          <cell r="B125">
            <v>119</v>
          </cell>
          <cell r="C125">
            <v>38774</v>
          </cell>
          <cell r="D125" t="str">
            <v>Canada</v>
          </cell>
          <cell r="E125" t="str">
            <v>Retail</v>
          </cell>
          <cell r="F125" t="str">
            <v>Electronic</v>
          </cell>
          <cell r="G125" t="str">
            <v>MIDI Sequence</v>
          </cell>
          <cell r="H125">
            <v>5</v>
          </cell>
          <cell r="I125">
            <v>350</v>
          </cell>
          <cell r="J125">
            <v>1750</v>
          </cell>
        </row>
        <row r="126">
          <cell r="B126">
            <v>120</v>
          </cell>
          <cell r="C126">
            <v>39075</v>
          </cell>
          <cell r="D126" t="str">
            <v>USA</v>
          </cell>
          <cell r="E126" t="str">
            <v>Retail</v>
          </cell>
          <cell r="F126" t="str">
            <v>Brass</v>
          </cell>
          <cell r="G126" t="str">
            <v>Trumpet</v>
          </cell>
          <cell r="H126">
            <v>3</v>
          </cell>
          <cell r="I126">
            <v>299</v>
          </cell>
          <cell r="J126">
            <v>897</v>
          </cell>
        </row>
        <row r="127">
          <cell r="B127">
            <v>121</v>
          </cell>
          <cell r="C127">
            <v>38781</v>
          </cell>
          <cell r="D127" t="str">
            <v>Canada</v>
          </cell>
          <cell r="E127" t="str">
            <v>Retail</v>
          </cell>
          <cell r="F127" t="str">
            <v>Electronic</v>
          </cell>
          <cell r="G127" t="str">
            <v>Keyboard</v>
          </cell>
          <cell r="H127">
            <v>7</v>
          </cell>
          <cell r="I127">
            <v>150</v>
          </cell>
          <cell r="J127">
            <v>1050</v>
          </cell>
        </row>
        <row r="128">
          <cell r="B128">
            <v>122</v>
          </cell>
          <cell r="C128">
            <v>38795</v>
          </cell>
          <cell r="D128" t="str">
            <v>Australia</v>
          </cell>
          <cell r="E128" t="str">
            <v>Retail</v>
          </cell>
          <cell r="F128" t="str">
            <v>Electronic</v>
          </cell>
          <cell r="G128" t="str">
            <v>MIDI Sequence</v>
          </cell>
          <cell r="H128">
            <v>3</v>
          </cell>
          <cell r="I128">
            <v>429</v>
          </cell>
          <cell r="J128">
            <v>1287</v>
          </cell>
        </row>
        <row r="129">
          <cell r="B129">
            <v>123</v>
          </cell>
          <cell r="C129">
            <v>38788</v>
          </cell>
          <cell r="D129" t="str">
            <v>Canada</v>
          </cell>
          <cell r="E129" t="str">
            <v>Wholesale</v>
          </cell>
          <cell r="F129" t="str">
            <v>Electronic</v>
          </cell>
          <cell r="G129" t="str">
            <v>MIDI Sequence</v>
          </cell>
          <cell r="H129">
            <v>8</v>
          </cell>
          <cell r="I129">
            <v>350</v>
          </cell>
          <cell r="J129">
            <v>2800</v>
          </cell>
        </row>
        <row r="130">
          <cell r="B130">
            <v>124</v>
          </cell>
          <cell r="C130">
            <v>38998</v>
          </cell>
          <cell r="D130" t="str">
            <v>Canada</v>
          </cell>
          <cell r="E130" t="str">
            <v>Wholesale</v>
          </cell>
          <cell r="F130" t="str">
            <v>Electronic</v>
          </cell>
          <cell r="G130" t="str">
            <v>MIDI Sequence</v>
          </cell>
          <cell r="H130">
            <v>9</v>
          </cell>
          <cell r="I130">
            <v>429</v>
          </cell>
          <cell r="J130">
            <v>3861</v>
          </cell>
        </row>
        <row r="131">
          <cell r="B131">
            <v>125</v>
          </cell>
          <cell r="C131">
            <v>39012</v>
          </cell>
          <cell r="D131" t="str">
            <v>Canada</v>
          </cell>
          <cell r="E131" t="str">
            <v>Wholesale</v>
          </cell>
          <cell r="F131" t="str">
            <v>Electronic</v>
          </cell>
          <cell r="G131" t="str">
            <v>MIDI Sequence</v>
          </cell>
          <cell r="H131">
            <v>8</v>
          </cell>
          <cell r="I131">
            <v>350</v>
          </cell>
          <cell r="J131">
            <v>2800</v>
          </cell>
        </row>
        <row r="132">
          <cell r="B132">
            <v>126</v>
          </cell>
          <cell r="C132">
            <v>39047</v>
          </cell>
          <cell r="D132" t="str">
            <v>Canada</v>
          </cell>
          <cell r="E132" t="str">
            <v>Wholesale</v>
          </cell>
          <cell r="F132" t="str">
            <v>Electronic</v>
          </cell>
          <cell r="G132" t="str">
            <v>MIDI Sequence</v>
          </cell>
          <cell r="H132">
            <v>6</v>
          </cell>
          <cell r="I132">
            <v>429</v>
          </cell>
          <cell r="J132">
            <v>2574</v>
          </cell>
        </row>
        <row r="133">
          <cell r="B133">
            <v>127</v>
          </cell>
          <cell r="C133">
            <v>38760</v>
          </cell>
          <cell r="D133" t="str">
            <v>Canada</v>
          </cell>
          <cell r="E133" t="str">
            <v>Wholesale</v>
          </cell>
          <cell r="F133" t="str">
            <v>String</v>
          </cell>
          <cell r="G133" t="str">
            <v>Violin</v>
          </cell>
          <cell r="H133">
            <v>5</v>
          </cell>
          <cell r="I133">
            <v>229</v>
          </cell>
          <cell r="J133">
            <v>1145</v>
          </cell>
        </row>
        <row r="134">
          <cell r="B134">
            <v>128</v>
          </cell>
          <cell r="C134">
            <v>38942</v>
          </cell>
          <cell r="D134" t="str">
            <v>Canada</v>
          </cell>
          <cell r="E134" t="str">
            <v>Retail</v>
          </cell>
          <cell r="F134" t="str">
            <v>String</v>
          </cell>
          <cell r="G134" t="str">
            <v>Violin</v>
          </cell>
          <cell r="H134">
            <v>10</v>
          </cell>
          <cell r="I134">
            <v>400</v>
          </cell>
          <cell r="J134">
            <v>4000</v>
          </cell>
        </row>
        <row r="135">
          <cell r="B135">
            <v>129</v>
          </cell>
          <cell r="C135">
            <v>38949</v>
          </cell>
          <cell r="D135" t="str">
            <v>Canada</v>
          </cell>
          <cell r="E135" t="str">
            <v>Retail</v>
          </cell>
          <cell r="F135" t="str">
            <v>String</v>
          </cell>
          <cell r="G135" t="str">
            <v>Violin</v>
          </cell>
          <cell r="H135">
            <v>10</v>
          </cell>
          <cell r="I135">
            <v>600</v>
          </cell>
          <cell r="J135">
            <v>6000</v>
          </cell>
        </row>
        <row r="136">
          <cell r="B136">
            <v>130</v>
          </cell>
          <cell r="C136">
            <v>39005</v>
          </cell>
          <cell r="D136" t="str">
            <v>Australia</v>
          </cell>
          <cell r="E136" t="str">
            <v>Retail</v>
          </cell>
          <cell r="F136" t="str">
            <v>Electronic</v>
          </cell>
          <cell r="G136" t="str">
            <v>Keyboard</v>
          </cell>
          <cell r="H136">
            <v>3</v>
          </cell>
          <cell r="I136">
            <v>795</v>
          </cell>
          <cell r="J136">
            <v>2385</v>
          </cell>
        </row>
        <row r="137">
          <cell r="B137">
            <v>131</v>
          </cell>
          <cell r="C137">
            <v>38970</v>
          </cell>
          <cell r="D137" t="str">
            <v>Canada</v>
          </cell>
          <cell r="E137" t="str">
            <v>Wholesale</v>
          </cell>
          <cell r="F137" t="str">
            <v>String</v>
          </cell>
          <cell r="G137" t="str">
            <v>Violin</v>
          </cell>
          <cell r="H137">
            <v>7</v>
          </cell>
          <cell r="I137">
            <v>400</v>
          </cell>
          <cell r="J137">
            <v>2800</v>
          </cell>
        </row>
        <row r="138">
          <cell r="B138">
            <v>132</v>
          </cell>
          <cell r="C138">
            <v>38753</v>
          </cell>
          <cell r="D138" t="str">
            <v>Belgium</v>
          </cell>
          <cell r="E138" t="str">
            <v>Retail</v>
          </cell>
          <cell r="F138" t="str">
            <v>Electronic</v>
          </cell>
          <cell r="G138" t="str">
            <v>MIDI Sequence</v>
          </cell>
          <cell r="H138">
            <v>2</v>
          </cell>
          <cell r="I138">
            <v>429</v>
          </cell>
          <cell r="J138">
            <v>858</v>
          </cell>
        </row>
        <row r="139">
          <cell r="B139">
            <v>133</v>
          </cell>
          <cell r="C139">
            <v>38991</v>
          </cell>
          <cell r="D139" t="str">
            <v>Canada</v>
          </cell>
          <cell r="E139" t="str">
            <v>Wholesale</v>
          </cell>
          <cell r="F139" t="str">
            <v>String</v>
          </cell>
          <cell r="G139" t="str">
            <v>Violin</v>
          </cell>
          <cell r="H139">
            <v>6</v>
          </cell>
          <cell r="I139">
            <v>229</v>
          </cell>
          <cell r="J139">
            <v>1374</v>
          </cell>
        </row>
        <row r="140">
          <cell r="B140">
            <v>134</v>
          </cell>
          <cell r="C140">
            <v>38816</v>
          </cell>
          <cell r="D140" t="str">
            <v>Belgium</v>
          </cell>
          <cell r="E140" t="str">
            <v>Retail</v>
          </cell>
          <cell r="F140" t="str">
            <v>Electronic</v>
          </cell>
          <cell r="G140" t="str">
            <v>MIDI Sequence</v>
          </cell>
          <cell r="H140">
            <v>1</v>
          </cell>
          <cell r="I140">
            <v>350</v>
          </cell>
          <cell r="J140">
            <v>350</v>
          </cell>
        </row>
        <row r="141">
          <cell r="B141">
            <v>135</v>
          </cell>
          <cell r="C141">
            <v>39026</v>
          </cell>
          <cell r="D141" t="str">
            <v>Canada</v>
          </cell>
          <cell r="E141" t="str">
            <v>Wholesale</v>
          </cell>
          <cell r="F141" t="str">
            <v>String</v>
          </cell>
          <cell r="G141" t="str">
            <v>Violin</v>
          </cell>
          <cell r="H141">
            <v>8</v>
          </cell>
          <cell r="I141">
            <v>599</v>
          </cell>
          <cell r="J141">
            <v>4792</v>
          </cell>
        </row>
        <row r="142">
          <cell r="B142">
            <v>136</v>
          </cell>
          <cell r="C142">
            <v>38844</v>
          </cell>
          <cell r="D142" t="str">
            <v>Canada</v>
          </cell>
          <cell r="E142" t="str">
            <v>Retail</v>
          </cell>
          <cell r="F142" t="str">
            <v>Wind</v>
          </cell>
          <cell r="G142" t="str">
            <v>Flute</v>
          </cell>
          <cell r="H142">
            <v>5</v>
          </cell>
          <cell r="I142">
            <v>225</v>
          </cell>
          <cell r="J142">
            <v>1125</v>
          </cell>
        </row>
        <row r="143">
          <cell r="B143">
            <v>137</v>
          </cell>
          <cell r="C143">
            <v>39019</v>
          </cell>
          <cell r="D143" t="str">
            <v>Canada</v>
          </cell>
          <cell r="E143" t="str">
            <v>Retail</v>
          </cell>
          <cell r="F143" t="str">
            <v>Wind</v>
          </cell>
          <cell r="G143" t="str">
            <v>Flute</v>
          </cell>
          <cell r="H143">
            <v>7</v>
          </cell>
          <cell r="I143">
            <v>225</v>
          </cell>
          <cell r="J143">
            <v>1575</v>
          </cell>
        </row>
        <row r="144">
          <cell r="B144">
            <v>138</v>
          </cell>
          <cell r="C144">
            <v>39082</v>
          </cell>
          <cell r="D144" t="str">
            <v>Canada</v>
          </cell>
          <cell r="E144" t="str">
            <v>Wholesale</v>
          </cell>
          <cell r="F144" t="str">
            <v>Wind</v>
          </cell>
          <cell r="G144" t="str">
            <v>Flute</v>
          </cell>
          <cell r="H144">
            <v>7</v>
          </cell>
          <cell r="I144">
            <v>225</v>
          </cell>
          <cell r="J144">
            <v>1575</v>
          </cell>
        </row>
        <row r="145">
          <cell r="B145">
            <v>139</v>
          </cell>
          <cell r="C145">
            <v>38718</v>
          </cell>
          <cell r="D145" t="str">
            <v>France</v>
          </cell>
          <cell r="E145" t="str">
            <v>Retail</v>
          </cell>
          <cell r="F145" t="str">
            <v>Brass</v>
          </cell>
          <cell r="G145" t="str">
            <v>Trumpet</v>
          </cell>
          <cell r="H145">
            <v>10</v>
          </cell>
          <cell r="I145">
            <v>400</v>
          </cell>
          <cell r="J145">
            <v>4000</v>
          </cell>
        </row>
        <row r="146">
          <cell r="B146">
            <v>140</v>
          </cell>
          <cell r="C146">
            <v>39033</v>
          </cell>
          <cell r="D146" t="str">
            <v>Belgium</v>
          </cell>
          <cell r="E146" t="str">
            <v>Retail</v>
          </cell>
          <cell r="F146" t="str">
            <v>Electronic</v>
          </cell>
          <cell r="G146" t="str">
            <v>Keyboard</v>
          </cell>
          <cell r="H146">
            <v>3</v>
          </cell>
          <cell r="I146">
            <v>795</v>
          </cell>
          <cell r="J146">
            <v>2385</v>
          </cell>
        </row>
        <row r="147">
          <cell r="B147">
            <v>141</v>
          </cell>
          <cell r="C147">
            <v>39040</v>
          </cell>
          <cell r="D147" t="str">
            <v>Belgium</v>
          </cell>
          <cell r="E147" t="str">
            <v>Wholesale</v>
          </cell>
          <cell r="F147" t="str">
            <v>Electronic</v>
          </cell>
          <cell r="G147" t="str">
            <v>MIDI Sequence</v>
          </cell>
          <cell r="H147">
            <v>1</v>
          </cell>
          <cell r="I147">
            <v>429</v>
          </cell>
          <cell r="J147">
            <v>429</v>
          </cell>
        </row>
        <row r="148">
          <cell r="B148">
            <v>142</v>
          </cell>
          <cell r="C148">
            <v>39054</v>
          </cell>
          <cell r="D148" t="str">
            <v>Belgium</v>
          </cell>
          <cell r="E148" t="str">
            <v>Retail</v>
          </cell>
          <cell r="F148" t="str">
            <v>Electronic</v>
          </cell>
          <cell r="G148" t="str">
            <v>MIDI Sequence</v>
          </cell>
          <cell r="H148">
            <v>1</v>
          </cell>
          <cell r="I148">
            <v>350</v>
          </cell>
          <cell r="J148">
            <v>350</v>
          </cell>
        </row>
        <row r="149">
          <cell r="B149">
            <v>143</v>
          </cell>
          <cell r="C149">
            <v>38732</v>
          </cell>
          <cell r="D149" t="str">
            <v>Canada</v>
          </cell>
          <cell r="E149" t="str">
            <v>Retail</v>
          </cell>
          <cell r="F149" t="str">
            <v>Electronic</v>
          </cell>
          <cell r="G149" t="str">
            <v>Keyboard</v>
          </cell>
          <cell r="H149">
            <v>1</v>
          </cell>
          <cell r="I149">
            <v>795</v>
          </cell>
          <cell r="J149">
            <v>795</v>
          </cell>
        </row>
        <row r="150">
          <cell r="B150">
            <v>144</v>
          </cell>
          <cell r="C150">
            <v>38851</v>
          </cell>
          <cell r="D150" t="str">
            <v>France</v>
          </cell>
          <cell r="E150" t="str">
            <v>Retail</v>
          </cell>
          <cell r="F150" t="str">
            <v>Brass</v>
          </cell>
          <cell r="G150" t="str">
            <v>Trumpet</v>
          </cell>
          <cell r="H150">
            <v>7</v>
          </cell>
          <cell r="I150">
            <v>325</v>
          </cell>
          <cell r="J150">
            <v>2275</v>
          </cell>
        </row>
        <row r="151">
          <cell r="B151">
            <v>145</v>
          </cell>
          <cell r="C151">
            <v>38956</v>
          </cell>
          <cell r="D151" t="str">
            <v>France</v>
          </cell>
          <cell r="E151" t="str">
            <v>Retail</v>
          </cell>
          <cell r="F151" t="str">
            <v>Brass</v>
          </cell>
          <cell r="G151" t="str">
            <v>Trumpet</v>
          </cell>
          <cell r="H151">
            <v>6</v>
          </cell>
          <cell r="I151">
            <v>299</v>
          </cell>
          <cell r="J151">
            <v>1794</v>
          </cell>
        </row>
        <row r="152">
          <cell r="B152">
            <v>146</v>
          </cell>
          <cell r="C152">
            <v>39005</v>
          </cell>
          <cell r="D152" t="str">
            <v>France</v>
          </cell>
          <cell r="E152" t="str">
            <v>Retail</v>
          </cell>
          <cell r="F152" t="str">
            <v>Brass</v>
          </cell>
          <cell r="G152" t="str">
            <v>Trumpet</v>
          </cell>
          <cell r="H152">
            <v>8</v>
          </cell>
          <cell r="I152">
            <v>299</v>
          </cell>
          <cell r="J152">
            <v>2392</v>
          </cell>
        </row>
        <row r="153">
          <cell r="B153">
            <v>147</v>
          </cell>
          <cell r="C153">
            <v>38809</v>
          </cell>
          <cell r="D153" t="str">
            <v>Canada</v>
          </cell>
          <cell r="E153" t="str">
            <v>Wholesale</v>
          </cell>
          <cell r="F153" t="str">
            <v>Electronic</v>
          </cell>
          <cell r="G153" t="str">
            <v>MIDI Sequence</v>
          </cell>
          <cell r="H153">
            <v>4</v>
          </cell>
          <cell r="I153">
            <v>350</v>
          </cell>
          <cell r="J153">
            <v>1400</v>
          </cell>
        </row>
        <row r="154">
          <cell r="B154">
            <v>148</v>
          </cell>
          <cell r="C154">
            <v>38830</v>
          </cell>
          <cell r="D154" t="str">
            <v>Canada</v>
          </cell>
          <cell r="E154" t="str">
            <v>Wholesale</v>
          </cell>
          <cell r="F154" t="str">
            <v>Electronic</v>
          </cell>
          <cell r="G154" t="str">
            <v>Keyboard</v>
          </cell>
          <cell r="H154">
            <v>3</v>
          </cell>
          <cell r="I154">
            <v>795</v>
          </cell>
          <cell r="J154">
            <v>2385</v>
          </cell>
        </row>
        <row r="155">
          <cell r="B155">
            <v>149</v>
          </cell>
          <cell r="C155">
            <v>38956</v>
          </cell>
          <cell r="D155" t="str">
            <v>Canada</v>
          </cell>
          <cell r="E155" t="str">
            <v>Retail</v>
          </cell>
          <cell r="F155" t="str">
            <v>Electronic</v>
          </cell>
          <cell r="G155" t="str">
            <v>MIDI Sequence</v>
          </cell>
          <cell r="H155">
            <v>2</v>
          </cell>
          <cell r="I155">
            <v>350</v>
          </cell>
          <cell r="J155">
            <v>700</v>
          </cell>
        </row>
        <row r="156">
          <cell r="B156">
            <v>150</v>
          </cell>
          <cell r="C156">
            <v>38963</v>
          </cell>
          <cell r="D156" t="str">
            <v>Canada</v>
          </cell>
          <cell r="E156" t="str">
            <v>Retail</v>
          </cell>
          <cell r="F156" t="str">
            <v>Electronic</v>
          </cell>
          <cell r="G156" t="str">
            <v>MIDI Sequence</v>
          </cell>
          <cell r="H156">
            <v>3</v>
          </cell>
          <cell r="I156">
            <v>429</v>
          </cell>
          <cell r="J156">
            <v>1287</v>
          </cell>
        </row>
        <row r="157">
          <cell r="B157">
            <v>151</v>
          </cell>
          <cell r="C157">
            <v>38725</v>
          </cell>
          <cell r="D157" t="str">
            <v>France</v>
          </cell>
          <cell r="E157" t="str">
            <v>Wholesale</v>
          </cell>
          <cell r="F157" t="str">
            <v>Electronic</v>
          </cell>
          <cell r="G157" t="str">
            <v>MIDI Sequence</v>
          </cell>
          <cell r="H157">
            <v>7</v>
          </cell>
          <cell r="I157">
            <v>99</v>
          </cell>
          <cell r="J157">
            <v>693</v>
          </cell>
        </row>
        <row r="158">
          <cell r="B158">
            <v>152</v>
          </cell>
          <cell r="C158">
            <v>38739</v>
          </cell>
          <cell r="D158" t="str">
            <v>France</v>
          </cell>
          <cell r="E158" t="str">
            <v>Retail</v>
          </cell>
          <cell r="F158" t="str">
            <v>Electronic</v>
          </cell>
          <cell r="G158" t="str">
            <v>MIDI Sequence</v>
          </cell>
          <cell r="H158">
            <v>6</v>
          </cell>
          <cell r="I158">
            <v>350</v>
          </cell>
          <cell r="J158">
            <v>2100</v>
          </cell>
        </row>
        <row r="159">
          <cell r="B159">
            <v>153</v>
          </cell>
          <cell r="C159">
            <v>38753</v>
          </cell>
          <cell r="D159" t="str">
            <v>France</v>
          </cell>
          <cell r="E159" t="str">
            <v>Wholesale</v>
          </cell>
          <cell r="F159" t="str">
            <v>Electronic</v>
          </cell>
          <cell r="G159" t="str">
            <v>Keyboard</v>
          </cell>
          <cell r="H159">
            <v>10</v>
          </cell>
          <cell r="I159">
            <v>795</v>
          </cell>
          <cell r="J159">
            <v>7950</v>
          </cell>
        </row>
        <row r="160">
          <cell r="B160">
            <v>154</v>
          </cell>
          <cell r="C160">
            <v>38760</v>
          </cell>
          <cell r="D160" t="str">
            <v>France</v>
          </cell>
          <cell r="E160" t="str">
            <v>Wholesale</v>
          </cell>
          <cell r="F160" t="str">
            <v>Electronic</v>
          </cell>
          <cell r="G160" t="str">
            <v>MIDI Sequence</v>
          </cell>
          <cell r="H160">
            <v>9</v>
          </cell>
          <cell r="I160">
            <v>429</v>
          </cell>
          <cell r="J160">
            <v>3861</v>
          </cell>
        </row>
        <row r="161">
          <cell r="B161">
            <v>155</v>
          </cell>
          <cell r="C161">
            <v>38858</v>
          </cell>
          <cell r="D161" t="str">
            <v>France</v>
          </cell>
          <cell r="E161" t="str">
            <v>Retail</v>
          </cell>
          <cell r="F161" t="str">
            <v>Electronic</v>
          </cell>
          <cell r="G161" t="str">
            <v>Keyboard</v>
          </cell>
          <cell r="H161">
            <v>8</v>
          </cell>
          <cell r="I161">
            <v>150</v>
          </cell>
          <cell r="J161">
            <v>1200</v>
          </cell>
        </row>
        <row r="162">
          <cell r="B162">
            <v>156</v>
          </cell>
          <cell r="C162">
            <v>38907</v>
          </cell>
          <cell r="D162" t="str">
            <v>France</v>
          </cell>
          <cell r="E162" t="str">
            <v>Retail</v>
          </cell>
          <cell r="F162" t="str">
            <v>Electronic</v>
          </cell>
          <cell r="G162" t="str">
            <v>MIDI Sequence</v>
          </cell>
          <cell r="H162">
            <v>9</v>
          </cell>
          <cell r="I162">
            <v>429</v>
          </cell>
          <cell r="J162">
            <v>3861</v>
          </cell>
        </row>
        <row r="163">
          <cell r="B163">
            <v>157</v>
          </cell>
          <cell r="C163">
            <v>39054</v>
          </cell>
          <cell r="D163" t="str">
            <v>France</v>
          </cell>
          <cell r="E163" t="str">
            <v>Wholesale</v>
          </cell>
          <cell r="F163" t="str">
            <v>Electronic</v>
          </cell>
          <cell r="G163" t="str">
            <v>MIDI Sequence</v>
          </cell>
          <cell r="H163">
            <v>8</v>
          </cell>
          <cell r="I163">
            <v>429</v>
          </cell>
          <cell r="J163">
            <v>3432</v>
          </cell>
        </row>
        <row r="164">
          <cell r="B164">
            <v>158</v>
          </cell>
          <cell r="C164">
            <v>38879</v>
          </cell>
          <cell r="D164" t="str">
            <v>France</v>
          </cell>
          <cell r="E164" t="str">
            <v>Wholesale</v>
          </cell>
          <cell r="F164" t="str">
            <v>String</v>
          </cell>
          <cell r="G164" t="str">
            <v>Violin</v>
          </cell>
          <cell r="H164">
            <v>8</v>
          </cell>
          <cell r="I164">
            <v>400</v>
          </cell>
          <cell r="J164">
            <v>3200</v>
          </cell>
        </row>
        <row r="165">
          <cell r="B165">
            <v>159</v>
          </cell>
          <cell r="C165">
            <v>38872</v>
          </cell>
          <cell r="D165" t="str">
            <v>France</v>
          </cell>
          <cell r="E165" t="str">
            <v>Retail</v>
          </cell>
          <cell r="F165" t="str">
            <v>Electronic</v>
          </cell>
          <cell r="G165" t="str">
            <v>MIDI Sequence</v>
          </cell>
          <cell r="H165">
            <v>4</v>
          </cell>
          <cell r="I165">
            <v>429</v>
          </cell>
          <cell r="J165">
            <v>1716</v>
          </cell>
        </row>
        <row r="166">
          <cell r="B166">
            <v>160</v>
          </cell>
          <cell r="C166">
            <v>38893</v>
          </cell>
          <cell r="D166" t="str">
            <v>France</v>
          </cell>
          <cell r="E166" t="str">
            <v>Retail</v>
          </cell>
          <cell r="F166" t="str">
            <v>Electronic</v>
          </cell>
          <cell r="G166" t="str">
            <v>Keyboard</v>
          </cell>
          <cell r="H166">
            <v>3</v>
          </cell>
          <cell r="I166">
            <v>150</v>
          </cell>
          <cell r="J166">
            <v>450</v>
          </cell>
        </row>
        <row r="167">
          <cell r="B167">
            <v>161</v>
          </cell>
          <cell r="C167">
            <v>38928</v>
          </cell>
          <cell r="D167" t="str">
            <v>France</v>
          </cell>
          <cell r="E167" t="str">
            <v>Wholesale</v>
          </cell>
          <cell r="F167" t="str">
            <v>String</v>
          </cell>
          <cell r="G167" t="str">
            <v>Violin</v>
          </cell>
          <cell r="H167">
            <v>5</v>
          </cell>
          <cell r="I167">
            <v>599</v>
          </cell>
          <cell r="J167">
            <v>2995</v>
          </cell>
        </row>
        <row r="168">
          <cell r="B168">
            <v>162</v>
          </cell>
          <cell r="C168">
            <v>38935</v>
          </cell>
          <cell r="D168" t="str">
            <v>France</v>
          </cell>
          <cell r="E168" t="str">
            <v>Retail</v>
          </cell>
          <cell r="F168" t="str">
            <v>Electronic</v>
          </cell>
          <cell r="G168" t="str">
            <v>MIDI Sequence</v>
          </cell>
          <cell r="H168">
            <v>4</v>
          </cell>
          <cell r="I168">
            <v>350</v>
          </cell>
          <cell r="J168">
            <v>1400</v>
          </cell>
        </row>
        <row r="169">
          <cell r="B169">
            <v>163</v>
          </cell>
          <cell r="C169">
            <v>38963</v>
          </cell>
          <cell r="D169" t="str">
            <v>France</v>
          </cell>
          <cell r="E169" t="str">
            <v>Retail</v>
          </cell>
          <cell r="F169" t="str">
            <v>Electronic</v>
          </cell>
          <cell r="G169" t="str">
            <v>MIDI Sequence</v>
          </cell>
          <cell r="H169">
            <v>4</v>
          </cell>
          <cell r="I169">
            <v>99</v>
          </cell>
          <cell r="J169">
            <v>396</v>
          </cell>
        </row>
        <row r="170">
          <cell r="B170">
            <v>164</v>
          </cell>
          <cell r="C170">
            <v>38942</v>
          </cell>
          <cell r="D170" t="str">
            <v>France</v>
          </cell>
          <cell r="E170" t="str">
            <v>Retail</v>
          </cell>
          <cell r="F170" t="str">
            <v>String</v>
          </cell>
          <cell r="G170" t="str">
            <v>Violin</v>
          </cell>
          <cell r="H170">
            <v>5</v>
          </cell>
          <cell r="I170">
            <v>300</v>
          </cell>
          <cell r="J170">
            <v>1500</v>
          </cell>
        </row>
        <row r="171">
          <cell r="B171">
            <v>165</v>
          </cell>
          <cell r="C171">
            <v>38781</v>
          </cell>
          <cell r="D171" t="str">
            <v>Germany</v>
          </cell>
          <cell r="E171" t="str">
            <v>Wholesale</v>
          </cell>
          <cell r="F171" t="str">
            <v>Electronic</v>
          </cell>
          <cell r="G171" t="str">
            <v>Keyboard</v>
          </cell>
          <cell r="H171">
            <v>1</v>
          </cell>
          <cell r="I171">
            <v>150</v>
          </cell>
          <cell r="J171">
            <v>150</v>
          </cell>
        </row>
        <row r="172">
          <cell r="B172">
            <v>166</v>
          </cell>
          <cell r="C172">
            <v>38970</v>
          </cell>
          <cell r="D172" t="str">
            <v>France</v>
          </cell>
          <cell r="E172" t="str">
            <v>Retail</v>
          </cell>
          <cell r="F172" t="str">
            <v>String</v>
          </cell>
          <cell r="G172" t="str">
            <v>Violin</v>
          </cell>
          <cell r="H172">
            <v>9</v>
          </cell>
          <cell r="I172">
            <v>400</v>
          </cell>
          <cell r="J172">
            <v>3600</v>
          </cell>
        </row>
        <row r="173">
          <cell r="B173">
            <v>167</v>
          </cell>
          <cell r="C173">
            <v>38977</v>
          </cell>
          <cell r="D173" t="str">
            <v>France</v>
          </cell>
          <cell r="E173" t="str">
            <v>Wholesale</v>
          </cell>
          <cell r="F173" t="str">
            <v>String</v>
          </cell>
          <cell r="G173" t="str">
            <v>Violin</v>
          </cell>
          <cell r="H173">
            <v>5</v>
          </cell>
          <cell r="I173">
            <v>300</v>
          </cell>
          <cell r="J173">
            <v>1500</v>
          </cell>
        </row>
        <row r="174">
          <cell r="B174">
            <v>168</v>
          </cell>
          <cell r="C174">
            <v>38823</v>
          </cell>
          <cell r="D174" t="str">
            <v>Germany</v>
          </cell>
          <cell r="E174" t="str">
            <v>Retail</v>
          </cell>
          <cell r="F174" t="str">
            <v>Electronic</v>
          </cell>
          <cell r="G174" t="str">
            <v>MIDI Sequence</v>
          </cell>
          <cell r="H174">
            <v>2</v>
          </cell>
          <cell r="I174">
            <v>429</v>
          </cell>
          <cell r="J174">
            <v>858</v>
          </cell>
        </row>
        <row r="175">
          <cell r="B175">
            <v>169</v>
          </cell>
          <cell r="C175">
            <v>39012</v>
          </cell>
          <cell r="D175" t="str">
            <v>France</v>
          </cell>
          <cell r="E175" t="str">
            <v>Wholesale</v>
          </cell>
          <cell r="F175" t="str">
            <v>String</v>
          </cell>
          <cell r="G175" t="str">
            <v>Violin</v>
          </cell>
          <cell r="H175">
            <v>6</v>
          </cell>
          <cell r="I175">
            <v>599</v>
          </cell>
          <cell r="J175">
            <v>3594</v>
          </cell>
        </row>
        <row r="176">
          <cell r="B176">
            <v>170</v>
          </cell>
          <cell r="C176">
            <v>39033</v>
          </cell>
          <cell r="D176" t="str">
            <v>France</v>
          </cell>
          <cell r="E176" t="str">
            <v>Wholesale</v>
          </cell>
          <cell r="F176" t="str">
            <v>String</v>
          </cell>
          <cell r="G176" t="str">
            <v>Violin</v>
          </cell>
          <cell r="H176">
            <v>8</v>
          </cell>
          <cell r="I176">
            <v>599</v>
          </cell>
          <cell r="J176">
            <v>4792</v>
          </cell>
        </row>
        <row r="177">
          <cell r="B177">
            <v>171</v>
          </cell>
          <cell r="C177">
            <v>38907</v>
          </cell>
          <cell r="D177" t="str">
            <v>Germany</v>
          </cell>
          <cell r="E177" t="str">
            <v>Retail</v>
          </cell>
          <cell r="F177" t="str">
            <v>Electronic</v>
          </cell>
          <cell r="G177" t="str">
            <v>MIDI Sequence</v>
          </cell>
          <cell r="H177">
            <v>1</v>
          </cell>
          <cell r="I177">
            <v>350</v>
          </cell>
          <cell r="J177">
            <v>350</v>
          </cell>
        </row>
        <row r="178">
          <cell r="B178">
            <v>172</v>
          </cell>
          <cell r="C178">
            <v>39047</v>
          </cell>
          <cell r="D178" t="str">
            <v>France</v>
          </cell>
          <cell r="E178" t="str">
            <v>Wholesale</v>
          </cell>
          <cell r="F178" t="str">
            <v>String</v>
          </cell>
          <cell r="G178" t="str">
            <v>Violin</v>
          </cell>
          <cell r="H178">
            <v>7</v>
          </cell>
          <cell r="I178">
            <v>300</v>
          </cell>
          <cell r="J178">
            <v>2100</v>
          </cell>
        </row>
        <row r="179">
          <cell r="B179">
            <v>173</v>
          </cell>
          <cell r="C179">
            <v>38935</v>
          </cell>
          <cell r="D179" t="str">
            <v>Germany</v>
          </cell>
          <cell r="E179" t="str">
            <v>Wholesale</v>
          </cell>
          <cell r="F179" t="str">
            <v>Electronic</v>
          </cell>
          <cell r="G179" t="str">
            <v>MIDI Sequence</v>
          </cell>
          <cell r="H179">
            <v>1</v>
          </cell>
          <cell r="I179">
            <v>99</v>
          </cell>
          <cell r="J179">
            <v>99</v>
          </cell>
        </row>
        <row r="180">
          <cell r="B180">
            <v>174</v>
          </cell>
          <cell r="C180">
            <v>38942</v>
          </cell>
          <cell r="D180" t="str">
            <v>Germany</v>
          </cell>
          <cell r="E180" t="str">
            <v>Retail</v>
          </cell>
          <cell r="F180" t="str">
            <v>Electronic</v>
          </cell>
          <cell r="G180" t="str">
            <v>MIDI Sequence</v>
          </cell>
          <cell r="H180">
            <v>3</v>
          </cell>
          <cell r="I180">
            <v>429</v>
          </cell>
          <cell r="J180">
            <v>1287</v>
          </cell>
        </row>
        <row r="181">
          <cell r="B181">
            <v>175</v>
          </cell>
          <cell r="C181">
            <v>39075</v>
          </cell>
          <cell r="D181" t="str">
            <v>France</v>
          </cell>
          <cell r="E181" t="str">
            <v>Wholesale</v>
          </cell>
          <cell r="F181" t="str">
            <v>String</v>
          </cell>
          <cell r="G181" t="str">
            <v>Violin</v>
          </cell>
          <cell r="H181">
            <v>5</v>
          </cell>
          <cell r="I181">
            <v>400</v>
          </cell>
          <cell r="J181">
            <v>2000</v>
          </cell>
        </row>
        <row r="182">
          <cell r="B182">
            <v>176</v>
          </cell>
          <cell r="C182">
            <v>38998</v>
          </cell>
          <cell r="D182" t="str">
            <v>France</v>
          </cell>
          <cell r="E182" t="str">
            <v>Wholesale</v>
          </cell>
          <cell r="F182" t="str">
            <v>Wind</v>
          </cell>
          <cell r="G182" t="str">
            <v>Flute</v>
          </cell>
          <cell r="H182">
            <v>9</v>
          </cell>
          <cell r="I182">
            <v>225</v>
          </cell>
          <cell r="J182">
            <v>2025</v>
          </cell>
        </row>
        <row r="183">
          <cell r="B183">
            <v>177</v>
          </cell>
          <cell r="C183">
            <v>39040</v>
          </cell>
          <cell r="D183" t="str">
            <v>France</v>
          </cell>
          <cell r="E183" t="str">
            <v>Retail</v>
          </cell>
          <cell r="F183" t="str">
            <v>Wind</v>
          </cell>
          <cell r="G183" t="str">
            <v>Trumpet</v>
          </cell>
          <cell r="H183">
            <v>5</v>
          </cell>
          <cell r="I183">
            <v>169</v>
          </cell>
          <cell r="J183">
            <v>845</v>
          </cell>
        </row>
        <row r="184">
          <cell r="B184">
            <v>178</v>
          </cell>
          <cell r="C184">
            <v>38732</v>
          </cell>
          <cell r="D184" t="str">
            <v>Italy</v>
          </cell>
          <cell r="E184" t="str">
            <v>Wholesale</v>
          </cell>
          <cell r="F184" t="str">
            <v>Electronic</v>
          </cell>
          <cell r="G184" t="str">
            <v>MIDI Sequence</v>
          </cell>
          <cell r="H184">
            <v>3</v>
          </cell>
          <cell r="I184">
            <v>350</v>
          </cell>
          <cell r="J184">
            <v>1050</v>
          </cell>
        </row>
        <row r="185">
          <cell r="B185">
            <v>179</v>
          </cell>
          <cell r="C185">
            <v>38739</v>
          </cell>
          <cell r="D185" t="str">
            <v>Italy</v>
          </cell>
          <cell r="E185" t="str">
            <v>Retail</v>
          </cell>
          <cell r="F185" t="str">
            <v>Electronic</v>
          </cell>
          <cell r="G185" t="str">
            <v>MIDI Sequence</v>
          </cell>
          <cell r="H185">
            <v>4</v>
          </cell>
          <cell r="I185">
            <v>350</v>
          </cell>
          <cell r="J185">
            <v>1400</v>
          </cell>
        </row>
        <row r="186">
          <cell r="B186">
            <v>180</v>
          </cell>
          <cell r="C186">
            <v>38830</v>
          </cell>
          <cell r="D186" t="str">
            <v>Italy</v>
          </cell>
          <cell r="E186" t="str">
            <v>Wholesale</v>
          </cell>
          <cell r="F186" t="str">
            <v>Electronic</v>
          </cell>
          <cell r="G186" t="str">
            <v>MIDI Sequence</v>
          </cell>
          <cell r="H186">
            <v>2</v>
          </cell>
          <cell r="I186">
            <v>429</v>
          </cell>
          <cell r="J186">
            <v>858</v>
          </cell>
        </row>
        <row r="187">
          <cell r="B187">
            <v>181</v>
          </cell>
          <cell r="C187">
            <v>38809</v>
          </cell>
          <cell r="D187" t="str">
            <v>Germany</v>
          </cell>
          <cell r="E187" t="str">
            <v>Retail</v>
          </cell>
          <cell r="F187" t="str">
            <v>Brass</v>
          </cell>
          <cell r="G187" t="str">
            <v>Trumpet</v>
          </cell>
          <cell r="H187">
            <v>5</v>
          </cell>
          <cell r="I187">
            <v>450</v>
          </cell>
          <cell r="J187">
            <v>2250</v>
          </cell>
        </row>
        <row r="188">
          <cell r="B188">
            <v>182</v>
          </cell>
          <cell r="C188">
            <v>38837</v>
          </cell>
          <cell r="D188" t="str">
            <v>Germany</v>
          </cell>
          <cell r="E188" t="str">
            <v>Wholesale</v>
          </cell>
          <cell r="F188" t="str">
            <v>Brass</v>
          </cell>
          <cell r="G188" t="str">
            <v>Trumpet</v>
          </cell>
          <cell r="H188">
            <v>9</v>
          </cell>
          <cell r="I188">
            <v>325</v>
          </cell>
          <cell r="J188">
            <v>2925</v>
          </cell>
        </row>
        <row r="189">
          <cell r="B189">
            <v>183</v>
          </cell>
          <cell r="C189">
            <v>38886</v>
          </cell>
          <cell r="D189" t="str">
            <v>Italy</v>
          </cell>
          <cell r="E189" t="str">
            <v>Retail</v>
          </cell>
          <cell r="F189" t="str">
            <v>Electronic</v>
          </cell>
          <cell r="G189" t="str">
            <v>MIDI Sequence</v>
          </cell>
          <cell r="H189">
            <v>2</v>
          </cell>
          <cell r="I189">
            <v>350</v>
          </cell>
          <cell r="J189">
            <v>700</v>
          </cell>
        </row>
        <row r="190">
          <cell r="B190">
            <v>184</v>
          </cell>
          <cell r="C190">
            <v>38879</v>
          </cell>
          <cell r="D190" t="str">
            <v>Germany</v>
          </cell>
          <cell r="E190" t="str">
            <v>Wholesale</v>
          </cell>
          <cell r="F190" t="str">
            <v>Brass</v>
          </cell>
          <cell r="G190" t="str">
            <v>Trumpet</v>
          </cell>
          <cell r="H190">
            <v>6</v>
          </cell>
          <cell r="I190">
            <v>325</v>
          </cell>
          <cell r="J190">
            <v>1950</v>
          </cell>
        </row>
        <row r="191">
          <cell r="B191">
            <v>185</v>
          </cell>
          <cell r="C191">
            <v>38935</v>
          </cell>
          <cell r="D191" t="str">
            <v>Italy</v>
          </cell>
          <cell r="E191" t="str">
            <v>Wholesale</v>
          </cell>
          <cell r="F191" t="str">
            <v>Electronic</v>
          </cell>
          <cell r="G191" t="str">
            <v>MIDI Sequence</v>
          </cell>
          <cell r="H191">
            <v>1</v>
          </cell>
          <cell r="I191">
            <v>429</v>
          </cell>
          <cell r="J191">
            <v>429</v>
          </cell>
        </row>
        <row r="192">
          <cell r="B192">
            <v>186</v>
          </cell>
          <cell r="C192">
            <v>38893</v>
          </cell>
          <cell r="D192" t="str">
            <v>Germany</v>
          </cell>
          <cell r="E192" t="str">
            <v>Retail</v>
          </cell>
          <cell r="F192" t="str">
            <v>Brass</v>
          </cell>
          <cell r="G192" t="str">
            <v>Trumpet</v>
          </cell>
          <cell r="H192">
            <v>9</v>
          </cell>
          <cell r="I192">
            <v>325</v>
          </cell>
          <cell r="J192">
            <v>2925</v>
          </cell>
        </row>
        <row r="193">
          <cell r="B193">
            <v>187</v>
          </cell>
          <cell r="C193">
            <v>39054</v>
          </cell>
          <cell r="D193" t="str">
            <v>Italy</v>
          </cell>
          <cell r="E193" t="str">
            <v>Wholesale</v>
          </cell>
          <cell r="F193" t="str">
            <v>Electronic</v>
          </cell>
          <cell r="G193" t="str">
            <v>MIDI Sequence</v>
          </cell>
          <cell r="H193">
            <v>4</v>
          </cell>
          <cell r="I193">
            <v>350</v>
          </cell>
          <cell r="J193">
            <v>1400</v>
          </cell>
        </row>
        <row r="194">
          <cell r="B194">
            <v>188</v>
          </cell>
          <cell r="C194">
            <v>38900</v>
          </cell>
          <cell r="D194" t="str">
            <v>Germany</v>
          </cell>
          <cell r="E194" t="str">
            <v>Wholesale</v>
          </cell>
          <cell r="F194" t="str">
            <v>Brass</v>
          </cell>
          <cell r="G194" t="str">
            <v>Trumpet</v>
          </cell>
          <cell r="H194">
            <v>10</v>
          </cell>
          <cell r="I194">
            <v>325</v>
          </cell>
          <cell r="J194">
            <v>3250</v>
          </cell>
        </row>
        <row r="195">
          <cell r="B195">
            <v>189</v>
          </cell>
          <cell r="C195">
            <v>38921</v>
          </cell>
          <cell r="D195" t="str">
            <v>Germany</v>
          </cell>
          <cell r="E195" t="str">
            <v>Wholesale</v>
          </cell>
          <cell r="F195" t="str">
            <v>Brass</v>
          </cell>
          <cell r="G195" t="str">
            <v>Trumpet</v>
          </cell>
          <cell r="H195">
            <v>7</v>
          </cell>
          <cell r="I195">
            <v>450</v>
          </cell>
          <cell r="J195">
            <v>3150</v>
          </cell>
        </row>
        <row r="196">
          <cell r="B196">
            <v>190</v>
          </cell>
          <cell r="C196">
            <v>38928</v>
          </cell>
          <cell r="D196" t="str">
            <v>Germany</v>
          </cell>
          <cell r="E196" t="str">
            <v>Retail</v>
          </cell>
          <cell r="F196" t="str">
            <v>Brass</v>
          </cell>
          <cell r="G196" t="str">
            <v>Trumpet</v>
          </cell>
          <cell r="H196">
            <v>5</v>
          </cell>
          <cell r="I196">
            <v>299</v>
          </cell>
          <cell r="J196">
            <v>1495</v>
          </cell>
        </row>
        <row r="197">
          <cell r="B197">
            <v>191</v>
          </cell>
          <cell r="C197">
            <v>38837</v>
          </cell>
          <cell r="D197" t="str">
            <v>Japan</v>
          </cell>
          <cell r="E197" t="str">
            <v>Wholesale</v>
          </cell>
          <cell r="F197" t="str">
            <v>Electronic</v>
          </cell>
          <cell r="G197" t="str">
            <v>MIDI Sequence</v>
          </cell>
          <cell r="H197">
            <v>4</v>
          </cell>
          <cell r="I197">
            <v>350</v>
          </cell>
          <cell r="J197">
            <v>1400</v>
          </cell>
        </row>
        <row r="198">
          <cell r="B198">
            <v>192</v>
          </cell>
          <cell r="C198">
            <v>38851</v>
          </cell>
          <cell r="D198" t="str">
            <v>Japan</v>
          </cell>
          <cell r="E198" t="str">
            <v>Wholesale</v>
          </cell>
          <cell r="F198" t="str">
            <v>Electronic</v>
          </cell>
          <cell r="G198" t="str">
            <v>MIDI Sequence</v>
          </cell>
          <cell r="H198">
            <v>1</v>
          </cell>
          <cell r="I198">
            <v>99</v>
          </cell>
          <cell r="J198">
            <v>99</v>
          </cell>
        </row>
        <row r="199">
          <cell r="B199">
            <v>193</v>
          </cell>
          <cell r="C199">
            <v>38858</v>
          </cell>
          <cell r="D199" t="str">
            <v>Japan</v>
          </cell>
          <cell r="E199" t="str">
            <v>Wholesale</v>
          </cell>
          <cell r="F199" t="str">
            <v>Electronic</v>
          </cell>
          <cell r="G199" t="str">
            <v>MIDI Sequence</v>
          </cell>
          <cell r="H199">
            <v>1</v>
          </cell>
          <cell r="I199">
            <v>99</v>
          </cell>
          <cell r="J199">
            <v>99</v>
          </cell>
        </row>
        <row r="200">
          <cell r="B200">
            <v>194</v>
          </cell>
          <cell r="C200">
            <v>38949</v>
          </cell>
          <cell r="D200" t="str">
            <v>Germany</v>
          </cell>
          <cell r="E200" t="str">
            <v>Retail</v>
          </cell>
          <cell r="F200" t="str">
            <v>Brass</v>
          </cell>
          <cell r="G200" t="str">
            <v>Trumpet</v>
          </cell>
          <cell r="H200">
            <v>9</v>
          </cell>
          <cell r="I200">
            <v>169</v>
          </cell>
          <cell r="J200">
            <v>1521</v>
          </cell>
        </row>
        <row r="201">
          <cell r="B201">
            <v>195</v>
          </cell>
          <cell r="C201">
            <v>39012</v>
          </cell>
          <cell r="D201" t="str">
            <v>Germany</v>
          </cell>
          <cell r="E201" t="str">
            <v>Retail</v>
          </cell>
          <cell r="F201" t="str">
            <v>Brass</v>
          </cell>
          <cell r="G201" t="str">
            <v>Trumpet</v>
          </cell>
          <cell r="H201">
            <v>8</v>
          </cell>
          <cell r="I201">
            <v>325</v>
          </cell>
          <cell r="J201">
            <v>2600</v>
          </cell>
        </row>
        <row r="202">
          <cell r="B202">
            <v>196</v>
          </cell>
          <cell r="C202">
            <v>38795</v>
          </cell>
          <cell r="D202" t="str">
            <v>Germany</v>
          </cell>
          <cell r="E202" t="str">
            <v>Retail</v>
          </cell>
          <cell r="F202" t="str">
            <v>Electronic</v>
          </cell>
          <cell r="G202" t="str">
            <v>Keyboard</v>
          </cell>
          <cell r="H202">
            <v>7</v>
          </cell>
          <cell r="I202">
            <v>150</v>
          </cell>
          <cell r="J202">
            <v>1050</v>
          </cell>
        </row>
        <row r="203">
          <cell r="B203">
            <v>197</v>
          </cell>
          <cell r="C203">
            <v>38774</v>
          </cell>
          <cell r="D203" t="str">
            <v>UK</v>
          </cell>
          <cell r="E203" t="str">
            <v>Wholesale</v>
          </cell>
          <cell r="F203" t="str">
            <v>Electronic</v>
          </cell>
          <cell r="G203" t="str">
            <v>Keyboard</v>
          </cell>
          <cell r="H203">
            <v>4</v>
          </cell>
          <cell r="I203">
            <v>150</v>
          </cell>
          <cell r="J203">
            <v>600</v>
          </cell>
        </row>
        <row r="204">
          <cell r="B204">
            <v>198</v>
          </cell>
          <cell r="C204">
            <v>38816</v>
          </cell>
          <cell r="D204" t="str">
            <v>Germany</v>
          </cell>
          <cell r="E204" t="str">
            <v>Wholesale</v>
          </cell>
          <cell r="F204" t="str">
            <v>Electronic</v>
          </cell>
          <cell r="G204" t="str">
            <v>MIDI Sequence</v>
          </cell>
          <cell r="H204">
            <v>7</v>
          </cell>
          <cell r="I204">
            <v>350</v>
          </cell>
          <cell r="J204">
            <v>2450</v>
          </cell>
        </row>
        <row r="205">
          <cell r="B205">
            <v>199</v>
          </cell>
          <cell r="C205">
            <v>38844</v>
          </cell>
          <cell r="D205" t="str">
            <v>Germany</v>
          </cell>
          <cell r="E205" t="str">
            <v>Retail</v>
          </cell>
          <cell r="F205" t="str">
            <v>Electronic</v>
          </cell>
          <cell r="G205" t="str">
            <v>Keyboard</v>
          </cell>
          <cell r="H205">
            <v>7</v>
          </cell>
          <cell r="I205">
            <v>150</v>
          </cell>
          <cell r="J205">
            <v>1050</v>
          </cell>
        </row>
        <row r="206">
          <cell r="B206">
            <v>200</v>
          </cell>
          <cell r="C206">
            <v>38851</v>
          </cell>
          <cell r="D206" t="str">
            <v>Germany</v>
          </cell>
          <cell r="E206" t="str">
            <v>Retail</v>
          </cell>
          <cell r="F206" t="str">
            <v>Electronic</v>
          </cell>
          <cell r="G206" t="str">
            <v>MIDI Sequence</v>
          </cell>
          <cell r="H206">
            <v>10</v>
          </cell>
          <cell r="I206">
            <v>99</v>
          </cell>
          <cell r="J206">
            <v>990</v>
          </cell>
        </row>
        <row r="207">
          <cell r="B207">
            <v>201</v>
          </cell>
          <cell r="C207">
            <v>38935</v>
          </cell>
          <cell r="D207" t="str">
            <v>UK</v>
          </cell>
          <cell r="E207" t="str">
            <v>Retail</v>
          </cell>
          <cell r="F207" t="str">
            <v>Electronic</v>
          </cell>
          <cell r="G207" t="str">
            <v>MIDI Sequence</v>
          </cell>
          <cell r="H207">
            <v>3</v>
          </cell>
          <cell r="I207">
            <v>350</v>
          </cell>
          <cell r="J207">
            <v>1050</v>
          </cell>
        </row>
        <row r="208">
          <cell r="B208">
            <v>202</v>
          </cell>
          <cell r="C208">
            <v>38914</v>
          </cell>
          <cell r="D208" t="str">
            <v>Germany</v>
          </cell>
          <cell r="E208" t="str">
            <v>Retail</v>
          </cell>
          <cell r="F208" t="str">
            <v>Electronic</v>
          </cell>
          <cell r="G208" t="str">
            <v>MIDI Sequence</v>
          </cell>
          <cell r="H208">
            <v>5</v>
          </cell>
          <cell r="I208">
            <v>429</v>
          </cell>
          <cell r="J208">
            <v>2145</v>
          </cell>
        </row>
        <row r="209">
          <cell r="B209">
            <v>203</v>
          </cell>
          <cell r="C209">
            <v>38991</v>
          </cell>
          <cell r="D209" t="str">
            <v>UK</v>
          </cell>
          <cell r="E209" t="str">
            <v>Wholesale</v>
          </cell>
          <cell r="F209" t="str">
            <v>Electronic</v>
          </cell>
          <cell r="G209" t="str">
            <v>MIDI Sequence</v>
          </cell>
          <cell r="H209">
            <v>2</v>
          </cell>
          <cell r="I209">
            <v>429</v>
          </cell>
          <cell r="J209">
            <v>858</v>
          </cell>
        </row>
        <row r="210">
          <cell r="B210">
            <v>204</v>
          </cell>
          <cell r="C210">
            <v>38977</v>
          </cell>
          <cell r="D210" t="str">
            <v>Germany</v>
          </cell>
          <cell r="E210" t="str">
            <v>Retail</v>
          </cell>
          <cell r="F210" t="str">
            <v>Electronic</v>
          </cell>
          <cell r="G210" t="str">
            <v>Keyboard</v>
          </cell>
          <cell r="H210">
            <v>6</v>
          </cell>
          <cell r="I210">
            <v>795</v>
          </cell>
          <cell r="J210">
            <v>4770</v>
          </cell>
        </row>
        <row r="211">
          <cell r="B211">
            <v>205</v>
          </cell>
          <cell r="C211">
            <v>39033</v>
          </cell>
          <cell r="D211" t="str">
            <v>Germany</v>
          </cell>
          <cell r="E211" t="str">
            <v>Retail</v>
          </cell>
          <cell r="F211" t="str">
            <v>Electronic</v>
          </cell>
          <cell r="G211" t="str">
            <v>Keyboard</v>
          </cell>
          <cell r="H211">
            <v>7</v>
          </cell>
          <cell r="I211">
            <v>150</v>
          </cell>
          <cell r="J211">
            <v>1050</v>
          </cell>
        </row>
        <row r="212">
          <cell r="B212">
            <v>206</v>
          </cell>
          <cell r="C212">
            <v>38865</v>
          </cell>
          <cell r="D212" t="str">
            <v>USA</v>
          </cell>
          <cell r="E212" t="str">
            <v>Retail</v>
          </cell>
          <cell r="F212" t="str">
            <v>Electronic</v>
          </cell>
          <cell r="G212" t="str">
            <v>MIDI Sequence</v>
          </cell>
          <cell r="H212">
            <v>2</v>
          </cell>
          <cell r="I212">
            <v>350</v>
          </cell>
          <cell r="J212">
            <v>700</v>
          </cell>
        </row>
        <row r="213">
          <cell r="B213">
            <v>207</v>
          </cell>
          <cell r="C213">
            <v>38879</v>
          </cell>
          <cell r="D213" t="str">
            <v>USA</v>
          </cell>
          <cell r="E213" t="str">
            <v>Wholesale</v>
          </cell>
          <cell r="F213" t="str">
            <v>Electronic</v>
          </cell>
          <cell r="G213" t="str">
            <v>MIDI Sequence</v>
          </cell>
          <cell r="H213">
            <v>4</v>
          </cell>
          <cell r="I213">
            <v>99</v>
          </cell>
          <cell r="J213">
            <v>396</v>
          </cell>
        </row>
        <row r="214">
          <cell r="B214">
            <v>208</v>
          </cell>
          <cell r="C214">
            <v>38907</v>
          </cell>
          <cell r="D214" t="str">
            <v>USA</v>
          </cell>
          <cell r="E214" t="str">
            <v>Wholesale</v>
          </cell>
          <cell r="F214" t="str">
            <v>Electronic</v>
          </cell>
          <cell r="G214" t="str">
            <v>Keyboard</v>
          </cell>
          <cell r="H214">
            <v>3</v>
          </cell>
          <cell r="I214">
            <v>150</v>
          </cell>
          <cell r="J214">
            <v>450</v>
          </cell>
        </row>
        <row r="215">
          <cell r="B215">
            <v>209</v>
          </cell>
          <cell r="C215">
            <v>38921</v>
          </cell>
          <cell r="D215" t="str">
            <v>USA</v>
          </cell>
          <cell r="E215" t="str">
            <v>Retail</v>
          </cell>
          <cell r="F215" t="str">
            <v>Electronic</v>
          </cell>
          <cell r="G215" t="str">
            <v>MIDI Sequence</v>
          </cell>
          <cell r="H215">
            <v>3</v>
          </cell>
          <cell r="I215">
            <v>99</v>
          </cell>
          <cell r="J215">
            <v>297</v>
          </cell>
        </row>
        <row r="216">
          <cell r="B216">
            <v>210</v>
          </cell>
          <cell r="C216">
            <v>38949</v>
          </cell>
          <cell r="D216" t="str">
            <v>USA</v>
          </cell>
          <cell r="E216" t="str">
            <v>Wholesale</v>
          </cell>
          <cell r="F216" t="str">
            <v>Electronic</v>
          </cell>
          <cell r="G216" t="str">
            <v>MIDI Sequence</v>
          </cell>
          <cell r="H216">
            <v>3</v>
          </cell>
          <cell r="I216">
            <v>429</v>
          </cell>
          <cell r="J216">
            <v>1287</v>
          </cell>
        </row>
        <row r="217">
          <cell r="B217">
            <v>211</v>
          </cell>
          <cell r="C217">
            <v>39040</v>
          </cell>
          <cell r="D217" t="str">
            <v>Germany</v>
          </cell>
          <cell r="E217" t="str">
            <v>Wholesale</v>
          </cell>
          <cell r="F217" t="str">
            <v>Electronic</v>
          </cell>
          <cell r="G217" t="str">
            <v>MIDI Sequence</v>
          </cell>
          <cell r="H217">
            <v>9</v>
          </cell>
          <cell r="I217">
            <v>429</v>
          </cell>
          <cell r="J217">
            <v>3861</v>
          </cell>
        </row>
        <row r="218">
          <cell r="B218">
            <v>212</v>
          </cell>
          <cell r="C218">
            <v>38788</v>
          </cell>
          <cell r="D218" t="str">
            <v>Germany</v>
          </cell>
          <cell r="E218" t="str">
            <v>Retail</v>
          </cell>
          <cell r="F218" t="str">
            <v>String</v>
          </cell>
          <cell r="G218" t="str">
            <v>Violin</v>
          </cell>
          <cell r="H218">
            <v>5</v>
          </cell>
          <cell r="I218">
            <v>229</v>
          </cell>
          <cell r="J218">
            <v>1145</v>
          </cell>
        </row>
        <row r="219">
          <cell r="B219">
            <v>213</v>
          </cell>
          <cell r="C219">
            <v>38802</v>
          </cell>
          <cell r="D219" t="str">
            <v>Germany</v>
          </cell>
          <cell r="E219" t="str">
            <v>Retail</v>
          </cell>
          <cell r="F219" t="str">
            <v>String</v>
          </cell>
          <cell r="G219" t="str">
            <v>Violin</v>
          </cell>
          <cell r="H219">
            <v>7</v>
          </cell>
          <cell r="I219">
            <v>400</v>
          </cell>
          <cell r="J219">
            <v>2800</v>
          </cell>
        </row>
        <row r="220">
          <cell r="B220">
            <v>214</v>
          </cell>
          <cell r="C220">
            <v>38865</v>
          </cell>
          <cell r="D220" t="str">
            <v>Germany</v>
          </cell>
          <cell r="E220" t="str">
            <v>Retail</v>
          </cell>
          <cell r="F220" t="str">
            <v>String</v>
          </cell>
          <cell r="G220" t="str">
            <v>Violin</v>
          </cell>
          <cell r="H220">
            <v>7</v>
          </cell>
          <cell r="I220">
            <v>599</v>
          </cell>
          <cell r="J220">
            <v>4193</v>
          </cell>
        </row>
        <row r="221">
          <cell r="B221">
            <v>215</v>
          </cell>
          <cell r="C221">
            <v>38984</v>
          </cell>
          <cell r="D221" t="str">
            <v>Germany</v>
          </cell>
          <cell r="E221" t="str">
            <v>Retail</v>
          </cell>
          <cell r="F221" t="str">
            <v>String</v>
          </cell>
          <cell r="G221" t="str">
            <v>Violin</v>
          </cell>
          <cell r="H221">
            <v>8</v>
          </cell>
          <cell r="I221">
            <v>400</v>
          </cell>
          <cell r="J221">
            <v>3200</v>
          </cell>
        </row>
        <row r="222">
          <cell r="B222">
            <v>216</v>
          </cell>
          <cell r="C222">
            <v>38991</v>
          </cell>
          <cell r="D222" t="str">
            <v>Germany</v>
          </cell>
          <cell r="E222" t="str">
            <v>Retail</v>
          </cell>
          <cell r="F222" t="str">
            <v>String</v>
          </cell>
          <cell r="G222" t="str">
            <v>Violin</v>
          </cell>
          <cell r="H222">
            <v>7</v>
          </cell>
          <cell r="I222">
            <v>400</v>
          </cell>
          <cell r="J222">
            <v>2800</v>
          </cell>
        </row>
        <row r="223">
          <cell r="B223">
            <v>217</v>
          </cell>
          <cell r="C223">
            <v>38781</v>
          </cell>
          <cell r="D223" t="str">
            <v>Australia</v>
          </cell>
          <cell r="E223" t="str">
            <v>Retail</v>
          </cell>
          <cell r="F223" t="str">
            <v>String</v>
          </cell>
          <cell r="G223" t="str">
            <v>Violin</v>
          </cell>
          <cell r="H223">
            <v>4</v>
          </cell>
          <cell r="I223">
            <v>599</v>
          </cell>
          <cell r="J223">
            <v>2396</v>
          </cell>
        </row>
        <row r="224">
          <cell r="B224">
            <v>218</v>
          </cell>
          <cell r="C224">
            <v>38998</v>
          </cell>
          <cell r="D224" t="str">
            <v>Germany</v>
          </cell>
          <cell r="E224" t="str">
            <v>Retail</v>
          </cell>
          <cell r="F224" t="str">
            <v>String</v>
          </cell>
          <cell r="G224" t="str">
            <v>Violin</v>
          </cell>
          <cell r="H224">
            <v>10</v>
          </cell>
          <cell r="I224">
            <v>600</v>
          </cell>
          <cell r="J224">
            <v>6000</v>
          </cell>
        </row>
        <row r="225">
          <cell r="B225">
            <v>219</v>
          </cell>
          <cell r="C225">
            <v>39026</v>
          </cell>
          <cell r="D225" t="str">
            <v>Germany</v>
          </cell>
          <cell r="E225" t="str">
            <v>Wholesale</v>
          </cell>
          <cell r="F225" t="str">
            <v>String</v>
          </cell>
          <cell r="G225" t="str">
            <v>Violin</v>
          </cell>
          <cell r="H225">
            <v>9</v>
          </cell>
          <cell r="I225">
            <v>400</v>
          </cell>
          <cell r="J225">
            <v>3600</v>
          </cell>
        </row>
        <row r="226">
          <cell r="B226">
            <v>220</v>
          </cell>
          <cell r="C226">
            <v>38830</v>
          </cell>
          <cell r="D226" t="str">
            <v>Germany</v>
          </cell>
          <cell r="E226" t="str">
            <v>Retail</v>
          </cell>
          <cell r="F226" t="str">
            <v>Wind</v>
          </cell>
          <cell r="G226" t="str">
            <v>Flute</v>
          </cell>
          <cell r="H226">
            <v>8</v>
          </cell>
          <cell r="I226">
            <v>225</v>
          </cell>
          <cell r="J226">
            <v>1800</v>
          </cell>
        </row>
        <row r="227">
          <cell r="B227">
            <v>221</v>
          </cell>
          <cell r="C227">
            <v>38914</v>
          </cell>
          <cell r="D227" t="str">
            <v>Australia</v>
          </cell>
          <cell r="E227" t="str">
            <v>Retail</v>
          </cell>
          <cell r="F227" t="str">
            <v>String</v>
          </cell>
          <cell r="G227" t="str">
            <v>Violin</v>
          </cell>
          <cell r="H227">
            <v>2</v>
          </cell>
          <cell r="I227">
            <v>599</v>
          </cell>
          <cell r="J227">
            <v>1198</v>
          </cell>
        </row>
        <row r="228">
          <cell r="B228">
            <v>222</v>
          </cell>
          <cell r="C228">
            <v>38753</v>
          </cell>
          <cell r="D228" t="str">
            <v>Italy</v>
          </cell>
          <cell r="E228" t="str">
            <v>Wholesale</v>
          </cell>
          <cell r="F228" t="str">
            <v>Brass</v>
          </cell>
          <cell r="G228" t="str">
            <v>Trumpet</v>
          </cell>
          <cell r="H228">
            <v>9</v>
          </cell>
          <cell r="I228">
            <v>325</v>
          </cell>
          <cell r="J228">
            <v>2925</v>
          </cell>
        </row>
        <row r="229">
          <cell r="B229">
            <v>223</v>
          </cell>
          <cell r="C229">
            <v>38767</v>
          </cell>
          <cell r="D229" t="str">
            <v>Italy</v>
          </cell>
          <cell r="E229" t="str">
            <v>Retail</v>
          </cell>
          <cell r="F229" t="str">
            <v>Brass</v>
          </cell>
          <cell r="G229" t="str">
            <v>Trumpet</v>
          </cell>
          <cell r="H229">
            <v>6</v>
          </cell>
          <cell r="I229">
            <v>169</v>
          </cell>
          <cell r="J229">
            <v>1014</v>
          </cell>
        </row>
        <row r="230">
          <cell r="B230">
            <v>224</v>
          </cell>
          <cell r="C230">
            <v>38816</v>
          </cell>
          <cell r="D230" t="str">
            <v>Italy</v>
          </cell>
          <cell r="E230" t="str">
            <v>Wholesale</v>
          </cell>
          <cell r="F230" t="str">
            <v>Brass</v>
          </cell>
          <cell r="G230" t="str">
            <v>Trumpet</v>
          </cell>
          <cell r="H230">
            <v>7</v>
          </cell>
          <cell r="I230">
            <v>169</v>
          </cell>
          <cell r="J230">
            <v>1183</v>
          </cell>
        </row>
        <row r="231">
          <cell r="B231">
            <v>225</v>
          </cell>
          <cell r="C231">
            <v>38858</v>
          </cell>
          <cell r="D231" t="str">
            <v>Italy</v>
          </cell>
          <cell r="E231" t="str">
            <v>Retail</v>
          </cell>
          <cell r="F231" t="str">
            <v>Brass</v>
          </cell>
          <cell r="G231" t="str">
            <v>Trumpet</v>
          </cell>
          <cell r="H231">
            <v>10</v>
          </cell>
          <cell r="I231">
            <v>400</v>
          </cell>
          <cell r="J231">
            <v>4000</v>
          </cell>
        </row>
        <row r="232">
          <cell r="B232">
            <v>226</v>
          </cell>
          <cell r="C232">
            <v>38893</v>
          </cell>
          <cell r="D232" t="str">
            <v>Italy</v>
          </cell>
          <cell r="E232" t="str">
            <v>Wholesale</v>
          </cell>
          <cell r="F232" t="str">
            <v>Brass</v>
          </cell>
          <cell r="G232" t="str">
            <v>Trumpet</v>
          </cell>
          <cell r="H232">
            <v>5</v>
          </cell>
          <cell r="I232">
            <v>450</v>
          </cell>
          <cell r="J232">
            <v>2250</v>
          </cell>
        </row>
        <row r="233">
          <cell r="B233">
            <v>227</v>
          </cell>
          <cell r="C233">
            <v>38739</v>
          </cell>
          <cell r="D233" t="str">
            <v>Belgium</v>
          </cell>
          <cell r="E233" t="str">
            <v>Retail</v>
          </cell>
          <cell r="F233" t="str">
            <v>String</v>
          </cell>
          <cell r="G233" t="str">
            <v>Violin</v>
          </cell>
          <cell r="H233">
            <v>1</v>
          </cell>
          <cell r="I233">
            <v>300</v>
          </cell>
          <cell r="J233">
            <v>300</v>
          </cell>
        </row>
        <row r="234">
          <cell r="B234">
            <v>228</v>
          </cell>
          <cell r="C234">
            <v>39061</v>
          </cell>
          <cell r="D234" t="str">
            <v>Italy</v>
          </cell>
          <cell r="E234" t="str">
            <v>Retail</v>
          </cell>
          <cell r="F234" t="str">
            <v>Brass</v>
          </cell>
          <cell r="G234" t="str">
            <v>Trumpet</v>
          </cell>
          <cell r="H234">
            <v>5</v>
          </cell>
          <cell r="I234">
            <v>169</v>
          </cell>
          <cell r="J234">
            <v>845</v>
          </cell>
        </row>
        <row r="235">
          <cell r="B235">
            <v>229</v>
          </cell>
          <cell r="C235">
            <v>39082</v>
          </cell>
          <cell r="D235" t="str">
            <v>Italy</v>
          </cell>
          <cell r="E235" t="str">
            <v>Retail</v>
          </cell>
          <cell r="F235" t="str">
            <v>Brass</v>
          </cell>
          <cell r="G235" t="str">
            <v>Trumpet</v>
          </cell>
          <cell r="H235">
            <v>6</v>
          </cell>
          <cell r="I235">
            <v>169</v>
          </cell>
          <cell r="J235">
            <v>1014</v>
          </cell>
        </row>
        <row r="236">
          <cell r="B236">
            <v>230</v>
          </cell>
          <cell r="C236">
            <v>38767</v>
          </cell>
          <cell r="D236" t="str">
            <v>Belgium</v>
          </cell>
          <cell r="E236" t="str">
            <v>Retail</v>
          </cell>
          <cell r="F236" t="str">
            <v>String</v>
          </cell>
          <cell r="G236" t="str">
            <v>Keyboard</v>
          </cell>
          <cell r="H236">
            <v>3</v>
          </cell>
          <cell r="I236">
            <v>150</v>
          </cell>
          <cell r="J236">
            <v>450</v>
          </cell>
        </row>
        <row r="237">
          <cell r="B237">
            <v>231</v>
          </cell>
          <cell r="C237">
            <v>38788</v>
          </cell>
          <cell r="D237" t="str">
            <v>Belgium</v>
          </cell>
          <cell r="E237" t="str">
            <v>Wholesale</v>
          </cell>
          <cell r="F237" t="str">
            <v>String</v>
          </cell>
          <cell r="G237" t="str">
            <v>Violin</v>
          </cell>
          <cell r="H237">
            <v>3</v>
          </cell>
          <cell r="I237">
            <v>300</v>
          </cell>
          <cell r="J237">
            <v>900</v>
          </cell>
        </row>
        <row r="238">
          <cell r="B238">
            <v>232</v>
          </cell>
          <cell r="C238">
            <v>38795</v>
          </cell>
          <cell r="D238" t="str">
            <v>Belgium</v>
          </cell>
          <cell r="E238" t="str">
            <v>Retail</v>
          </cell>
          <cell r="F238" t="str">
            <v>String</v>
          </cell>
          <cell r="G238" t="str">
            <v>Violin</v>
          </cell>
          <cell r="H238">
            <v>1</v>
          </cell>
          <cell r="I238">
            <v>300</v>
          </cell>
          <cell r="J238">
            <v>300</v>
          </cell>
        </row>
        <row r="239">
          <cell r="B239">
            <v>233</v>
          </cell>
          <cell r="C239">
            <v>38865</v>
          </cell>
          <cell r="D239" t="str">
            <v>Italy</v>
          </cell>
          <cell r="E239" t="str">
            <v>Retail</v>
          </cell>
          <cell r="F239" t="str">
            <v>Electronic</v>
          </cell>
          <cell r="G239" t="str">
            <v>MIDI Sequence</v>
          </cell>
          <cell r="H239">
            <v>10</v>
          </cell>
          <cell r="I239">
            <v>350</v>
          </cell>
          <cell r="J239">
            <v>3500</v>
          </cell>
        </row>
        <row r="240">
          <cell r="B240">
            <v>234</v>
          </cell>
          <cell r="C240">
            <v>38879</v>
          </cell>
          <cell r="D240" t="str">
            <v>Italy</v>
          </cell>
          <cell r="E240" t="str">
            <v>Wholesale</v>
          </cell>
          <cell r="F240" t="str">
            <v>Electronic</v>
          </cell>
          <cell r="G240" t="str">
            <v>MIDI Sequence</v>
          </cell>
          <cell r="H240">
            <v>5</v>
          </cell>
          <cell r="I240">
            <v>99</v>
          </cell>
          <cell r="J240">
            <v>495</v>
          </cell>
        </row>
        <row r="241">
          <cell r="B241">
            <v>235</v>
          </cell>
          <cell r="C241">
            <v>38900</v>
          </cell>
          <cell r="D241" t="str">
            <v>Belgium</v>
          </cell>
          <cell r="E241" t="str">
            <v>Retail</v>
          </cell>
          <cell r="F241" t="str">
            <v>String</v>
          </cell>
          <cell r="G241" t="str">
            <v>Violin</v>
          </cell>
          <cell r="H241">
            <v>4</v>
          </cell>
          <cell r="I241">
            <v>229</v>
          </cell>
          <cell r="J241">
            <v>916</v>
          </cell>
        </row>
        <row r="242">
          <cell r="B242">
            <v>236</v>
          </cell>
          <cell r="C242">
            <v>38907</v>
          </cell>
          <cell r="D242" t="str">
            <v>Italy</v>
          </cell>
          <cell r="E242" t="str">
            <v>Wholesale</v>
          </cell>
          <cell r="F242" t="str">
            <v>Electronic</v>
          </cell>
          <cell r="G242" t="str">
            <v>Keyboard</v>
          </cell>
          <cell r="H242">
            <v>6</v>
          </cell>
          <cell r="I242">
            <v>795</v>
          </cell>
          <cell r="J242">
            <v>4770</v>
          </cell>
        </row>
        <row r="243">
          <cell r="B243">
            <v>237</v>
          </cell>
          <cell r="C243">
            <v>38928</v>
          </cell>
          <cell r="D243" t="str">
            <v>Belgium</v>
          </cell>
          <cell r="E243" t="str">
            <v>Wholesale</v>
          </cell>
          <cell r="F243" t="str">
            <v>String</v>
          </cell>
          <cell r="G243" t="str">
            <v>Violin</v>
          </cell>
          <cell r="H243">
            <v>2</v>
          </cell>
          <cell r="I243">
            <v>300</v>
          </cell>
          <cell r="J243">
            <v>600</v>
          </cell>
        </row>
        <row r="244">
          <cell r="B244">
            <v>238</v>
          </cell>
          <cell r="C244">
            <v>39061</v>
          </cell>
          <cell r="D244" t="str">
            <v>Belgium</v>
          </cell>
          <cell r="E244" t="str">
            <v>Wholesale</v>
          </cell>
          <cell r="F244" t="str">
            <v>String</v>
          </cell>
          <cell r="G244" t="str">
            <v>Violin</v>
          </cell>
          <cell r="H244">
            <v>1</v>
          </cell>
          <cell r="I244">
            <v>300</v>
          </cell>
          <cell r="J244">
            <v>300</v>
          </cell>
        </row>
        <row r="245">
          <cell r="B245">
            <v>239</v>
          </cell>
          <cell r="C245">
            <v>39075</v>
          </cell>
          <cell r="D245" t="str">
            <v>Belgium</v>
          </cell>
          <cell r="E245" t="str">
            <v>Retail</v>
          </cell>
          <cell r="F245" t="str">
            <v>String</v>
          </cell>
          <cell r="G245" t="str">
            <v>Keyboard</v>
          </cell>
          <cell r="H245">
            <v>2</v>
          </cell>
          <cell r="I245">
            <v>150</v>
          </cell>
          <cell r="J245">
            <v>300</v>
          </cell>
        </row>
        <row r="246">
          <cell r="B246">
            <v>240</v>
          </cell>
          <cell r="C246">
            <v>38725</v>
          </cell>
          <cell r="D246" t="str">
            <v>Canada</v>
          </cell>
          <cell r="E246" t="str">
            <v>Retail</v>
          </cell>
          <cell r="F246" t="str">
            <v>String</v>
          </cell>
          <cell r="G246" t="str">
            <v>Violin</v>
          </cell>
          <cell r="H246">
            <v>2</v>
          </cell>
          <cell r="I246">
            <v>300</v>
          </cell>
          <cell r="J246">
            <v>600</v>
          </cell>
        </row>
        <row r="247">
          <cell r="B247">
            <v>241</v>
          </cell>
          <cell r="C247">
            <v>38956</v>
          </cell>
          <cell r="D247" t="str">
            <v>Italy</v>
          </cell>
          <cell r="E247" t="str">
            <v>Wholesale</v>
          </cell>
          <cell r="F247" t="str">
            <v>Electronic</v>
          </cell>
          <cell r="G247" t="str">
            <v>Keyboard</v>
          </cell>
          <cell r="H247">
            <v>9</v>
          </cell>
          <cell r="I247">
            <v>150</v>
          </cell>
          <cell r="J247">
            <v>1350</v>
          </cell>
        </row>
        <row r="248">
          <cell r="B248">
            <v>242</v>
          </cell>
          <cell r="C248">
            <v>39075</v>
          </cell>
          <cell r="D248" t="str">
            <v>Italy</v>
          </cell>
          <cell r="E248" t="str">
            <v>Retail</v>
          </cell>
          <cell r="F248" t="str">
            <v>Electronic</v>
          </cell>
          <cell r="G248" t="str">
            <v>MIDI Sequence</v>
          </cell>
          <cell r="H248">
            <v>7</v>
          </cell>
          <cell r="I248">
            <v>429</v>
          </cell>
          <cell r="J248">
            <v>3003</v>
          </cell>
        </row>
        <row r="249">
          <cell r="B249">
            <v>243</v>
          </cell>
          <cell r="C249">
            <v>38725</v>
          </cell>
          <cell r="D249" t="str">
            <v>Italy</v>
          </cell>
          <cell r="E249" t="str">
            <v>Wholesale</v>
          </cell>
          <cell r="F249" t="str">
            <v>String</v>
          </cell>
          <cell r="G249" t="str">
            <v>Violin</v>
          </cell>
          <cell r="H249">
            <v>10</v>
          </cell>
          <cell r="I249">
            <v>600</v>
          </cell>
          <cell r="J249">
            <v>6000</v>
          </cell>
        </row>
        <row r="250">
          <cell r="B250">
            <v>244</v>
          </cell>
          <cell r="C250">
            <v>38774</v>
          </cell>
          <cell r="D250" t="str">
            <v>Italy</v>
          </cell>
          <cell r="E250" t="str">
            <v>Retail</v>
          </cell>
          <cell r="F250" t="str">
            <v>String</v>
          </cell>
          <cell r="G250" t="str">
            <v>Violin</v>
          </cell>
          <cell r="H250">
            <v>9</v>
          </cell>
          <cell r="I250">
            <v>400</v>
          </cell>
          <cell r="J250">
            <v>3600</v>
          </cell>
        </row>
        <row r="251">
          <cell r="B251">
            <v>245</v>
          </cell>
          <cell r="C251">
            <v>38809</v>
          </cell>
          <cell r="D251" t="str">
            <v>Italy</v>
          </cell>
          <cell r="E251" t="str">
            <v>Retail</v>
          </cell>
          <cell r="F251" t="str">
            <v>String</v>
          </cell>
          <cell r="G251" t="str">
            <v>Violin</v>
          </cell>
          <cell r="H251">
            <v>5</v>
          </cell>
          <cell r="I251">
            <v>300</v>
          </cell>
          <cell r="J251">
            <v>1500</v>
          </cell>
        </row>
        <row r="252">
          <cell r="B252">
            <v>246</v>
          </cell>
          <cell r="C252">
            <v>38851</v>
          </cell>
          <cell r="D252" t="str">
            <v>Italy</v>
          </cell>
          <cell r="E252" t="str">
            <v>Retail</v>
          </cell>
          <cell r="F252" t="str">
            <v>String</v>
          </cell>
          <cell r="G252" t="str">
            <v>Violin</v>
          </cell>
          <cell r="H252">
            <v>5</v>
          </cell>
          <cell r="I252">
            <v>400</v>
          </cell>
          <cell r="J252">
            <v>2000</v>
          </cell>
        </row>
        <row r="253">
          <cell r="B253">
            <v>247</v>
          </cell>
          <cell r="C253">
            <v>39061</v>
          </cell>
          <cell r="D253" t="str">
            <v>Canada</v>
          </cell>
          <cell r="E253" t="str">
            <v>Retail</v>
          </cell>
          <cell r="F253" t="str">
            <v>String</v>
          </cell>
          <cell r="G253" t="str">
            <v>Violin</v>
          </cell>
          <cell r="H253">
            <v>4</v>
          </cell>
          <cell r="I253">
            <v>229</v>
          </cell>
          <cell r="J253">
            <v>916</v>
          </cell>
        </row>
        <row r="254">
          <cell r="B254">
            <v>248</v>
          </cell>
          <cell r="C254">
            <v>38746</v>
          </cell>
          <cell r="D254" t="str">
            <v>France</v>
          </cell>
          <cell r="E254" t="str">
            <v>Retail</v>
          </cell>
          <cell r="F254" t="str">
            <v>String</v>
          </cell>
          <cell r="G254" t="str">
            <v>Violin</v>
          </cell>
          <cell r="H254">
            <v>2</v>
          </cell>
          <cell r="I254">
            <v>600</v>
          </cell>
          <cell r="J254">
            <v>1200</v>
          </cell>
        </row>
        <row r="255">
          <cell r="B255">
            <v>249</v>
          </cell>
          <cell r="C255">
            <v>38921</v>
          </cell>
          <cell r="D255" t="str">
            <v>Italy</v>
          </cell>
          <cell r="E255" t="str">
            <v>Retail</v>
          </cell>
          <cell r="F255" t="str">
            <v>String</v>
          </cell>
          <cell r="G255" t="str">
            <v>Violin</v>
          </cell>
          <cell r="H255">
            <v>9</v>
          </cell>
          <cell r="I255">
            <v>300</v>
          </cell>
          <cell r="J255">
            <v>2700</v>
          </cell>
        </row>
        <row r="256">
          <cell r="B256">
            <v>250</v>
          </cell>
          <cell r="C256">
            <v>38921</v>
          </cell>
          <cell r="D256" t="str">
            <v>France</v>
          </cell>
          <cell r="E256" t="str">
            <v>Wholesale</v>
          </cell>
          <cell r="F256" t="str">
            <v>String</v>
          </cell>
          <cell r="G256" t="str">
            <v>Violin</v>
          </cell>
          <cell r="H256">
            <v>4</v>
          </cell>
          <cell r="I256">
            <v>400</v>
          </cell>
          <cell r="J256">
            <v>1600</v>
          </cell>
        </row>
        <row r="257">
          <cell r="B257">
            <v>251</v>
          </cell>
          <cell r="C257">
            <v>38942</v>
          </cell>
          <cell r="D257" t="str">
            <v>Italy</v>
          </cell>
          <cell r="E257" t="str">
            <v>Retail</v>
          </cell>
          <cell r="F257" t="str">
            <v>String</v>
          </cell>
          <cell r="G257" t="str">
            <v>Violin</v>
          </cell>
          <cell r="H257">
            <v>6</v>
          </cell>
          <cell r="I257">
            <v>400</v>
          </cell>
          <cell r="J257">
            <v>2400</v>
          </cell>
        </row>
        <row r="258">
          <cell r="B258">
            <v>252</v>
          </cell>
          <cell r="C258">
            <v>38963</v>
          </cell>
          <cell r="D258" t="str">
            <v>Italy</v>
          </cell>
          <cell r="E258" t="str">
            <v>Wholesale</v>
          </cell>
          <cell r="F258" t="str">
            <v>String</v>
          </cell>
          <cell r="G258" t="str">
            <v>Violin</v>
          </cell>
          <cell r="H258">
            <v>6</v>
          </cell>
          <cell r="I258">
            <v>599</v>
          </cell>
          <cell r="J258">
            <v>3594</v>
          </cell>
        </row>
        <row r="259">
          <cell r="B259">
            <v>253</v>
          </cell>
          <cell r="C259">
            <v>38900</v>
          </cell>
          <cell r="D259" t="str">
            <v>Italy</v>
          </cell>
          <cell r="E259" t="str">
            <v>Retail</v>
          </cell>
          <cell r="F259" t="str">
            <v>Wind</v>
          </cell>
          <cell r="G259" t="str">
            <v>Flute</v>
          </cell>
          <cell r="H259">
            <v>9</v>
          </cell>
          <cell r="I259">
            <v>225</v>
          </cell>
          <cell r="J259">
            <v>2025</v>
          </cell>
        </row>
        <row r="260">
          <cell r="B260">
            <v>254</v>
          </cell>
          <cell r="C260">
            <v>38914</v>
          </cell>
          <cell r="D260" t="str">
            <v>Italy</v>
          </cell>
          <cell r="E260" t="str">
            <v>Retail</v>
          </cell>
          <cell r="F260" t="str">
            <v>Wind</v>
          </cell>
          <cell r="G260" t="str">
            <v>Flute</v>
          </cell>
          <cell r="H260">
            <v>8</v>
          </cell>
          <cell r="I260">
            <v>225</v>
          </cell>
          <cell r="J260">
            <v>1800</v>
          </cell>
        </row>
        <row r="261">
          <cell r="B261">
            <v>255</v>
          </cell>
          <cell r="C261">
            <v>38984</v>
          </cell>
          <cell r="D261" t="str">
            <v>France</v>
          </cell>
          <cell r="E261" t="str">
            <v>Wholesale</v>
          </cell>
          <cell r="F261" t="str">
            <v>String</v>
          </cell>
          <cell r="G261" t="str">
            <v>Violin</v>
          </cell>
          <cell r="H261">
            <v>1</v>
          </cell>
          <cell r="I261">
            <v>599</v>
          </cell>
          <cell r="J261">
            <v>599</v>
          </cell>
        </row>
        <row r="262">
          <cell r="B262">
            <v>256</v>
          </cell>
          <cell r="C262">
            <v>38991</v>
          </cell>
          <cell r="D262" t="str">
            <v>France</v>
          </cell>
          <cell r="E262" t="str">
            <v>Wholesale</v>
          </cell>
          <cell r="F262" t="str">
            <v>String</v>
          </cell>
          <cell r="G262" t="str">
            <v>Violin</v>
          </cell>
          <cell r="H262">
            <v>2</v>
          </cell>
          <cell r="I262">
            <v>599</v>
          </cell>
          <cell r="J262">
            <v>1198</v>
          </cell>
        </row>
        <row r="263">
          <cell r="B263">
            <v>257</v>
          </cell>
          <cell r="C263">
            <v>39068</v>
          </cell>
          <cell r="D263" t="str">
            <v>Italy</v>
          </cell>
          <cell r="E263" t="str">
            <v>Retail</v>
          </cell>
          <cell r="F263" t="str">
            <v>Wind</v>
          </cell>
          <cell r="G263" t="str">
            <v>Flute</v>
          </cell>
          <cell r="H263">
            <v>8</v>
          </cell>
          <cell r="I263">
            <v>225</v>
          </cell>
          <cell r="J263">
            <v>1800</v>
          </cell>
        </row>
        <row r="264">
          <cell r="B264">
            <v>258</v>
          </cell>
          <cell r="C264">
            <v>39019</v>
          </cell>
          <cell r="D264" t="str">
            <v>France</v>
          </cell>
          <cell r="E264" t="str">
            <v>Wholesale</v>
          </cell>
          <cell r="F264" t="str">
            <v>String</v>
          </cell>
          <cell r="G264" t="str">
            <v>Violin</v>
          </cell>
          <cell r="H264">
            <v>1</v>
          </cell>
          <cell r="I264">
            <v>229</v>
          </cell>
          <cell r="J264">
            <v>229</v>
          </cell>
        </row>
        <row r="265">
          <cell r="B265">
            <v>259</v>
          </cell>
          <cell r="C265">
            <v>38718</v>
          </cell>
          <cell r="D265" t="str">
            <v>Japan</v>
          </cell>
          <cell r="E265" t="str">
            <v>Wholesale</v>
          </cell>
          <cell r="F265" t="str">
            <v>Brass</v>
          </cell>
          <cell r="G265" t="str">
            <v>Trumpet</v>
          </cell>
          <cell r="H265">
            <v>8</v>
          </cell>
          <cell r="I265">
            <v>299</v>
          </cell>
          <cell r="J265">
            <v>2392</v>
          </cell>
        </row>
        <row r="266">
          <cell r="B266">
            <v>260</v>
          </cell>
          <cell r="C266">
            <v>38760</v>
          </cell>
          <cell r="D266" t="str">
            <v>Japan</v>
          </cell>
          <cell r="E266" t="str">
            <v>Retail</v>
          </cell>
          <cell r="F266" t="str">
            <v>Brass</v>
          </cell>
          <cell r="G266" t="str">
            <v>Trumpet</v>
          </cell>
          <cell r="H266">
            <v>6</v>
          </cell>
          <cell r="I266">
            <v>299</v>
          </cell>
          <cell r="J266">
            <v>1794</v>
          </cell>
        </row>
        <row r="267">
          <cell r="B267">
            <v>261</v>
          </cell>
          <cell r="C267">
            <v>38795</v>
          </cell>
          <cell r="D267" t="str">
            <v>Japan</v>
          </cell>
          <cell r="E267" t="str">
            <v>Retail</v>
          </cell>
          <cell r="F267" t="str">
            <v>Brass</v>
          </cell>
          <cell r="G267" t="str">
            <v>Trumpet</v>
          </cell>
          <cell r="H267">
            <v>6</v>
          </cell>
          <cell r="I267">
            <v>450</v>
          </cell>
          <cell r="J267">
            <v>2700</v>
          </cell>
        </row>
        <row r="268">
          <cell r="B268">
            <v>262</v>
          </cell>
          <cell r="C268">
            <v>38984</v>
          </cell>
          <cell r="D268" t="str">
            <v>Japan</v>
          </cell>
          <cell r="E268" t="str">
            <v>Retail</v>
          </cell>
          <cell r="F268" t="str">
            <v>Brass</v>
          </cell>
          <cell r="G268" t="str">
            <v>Trumpet</v>
          </cell>
          <cell r="H268">
            <v>10</v>
          </cell>
          <cell r="I268">
            <v>400</v>
          </cell>
          <cell r="J268">
            <v>4000</v>
          </cell>
        </row>
        <row r="269">
          <cell r="B269">
            <v>263</v>
          </cell>
          <cell r="C269">
            <v>39005</v>
          </cell>
          <cell r="D269" t="str">
            <v>Japan</v>
          </cell>
          <cell r="E269" t="str">
            <v>Wholesale</v>
          </cell>
          <cell r="F269" t="str">
            <v>Brass</v>
          </cell>
          <cell r="G269" t="str">
            <v>Trumpet</v>
          </cell>
          <cell r="H269">
            <v>10</v>
          </cell>
          <cell r="I269">
            <v>299</v>
          </cell>
          <cell r="J269">
            <v>2990</v>
          </cell>
        </row>
        <row r="270">
          <cell r="B270">
            <v>264</v>
          </cell>
          <cell r="C270">
            <v>38858</v>
          </cell>
          <cell r="D270" t="str">
            <v>Germany</v>
          </cell>
          <cell r="E270" t="str">
            <v>Wholesale</v>
          </cell>
          <cell r="F270" t="str">
            <v>String</v>
          </cell>
          <cell r="G270" t="str">
            <v>Violin</v>
          </cell>
          <cell r="H270">
            <v>3</v>
          </cell>
          <cell r="I270">
            <v>300</v>
          </cell>
          <cell r="J270">
            <v>900</v>
          </cell>
        </row>
        <row r="271">
          <cell r="B271">
            <v>265</v>
          </cell>
          <cell r="C271">
            <v>39061</v>
          </cell>
          <cell r="D271" t="str">
            <v>Japan</v>
          </cell>
          <cell r="E271" t="str">
            <v>Wholesale</v>
          </cell>
          <cell r="F271" t="str">
            <v>Brass</v>
          </cell>
          <cell r="G271" t="str">
            <v>Trumpet</v>
          </cell>
          <cell r="H271">
            <v>8</v>
          </cell>
          <cell r="I271">
            <v>299</v>
          </cell>
          <cell r="J271">
            <v>2392</v>
          </cell>
        </row>
        <row r="272">
          <cell r="B272">
            <v>266</v>
          </cell>
          <cell r="C272">
            <v>38872</v>
          </cell>
          <cell r="D272" t="str">
            <v>Germany</v>
          </cell>
          <cell r="E272" t="str">
            <v>Retail</v>
          </cell>
          <cell r="F272" t="str">
            <v>String</v>
          </cell>
          <cell r="G272" t="str">
            <v>Violin</v>
          </cell>
          <cell r="H272">
            <v>2</v>
          </cell>
          <cell r="I272">
            <v>229</v>
          </cell>
          <cell r="J272">
            <v>458</v>
          </cell>
        </row>
        <row r="273">
          <cell r="B273">
            <v>267</v>
          </cell>
          <cell r="C273">
            <v>38886</v>
          </cell>
          <cell r="D273" t="str">
            <v>Germany</v>
          </cell>
          <cell r="E273" t="str">
            <v>Wholesale</v>
          </cell>
          <cell r="F273" t="str">
            <v>String</v>
          </cell>
          <cell r="G273" t="str">
            <v>Violin</v>
          </cell>
          <cell r="H273">
            <v>4</v>
          </cell>
          <cell r="I273">
            <v>400</v>
          </cell>
          <cell r="J273">
            <v>1600</v>
          </cell>
        </row>
        <row r="274">
          <cell r="B274">
            <v>268</v>
          </cell>
          <cell r="C274">
            <v>38963</v>
          </cell>
          <cell r="D274" t="str">
            <v>Germany</v>
          </cell>
          <cell r="E274" t="str">
            <v>Retail</v>
          </cell>
          <cell r="F274" t="str">
            <v>String</v>
          </cell>
          <cell r="G274" t="str">
            <v>Violin</v>
          </cell>
          <cell r="H274">
            <v>2</v>
          </cell>
          <cell r="I274">
            <v>300</v>
          </cell>
          <cell r="J274">
            <v>600</v>
          </cell>
        </row>
        <row r="275">
          <cell r="B275">
            <v>269</v>
          </cell>
          <cell r="C275">
            <v>38970</v>
          </cell>
          <cell r="D275" t="str">
            <v>Germany</v>
          </cell>
          <cell r="E275" t="str">
            <v>Retail</v>
          </cell>
          <cell r="F275" t="str">
            <v>String</v>
          </cell>
          <cell r="G275" t="str">
            <v>Violin</v>
          </cell>
          <cell r="H275">
            <v>3</v>
          </cell>
          <cell r="I275">
            <v>229</v>
          </cell>
          <cell r="J275">
            <v>687</v>
          </cell>
        </row>
        <row r="276">
          <cell r="B276">
            <v>270</v>
          </cell>
          <cell r="C276">
            <v>38746</v>
          </cell>
          <cell r="D276" t="str">
            <v>Japan</v>
          </cell>
          <cell r="E276" t="str">
            <v>Wholesale</v>
          </cell>
          <cell r="F276" t="str">
            <v>Electronic</v>
          </cell>
          <cell r="G276" t="str">
            <v>MIDI Sequence</v>
          </cell>
          <cell r="H276">
            <v>7</v>
          </cell>
          <cell r="I276">
            <v>99</v>
          </cell>
          <cell r="J276">
            <v>693</v>
          </cell>
        </row>
        <row r="277">
          <cell r="B277">
            <v>271</v>
          </cell>
          <cell r="C277">
            <v>38774</v>
          </cell>
          <cell r="D277" t="str">
            <v>Japan</v>
          </cell>
          <cell r="E277" t="str">
            <v>Wholesale</v>
          </cell>
          <cell r="F277" t="str">
            <v>Electronic</v>
          </cell>
          <cell r="G277" t="str">
            <v>Keyboard</v>
          </cell>
          <cell r="H277">
            <v>9</v>
          </cell>
          <cell r="I277">
            <v>150</v>
          </cell>
          <cell r="J277">
            <v>1350</v>
          </cell>
        </row>
        <row r="278">
          <cell r="B278">
            <v>272</v>
          </cell>
          <cell r="C278">
            <v>38879</v>
          </cell>
          <cell r="D278" t="str">
            <v>Japan</v>
          </cell>
          <cell r="E278" t="str">
            <v>Retail</v>
          </cell>
          <cell r="F278" t="str">
            <v>Electronic</v>
          </cell>
          <cell r="G278" t="str">
            <v>Keyboard</v>
          </cell>
          <cell r="H278">
            <v>7</v>
          </cell>
          <cell r="I278">
            <v>150</v>
          </cell>
          <cell r="J278">
            <v>1050</v>
          </cell>
        </row>
        <row r="279">
          <cell r="B279">
            <v>273</v>
          </cell>
          <cell r="C279">
            <v>38998</v>
          </cell>
          <cell r="D279" t="str">
            <v>Japan</v>
          </cell>
          <cell r="E279" t="str">
            <v>Wholesale</v>
          </cell>
          <cell r="F279" t="str">
            <v>Electronic</v>
          </cell>
          <cell r="G279" t="str">
            <v>MIDI Sequence</v>
          </cell>
          <cell r="H279">
            <v>6</v>
          </cell>
          <cell r="I279">
            <v>350</v>
          </cell>
          <cell r="J279">
            <v>2100</v>
          </cell>
        </row>
        <row r="280">
          <cell r="B280">
            <v>274</v>
          </cell>
          <cell r="C280">
            <v>38718</v>
          </cell>
          <cell r="D280" t="str">
            <v>Italy</v>
          </cell>
          <cell r="E280" t="str">
            <v>Wholesale</v>
          </cell>
          <cell r="F280" t="str">
            <v>String</v>
          </cell>
          <cell r="G280" t="str">
            <v>Violin</v>
          </cell>
          <cell r="H280">
            <v>1</v>
          </cell>
          <cell r="I280">
            <v>300</v>
          </cell>
          <cell r="J280">
            <v>300</v>
          </cell>
        </row>
        <row r="281">
          <cell r="B281">
            <v>275</v>
          </cell>
          <cell r="C281">
            <v>39026</v>
          </cell>
          <cell r="D281" t="str">
            <v>Japan</v>
          </cell>
          <cell r="E281" t="str">
            <v>Wholesale</v>
          </cell>
          <cell r="F281" t="str">
            <v>Electronic</v>
          </cell>
          <cell r="G281" t="str">
            <v>MIDI Sequence</v>
          </cell>
          <cell r="H281">
            <v>9</v>
          </cell>
          <cell r="I281">
            <v>350</v>
          </cell>
          <cell r="J281">
            <v>3150</v>
          </cell>
        </row>
        <row r="282">
          <cell r="B282">
            <v>276</v>
          </cell>
          <cell r="C282">
            <v>38725</v>
          </cell>
          <cell r="D282" t="str">
            <v>Japan</v>
          </cell>
          <cell r="E282" t="str">
            <v>Retail</v>
          </cell>
          <cell r="F282" t="str">
            <v>String</v>
          </cell>
          <cell r="G282" t="str">
            <v>Violin</v>
          </cell>
          <cell r="H282">
            <v>6</v>
          </cell>
          <cell r="I282">
            <v>600</v>
          </cell>
          <cell r="J282">
            <v>3600</v>
          </cell>
        </row>
        <row r="283">
          <cell r="B283">
            <v>277</v>
          </cell>
          <cell r="C283">
            <v>38781</v>
          </cell>
          <cell r="D283" t="str">
            <v>Italy</v>
          </cell>
          <cell r="E283" t="str">
            <v>Wholesale</v>
          </cell>
          <cell r="F283" t="str">
            <v>String</v>
          </cell>
          <cell r="G283" t="str">
            <v>Violin</v>
          </cell>
          <cell r="H283">
            <v>1</v>
          </cell>
          <cell r="I283">
            <v>300</v>
          </cell>
          <cell r="J283">
            <v>300</v>
          </cell>
        </row>
        <row r="284">
          <cell r="B284">
            <v>278</v>
          </cell>
          <cell r="C284">
            <v>38767</v>
          </cell>
          <cell r="D284" t="str">
            <v>Japan</v>
          </cell>
          <cell r="E284" t="str">
            <v>Wholesale</v>
          </cell>
          <cell r="F284" t="str">
            <v>String</v>
          </cell>
          <cell r="G284" t="str">
            <v>Violin</v>
          </cell>
          <cell r="H284">
            <v>9</v>
          </cell>
          <cell r="I284">
            <v>400</v>
          </cell>
          <cell r="J284">
            <v>3600</v>
          </cell>
        </row>
        <row r="285">
          <cell r="B285">
            <v>279</v>
          </cell>
          <cell r="C285">
            <v>38837</v>
          </cell>
          <cell r="D285" t="str">
            <v>Italy</v>
          </cell>
          <cell r="E285" t="str">
            <v>Retail</v>
          </cell>
          <cell r="F285" t="str">
            <v>String</v>
          </cell>
          <cell r="G285" t="str">
            <v>Violin</v>
          </cell>
          <cell r="H285">
            <v>3</v>
          </cell>
          <cell r="I285">
            <v>599</v>
          </cell>
          <cell r="J285">
            <v>1797</v>
          </cell>
        </row>
        <row r="286">
          <cell r="B286">
            <v>280</v>
          </cell>
          <cell r="C286">
            <v>38781</v>
          </cell>
          <cell r="D286" t="str">
            <v>Japan</v>
          </cell>
          <cell r="E286" t="str">
            <v>Wholesale</v>
          </cell>
          <cell r="F286" t="str">
            <v>String</v>
          </cell>
          <cell r="G286" t="str">
            <v>Violin</v>
          </cell>
          <cell r="H286">
            <v>6</v>
          </cell>
          <cell r="I286">
            <v>229</v>
          </cell>
          <cell r="J286">
            <v>1374</v>
          </cell>
        </row>
        <row r="287">
          <cell r="B287">
            <v>281</v>
          </cell>
          <cell r="C287">
            <v>38788</v>
          </cell>
          <cell r="D287" t="str">
            <v>Japan</v>
          </cell>
          <cell r="E287" t="str">
            <v>Retail</v>
          </cell>
          <cell r="F287" t="str">
            <v>String</v>
          </cell>
          <cell r="G287" t="str">
            <v>Violin</v>
          </cell>
          <cell r="H287">
            <v>9</v>
          </cell>
          <cell r="I287">
            <v>400</v>
          </cell>
          <cell r="J287">
            <v>3600</v>
          </cell>
        </row>
        <row r="288">
          <cell r="B288">
            <v>282</v>
          </cell>
          <cell r="C288">
            <v>38802</v>
          </cell>
          <cell r="D288" t="str">
            <v>Japan</v>
          </cell>
          <cell r="E288" t="str">
            <v>Wholesale</v>
          </cell>
          <cell r="F288" t="str">
            <v>String</v>
          </cell>
          <cell r="G288" t="str">
            <v>Violin</v>
          </cell>
          <cell r="H288">
            <v>10</v>
          </cell>
          <cell r="I288">
            <v>300</v>
          </cell>
          <cell r="J288">
            <v>3000</v>
          </cell>
        </row>
        <row r="289">
          <cell r="B289">
            <v>283</v>
          </cell>
          <cell r="C289">
            <v>38830</v>
          </cell>
          <cell r="D289" t="str">
            <v>Japan</v>
          </cell>
          <cell r="E289" t="str">
            <v>Retail</v>
          </cell>
          <cell r="F289" t="str">
            <v>String</v>
          </cell>
          <cell r="G289" t="str">
            <v>Violin</v>
          </cell>
          <cell r="H289">
            <v>10</v>
          </cell>
          <cell r="I289">
            <v>400</v>
          </cell>
          <cell r="J289">
            <v>4000</v>
          </cell>
        </row>
        <row r="290">
          <cell r="B290">
            <v>284</v>
          </cell>
          <cell r="C290">
            <v>38844</v>
          </cell>
          <cell r="D290" t="str">
            <v>Japan</v>
          </cell>
          <cell r="E290" t="str">
            <v>Retail</v>
          </cell>
          <cell r="F290" t="str">
            <v>String</v>
          </cell>
          <cell r="G290" t="str">
            <v>Violin</v>
          </cell>
          <cell r="H290">
            <v>5</v>
          </cell>
          <cell r="I290">
            <v>600</v>
          </cell>
          <cell r="J290">
            <v>3000</v>
          </cell>
        </row>
        <row r="291">
          <cell r="B291">
            <v>285</v>
          </cell>
          <cell r="C291">
            <v>38732</v>
          </cell>
          <cell r="D291" t="str">
            <v>Japan</v>
          </cell>
          <cell r="E291" t="str">
            <v>Retail</v>
          </cell>
          <cell r="F291" t="str">
            <v>String</v>
          </cell>
          <cell r="G291" t="str">
            <v>Violin</v>
          </cell>
          <cell r="H291">
            <v>4</v>
          </cell>
          <cell r="I291">
            <v>599</v>
          </cell>
          <cell r="J291">
            <v>2396</v>
          </cell>
        </row>
        <row r="292">
          <cell r="B292">
            <v>286</v>
          </cell>
          <cell r="C292">
            <v>38970</v>
          </cell>
          <cell r="D292" t="str">
            <v>Japan</v>
          </cell>
          <cell r="E292" t="str">
            <v>Retail</v>
          </cell>
          <cell r="F292" t="str">
            <v>String</v>
          </cell>
          <cell r="G292" t="str">
            <v>Violin</v>
          </cell>
          <cell r="H292">
            <v>6</v>
          </cell>
          <cell r="I292">
            <v>599</v>
          </cell>
          <cell r="J292">
            <v>3594</v>
          </cell>
        </row>
        <row r="293">
          <cell r="B293">
            <v>287</v>
          </cell>
          <cell r="C293">
            <v>39012</v>
          </cell>
          <cell r="D293" t="str">
            <v>Japan</v>
          </cell>
          <cell r="E293" t="str">
            <v>Wholesale</v>
          </cell>
          <cell r="F293" t="str">
            <v>String</v>
          </cell>
          <cell r="G293" t="str">
            <v>Violin</v>
          </cell>
          <cell r="H293">
            <v>9</v>
          </cell>
          <cell r="I293">
            <v>400</v>
          </cell>
          <cell r="J293">
            <v>3600</v>
          </cell>
        </row>
        <row r="294">
          <cell r="B294">
            <v>288</v>
          </cell>
          <cell r="C294">
            <v>38739</v>
          </cell>
          <cell r="D294" t="str">
            <v>Japan</v>
          </cell>
          <cell r="E294" t="str">
            <v>Wholesale</v>
          </cell>
          <cell r="F294" t="str">
            <v>Wind</v>
          </cell>
          <cell r="G294" t="str">
            <v>Flute</v>
          </cell>
          <cell r="H294">
            <v>10</v>
          </cell>
          <cell r="I294">
            <v>225</v>
          </cell>
          <cell r="J294">
            <v>2250</v>
          </cell>
        </row>
        <row r="295">
          <cell r="B295">
            <v>289</v>
          </cell>
          <cell r="C295">
            <v>38977</v>
          </cell>
          <cell r="D295" t="str">
            <v>Japan</v>
          </cell>
          <cell r="E295" t="str">
            <v>Retail</v>
          </cell>
          <cell r="F295" t="str">
            <v>Wind</v>
          </cell>
          <cell r="G295" t="str">
            <v>Flute</v>
          </cell>
          <cell r="H295">
            <v>7</v>
          </cell>
          <cell r="I295">
            <v>225</v>
          </cell>
          <cell r="J295">
            <v>1575</v>
          </cell>
        </row>
        <row r="296">
          <cell r="B296">
            <v>290</v>
          </cell>
          <cell r="C296">
            <v>38823</v>
          </cell>
          <cell r="D296" t="str">
            <v>Japan</v>
          </cell>
          <cell r="E296" t="str">
            <v>Wholesale</v>
          </cell>
          <cell r="F296" t="str">
            <v>String</v>
          </cell>
          <cell r="G296" t="str">
            <v>Violin</v>
          </cell>
          <cell r="H296">
            <v>3</v>
          </cell>
          <cell r="I296">
            <v>300</v>
          </cell>
          <cell r="J296">
            <v>900</v>
          </cell>
        </row>
        <row r="297">
          <cell r="B297">
            <v>291</v>
          </cell>
          <cell r="C297">
            <v>38991</v>
          </cell>
          <cell r="D297" t="str">
            <v>Japan</v>
          </cell>
          <cell r="E297" t="str">
            <v>Wholesale</v>
          </cell>
          <cell r="F297" t="str">
            <v>Wind</v>
          </cell>
          <cell r="G297" t="str">
            <v>Flute</v>
          </cell>
          <cell r="H297">
            <v>8</v>
          </cell>
          <cell r="I297">
            <v>225</v>
          </cell>
          <cell r="J297">
            <v>1800</v>
          </cell>
        </row>
        <row r="298">
          <cell r="B298">
            <v>292</v>
          </cell>
          <cell r="C298">
            <v>39019</v>
          </cell>
          <cell r="D298" t="str">
            <v>Japan</v>
          </cell>
          <cell r="E298" t="str">
            <v>Retail</v>
          </cell>
          <cell r="F298" t="str">
            <v>Wind</v>
          </cell>
          <cell r="G298" t="str">
            <v>Flute</v>
          </cell>
          <cell r="H298">
            <v>9</v>
          </cell>
          <cell r="I298">
            <v>225</v>
          </cell>
          <cell r="J298">
            <v>2025</v>
          </cell>
        </row>
        <row r="299">
          <cell r="B299">
            <v>293</v>
          </cell>
          <cell r="C299">
            <v>38872</v>
          </cell>
          <cell r="D299" t="str">
            <v>Japan</v>
          </cell>
          <cell r="E299" t="str">
            <v>Retail</v>
          </cell>
          <cell r="F299" t="str">
            <v>String</v>
          </cell>
          <cell r="G299" t="str">
            <v>Violin</v>
          </cell>
          <cell r="H299">
            <v>2</v>
          </cell>
          <cell r="I299">
            <v>600</v>
          </cell>
          <cell r="J299">
            <v>1200</v>
          </cell>
        </row>
        <row r="300">
          <cell r="B300">
            <v>294</v>
          </cell>
          <cell r="C300">
            <v>39068</v>
          </cell>
          <cell r="D300" t="str">
            <v>Japan</v>
          </cell>
          <cell r="E300" t="str">
            <v>Wholesale</v>
          </cell>
          <cell r="F300" t="str">
            <v>Wind</v>
          </cell>
          <cell r="G300" t="str">
            <v>Flute</v>
          </cell>
          <cell r="H300">
            <v>8</v>
          </cell>
          <cell r="I300">
            <v>225</v>
          </cell>
          <cell r="J300">
            <v>1800</v>
          </cell>
        </row>
        <row r="301">
          <cell r="B301">
            <v>295</v>
          </cell>
          <cell r="C301">
            <v>39082</v>
          </cell>
          <cell r="D301" t="str">
            <v>Japan</v>
          </cell>
          <cell r="E301" t="str">
            <v>Wholesale</v>
          </cell>
          <cell r="F301" t="str">
            <v>Wind</v>
          </cell>
          <cell r="G301" t="str">
            <v>Flute</v>
          </cell>
          <cell r="H301">
            <v>6</v>
          </cell>
          <cell r="I301">
            <v>225</v>
          </cell>
          <cell r="J301">
            <v>1350</v>
          </cell>
        </row>
        <row r="302">
          <cell r="B302">
            <v>296</v>
          </cell>
          <cell r="C302">
            <v>39033</v>
          </cell>
          <cell r="D302" t="str">
            <v>Japan</v>
          </cell>
          <cell r="E302" t="str">
            <v>Wholesale</v>
          </cell>
          <cell r="F302" t="str">
            <v>String</v>
          </cell>
          <cell r="G302" t="str">
            <v>Violin</v>
          </cell>
          <cell r="H302">
            <v>2</v>
          </cell>
          <cell r="I302">
            <v>600</v>
          </cell>
          <cell r="J302">
            <v>1200</v>
          </cell>
        </row>
        <row r="303">
          <cell r="B303">
            <v>297</v>
          </cell>
          <cell r="C303">
            <v>39040</v>
          </cell>
          <cell r="D303" t="str">
            <v>Japan</v>
          </cell>
          <cell r="E303" t="str">
            <v>Retail</v>
          </cell>
          <cell r="F303" t="str">
            <v>String</v>
          </cell>
          <cell r="G303" t="str">
            <v>Violin</v>
          </cell>
          <cell r="H303">
            <v>1</v>
          </cell>
          <cell r="I303">
            <v>599</v>
          </cell>
          <cell r="J303">
            <v>599</v>
          </cell>
        </row>
        <row r="304">
          <cell r="B304">
            <v>298</v>
          </cell>
          <cell r="C304">
            <v>39075</v>
          </cell>
          <cell r="D304" t="str">
            <v>Japan</v>
          </cell>
          <cell r="E304" t="str">
            <v>Wholesale</v>
          </cell>
          <cell r="F304" t="str">
            <v>String</v>
          </cell>
          <cell r="G304" t="str">
            <v>Violin</v>
          </cell>
          <cell r="H304">
            <v>3</v>
          </cell>
          <cell r="I304">
            <v>400</v>
          </cell>
          <cell r="J304">
            <v>1200</v>
          </cell>
        </row>
        <row r="305">
          <cell r="B305">
            <v>299</v>
          </cell>
          <cell r="C305">
            <v>38739</v>
          </cell>
          <cell r="D305" t="str">
            <v>UK</v>
          </cell>
          <cell r="E305" t="str">
            <v>Retail</v>
          </cell>
          <cell r="F305" t="str">
            <v>Brass</v>
          </cell>
          <cell r="G305" t="str">
            <v>Trumpet</v>
          </cell>
          <cell r="H305">
            <v>8</v>
          </cell>
          <cell r="I305">
            <v>450</v>
          </cell>
          <cell r="J305">
            <v>3600</v>
          </cell>
        </row>
        <row r="306">
          <cell r="B306">
            <v>300</v>
          </cell>
          <cell r="C306">
            <v>38753</v>
          </cell>
          <cell r="D306" t="str">
            <v>UK</v>
          </cell>
          <cell r="E306" t="str">
            <v>Wholesale</v>
          </cell>
          <cell r="F306" t="str">
            <v>Brass</v>
          </cell>
          <cell r="G306" t="str">
            <v>Trumpet</v>
          </cell>
          <cell r="H306">
            <v>7</v>
          </cell>
          <cell r="I306">
            <v>299</v>
          </cell>
          <cell r="J306">
            <v>2093</v>
          </cell>
        </row>
        <row r="307">
          <cell r="B307">
            <v>301</v>
          </cell>
          <cell r="C307">
            <v>38781</v>
          </cell>
          <cell r="D307" t="str">
            <v>UK</v>
          </cell>
          <cell r="E307" t="str">
            <v>Wholesale</v>
          </cell>
          <cell r="F307" t="str">
            <v>String</v>
          </cell>
          <cell r="G307" t="str">
            <v>Violin</v>
          </cell>
          <cell r="H307">
            <v>2</v>
          </cell>
          <cell r="I307">
            <v>300</v>
          </cell>
          <cell r="J307">
            <v>600</v>
          </cell>
        </row>
        <row r="308">
          <cell r="B308">
            <v>302</v>
          </cell>
          <cell r="C308">
            <v>38795</v>
          </cell>
          <cell r="D308" t="str">
            <v>UK</v>
          </cell>
          <cell r="E308" t="str">
            <v>Retail</v>
          </cell>
          <cell r="F308" t="str">
            <v>String</v>
          </cell>
          <cell r="G308" t="str">
            <v>Violin</v>
          </cell>
          <cell r="H308">
            <v>2</v>
          </cell>
          <cell r="I308">
            <v>400</v>
          </cell>
          <cell r="J308">
            <v>800</v>
          </cell>
        </row>
        <row r="309">
          <cell r="B309">
            <v>303</v>
          </cell>
          <cell r="C309">
            <v>38900</v>
          </cell>
          <cell r="D309" t="str">
            <v>UK</v>
          </cell>
          <cell r="E309" t="str">
            <v>Retail</v>
          </cell>
          <cell r="F309" t="str">
            <v>String</v>
          </cell>
          <cell r="G309" t="str">
            <v>Violin</v>
          </cell>
          <cell r="H309">
            <v>1</v>
          </cell>
          <cell r="I309">
            <v>300</v>
          </cell>
          <cell r="J309">
            <v>300</v>
          </cell>
        </row>
        <row r="310">
          <cell r="B310">
            <v>304</v>
          </cell>
          <cell r="C310">
            <v>38760</v>
          </cell>
          <cell r="D310" t="str">
            <v>UK</v>
          </cell>
          <cell r="E310" t="str">
            <v>Wholesale</v>
          </cell>
          <cell r="F310" t="str">
            <v>Brass</v>
          </cell>
          <cell r="G310" t="str">
            <v>Trumpet</v>
          </cell>
          <cell r="H310">
            <v>8</v>
          </cell>
          <cell r="I310">
            <v>400</v>
          </cell>
          <cell r="J310">
            <v>3200</v>
          </cell>
        </row>
        <row r="311">
          <cell r="B311">
            <v>305</v>
          </cell>
          <cell r="C311">
            <v>38942</v>
          </cell>
          <cell r="D311" t="str">
            <v>UK</v>
          </cell>
          <cell r="E311" t="str">
            <v>Retail</v>
          </cell>
          <cell r="F311" t="str">
            <v>String</v>
          </cell>
          <cell r="G311" t="str">
            <v>Violin</v>
          </cell>
          <cell r="H311">
            <v>2</v>
          </cell>
          <cell r="I311">
            <v>300</v>
          </cell>
          <cell r="J311">
            <v>600</v>
          </cell>
        </row>
        <row r="312">
          <cell r="B312">
            <v>306</v>
          </cell>
          <cell r="C312">
            <v>39040</v>
          </cell>
          <cell r="D312" t="str">
            <v>UK</v>
          </cell>
          <cell r="E312" t="str">
            <v>Retail</v>
          </cell>
          <cell r="F312" t="str">
            <v>Brass</v>
          </cell>
          <cell r="G312" t="str">
            <v>Trumpet</v>
          </cell>
          <cell r="H312">
            <v>9</v>
          </cell>
          <cell r="I312">
            <v>450</v>
          </cell>
          <cell r="J312">
            <v>4050</v>
          </cell>
        </row>
        <row r="313">
          <cell r="B313">
            <v>307</v>
          </cell>
          <cell r="C313">
            <v>38963</v>
          </cell>
          <cell r="D313" t="str">
            <v>UK</v>
          </cell>
          <cell r="E313" t="str">
            <v>Wholesale</v>
          </cell>
          <cell r="F313" t="str">
            <v>String</v>
          </cell>
          <cell r="G313" t="str">
            <v>Violin</v>
          </cell>
          <cell r="H313">
            <v>4</v>
          </cell>
          <cell r="I313">
            <v>300</v>
          </cell>
          <cell r="J313">
            <v>1200</v>
          </cell>
        </row>
        <row r="314">
          <cell r="B314">
            <v>308</v>
          </cell>
          <cell r="C314">
            <v>38977</v>
          </cell>
          <cell r="D314" t="str">
            <v>UK</v>
          </cell>
          <cell r="E314" t="str">
            <v>Retail</v>
          </cell>
          <cell r="F314" t="str">
            <v>String</v>
          </cell>
          <cell r="G314" t="str">
            <v>Violin</v>
          </cell>
          <cell r="H314">
            <v>3</v>
          </cell>
          <cell r="I314">
            <v>300</v>
          </cell>
          <cell r="J314">
            <v>900</v>
          </cell>
        </row>
        <row r="315">
          <cell r="B315">
            <v>309</v>
          </cell>
          <cell r="C315">
            <v>39047</v>
          </cell>
          <cell r="D315" t="str">
            <v>UK</v>
          </cell>
          <cell r="E315" t="str">
            <v>Retail</v>
          </cell>
          <cell r="F315" t="str">
            <v>Brass</v>
          </cell>
          <cell r="G315" t="str">
            <v>Trumpet</v>
          </cell>
          <cell r="H315">
            <v>7</v>
          </cell>
          <cell r="I315">
            <v>299</v>
          </cell>
          <cell r="J315">
            <v>2093</v>
          </cell>
        </row>
        <row r="316">
          <cell r="B316">
            <v>310</v>
          </cell>
          <cell r="C316">
            <v>39012</v>
          </cell>
          <cell r="D316" t="str">
            <v>UK</v>
          </cell>
          <cell r="E316" t="str">
            <v>Retail</v>
          </cell>
          <cell r="F316" t="str">
            <v>String</v>
          </cell>
          <cell r="G316" t="str">
            <v>Violin</v>
          </cell>
          <cell r="H316">
            <v>2</v>
          </cell>
          <cell r="I316">
            <v>600</v>
          </cell>
          <cell r="J316">
            <v>1200</v>
          </cell>
        </row>
        <row r="317">
          <cell r="B317">
            <v>311</v>
          </cell>
          <cell r="C317">
            <v>38802</v>
          </cell>
          <cell r="D317" t="str">
            <v>USA</v>
          </cell>
          <cell r="E317" t="str">
            <v>Wholesale</v>
          </cell>
          <cell r="F317" t="str">
            <v>String</v>
          </cell>
          <cell r="G317" t="str">
            <v>Violin</v>
          </cell>
          <cell r="H317">
            <v>2</v>
          </cell>
          <cell r="I317">
            <v>599</v>
          </cell>
          <cell r="J317">
            <v>1198</v>
          </cell>
        </row>
        <row r="318">
          <cell r="B318">
            <v>312</v>
          </cell>
          <cell r="C318">
            <v>38823</v>
          </cell>
          <cell r="D318" t="str">
            <v>USA</v>
          </cell>
          <cell r="E318" t="str">
            <v>Wholesale</v>
          </cell>
          <cell r="F318" t="str">
            <v>String</v>
          </cell>
          <cell r="G318" t="str">
            <v>Violin</v>
          </cell>
          <cell r="H318">
            <v>3</v>
          </cell>
          <cell r="I318">
            <v>599</v>
          </cell>
          <cell r="J318">
            <v>1797</v>
          </cell>
        </row>
        <row r="319">
          <cell r="B319">
            <v>313</v>
          </cell>
          <cell r="C319">
            <v>38872</v>
          </cell>
          <cell r="D319" t="str">
            <v>USA</v>
          </cell>
          <cell r="E319" t="str">
            <v>Retail</v>
          </cell>
          <cell r="F319" t="str">
            <v>String</v>
          </cell>
          <cell r="G319" t="str">
            <v>Violin</v>
          </cell>
          <cell r="H319">
            <v>4</v>
          </cell>
          <cell r="I319">
            <v>600</v>
          </cell>
          <cell r="J319">
            <v>2400</v>
          </cell>
        </row>
        <row r="320">
          <cell r="B320">
            <v>314</v>
          </cell>
          <cell r="C320">
            <v>38893</v>
          </cell>
          <cell r="D320" t="str">
            <v>USA</v>
          </cell>
          <cell r="E320" t="str">
            <v>Wholesale</v>
          </cell>
          <cell r="F320" t="str">
            <v>String</v>
          </cell>
          <cell r="G320" t="str">
            <v>Violin</v>
          </cell>
          <cell r="H320">
            <v>1</v>
          </cell>
          <cell r="I320">
            <v>300</v>
          </cell>
          <cell r="J320">
            <v>300</v>
          </cell>
        </row>
        <row r="321">
          <cell r="B321">
            <v>315</v>
          </cell>
          <cell r="C321">
            <v>38900</v>
          </cell>
          <cell r="D321" t="str">
            <v>USA</v>
          </cell>
          <cell r="E321" t="str">
            <v>Retail</v>
          </cell>
          <cell r="F321" t="str">
            <v>String</v>
          </cell>
          <cell r="G321" t="str">
            <v>Violin</v>
          </cell>
          <cell r="H321">
            <v>4</v>
          </cell>
          <cell r="I321">
            <v>229</v>
          </cell>
          <cell r="J321">
            <v>916</v>
          </cell>
        </row>
        <row r="322">
          <cell r="B322">
            <v>316</v>
          </cell>
          <cell r="C322">
            <v>38914</v>
          </cell>
          <cell r="D322" t="str">
            <v>USA</v>
          </cell>
          <cell r="E322" t="str">
            <v>Wholesale</v>
          </cell>
          <cell r="F322" t="str">
            <v>String</v>
          </cell>
          <cell r="G322" t="str">
            <v>Violin</v>
          </cell>
          <cell r="H322">
            <v>1</v>
          </cell>
          <cell r="I322">
            <v>300</v>
          </cell>
          <cell r="J322">
            <v>300</v>
          </cell>
        </row>
        <row r="323">
          <cell r="B323">
            <v>317</v>
          </cell>
          <cell r="C323">
            <v>38886</v>
          </cell>
          <cell r="D323" t="str">
            <v>UK</v>
          </cell>
          <cell r="E323" t="str">
            <v>Wholesale</v>
          </cell>
          <cell r="F323" t="str">
            <v>Electronic</v>
          </cell>
          <cell r="G323" t="str">
            <v>MIDI Sequence</v>
          </cell>
          <cell r="H323">
            <v>9</v>
          </cell>
          <cell r="I323">
            <v>350</v>
          </cell>
          <cell r="J323">
            <v>3150</v>
          </cell>
        </row>
        <row r="324">
          <cell r="B324">
            <v>318</v>
          </cell>
          <cell r="C324">
            <v>38914</v>
          </cell>
          <cell r="D324" t="str">
            <v>UK</v>
          </cell>
          <cell r="E324" t="str">
            <v>Wholesale</v>
          </cell>
          <cell r="F324" t="str">
            <v>Electronic</v>
          </cell>
          <cell r="G324" t="str">
            <v>Keyboard</v>
          </cell>
          <cell r="H324">
            <v>9</v>
          </cell>
          <cell r="I324">
            <v>150</v>
          </cell>
          <cell r="J324">
            <v>1350</v>
          </cell>
        </row>
        <row r="325">
          <cell r="B325">
            <v>319</v>
          </cell>
          <cell r="C325">
            <v>39054</v>
          </cell>
          <cell r="D325" t="str">
            <v>USA</v>
          </cell>
          <cell r="E325" t="str">
            <v>Wholesale</v>
          </cell>
          <cell r="F325" t="str">
            <v>String</v>
          </cell>
          <cell r="G325" t="str">
            <v>Violin</v>
          </cell>
          <cell r="H325">
            <v>4</v>
          </cell>
          <cell r="I325">
            <v>599</v>
          </cell>
          <cell r="J325">
            <v>2396</v>
          </cell>
        </row>
        <row r="326">
          <cell r="B326">
            <v>320</v>
          </cell>
          <cell r="C326">
            <v>38928</v>
          </cell>
          <cell r="D326" t="str">
            <v>UK</v>
          </cell>
          <cell r="E326" t="str">
            <v>Retail</v>
          </cell>
          <cell r="F326" t="str">
            <v>Electronic</v>
          </cell>
          <cell r="G326" t="str">
            <v>MIDI Sequence</v>
          </cell>
          <cell r="H326">
            <v>5</v>
          </cell>
          <cell r="I326">
            <v>350</v>
          </cell>
          <cell r="J326">
            <v>1750</v>
          </cell>
        </row>
        <row r="327">
          <cell r="B327">
            <v>321</v>
          </cell>
          <cell r="C327">
            <v>38970</v>
          </cell>
          <cell r="D327" t="str">
            <v>UK</v>
          </cell>
          <cell r="E327" t="str">
            <v>Wholesale</v>
          </cell>
          <cell r="F327" t="str">
            <v>Electronic</v>
          </cell>
          <cell r="G327" t="str">
            <v>MIDI Sequence</v>
          </cell>
          <cell r="H327">
            <v>8</v>
          </cell>
          <cell r="I327">
            <v>429</v>
          </cell>
          <cell r="J327">
            <v>3432</v>
          </cell>
        </row>
        <row r="328">
          <cell r="B328">
            <v>322</v>
          </cell>
          <cell r="C328">
            <v>38725</v>
          </cell>
          <cell r="D328" t="str">
            <v>UK</v>
          </cell>
          <cell r="E328" t="str">
            <v>Wholesale</v>
          </cell>
          <cell r="F328" t="str">
            <v>String</v>
          </cell>
          <cell r="G328" t="str">
            <v>Violin</v>
          </cell>
          <cell r="H328">
            <v>5</v>
          </cell>
          <cell r="I328">
            <v>599</v>
          </cell>
          <cell r="J328">
            <v>2995</v>
          </cell>
        </row>
        <row r="329">
          <cell r="B329">
            <v>323</v>
          </cell>
          <cell r="C329">
            <v>38851</v>
          </cell>
          <cell r="D329" t="str">
            <v>Australia</v>
          </cell>
          <cell r="E329" t="str">
            <v>Wholesale</v>
          </cell>
          <cell r="F329" t="str">
            <v>Wind</v>
          </cell>
          <cell r="G329" t="str">
            <v>Flute</v>
          </cell>
          <cell r="H329">
            <v>2</v>
          </cell>
          <cell r="I329">
            <v>225</v>
          </cell>
          <cell r="J329">
            <v>450</v>
          </cell>
        </row>
        <row r="330">
          <cell r="B330">
            <v>324</v>
          </cell>
          <cell r="C330">
            <v>38928</v>
          </cell>
          <cell r="D330" t="str">
            <v>Australia</v>
          </cell>
          <cell r="E330" t="str">
            <v>Retail</v>
          </cell>
          <cell r="F330" t="str">
            <v>Wind</v>
          </cell>
          <cell r="G330" t="str">
            <v>Violin</v>
          </cell>
          <cell r="H330">
            <v>4</v>
          </cell>
          <cell r="I330">
            <v>229</v>
          </cell>
          <cell r="J330">
            <v>916</v>
          </cell>
        </row>
        <row r="331">
          <cell r="B331">
            <v>325</v>
          </cell>
          <cell r="C331">
            <v>38732</v>
          </cell>
          <cell r="D331" t="str">
            <v>UK</v>
          </cell>
          <cell r="E331" t="str">
            <v>Wholesale</v>
          </cell>
          <cell r="F331" t="str">
            <v>String</v>
          </cell>
          <cell r="G331" t="str">
            <v>Violin</v>
          </cell>
          <cell r="H331">
            <v>10</v>
          </cell>
          <cell r="I331">
            <v>600</v>
          </cell>
          <cell r="J331">
            <v>6000</v>
          </cell>
        </row>
        <row r="332">
          <cell r="B332">
            <v>326</v>
          </cell>
          <cell r="C332">
            <v>38998</v>
          </cell>
          <cell r="D332" t="str">
            <v>Australia</v>
          </cell>
          <cell r="E332" t="str">
            <v>Retail</v>
          </cell>
          <cell r="F332" t="str">
            <v>Wind</v>
          </cell>
          <cell r="G332" t="str">
            <v>Flute</v>
          </cell>
          <cell r="H332">
            <v>3</v>
          </cell>
          <cell r="I332">
            <v>225</v>
          </cell>
          <cell r="J332">
            <v>675</v>
          </cell>
        </row>
        <row r="333">
          <cell r="B333">
            <v>327</v>
          </cell>
          <cell r="C333">
            <v>38921</v>
          </cell>
          <cell r="D333" t="str">
            <v>UK</v>
          </cell>
          <cell r="E333" t="str">
            <v>Wholesale</v>
          </cell>
          <cell r="F333" t="str">
            <v>String</v>
          </cell>
          <cell r="G333" t="str">
            <v>Violin</v>
          </cell>
          <cell r="H333">
            <v>6</v>
          </cell>
          <cell r="I333">
            <v>599</v>
          </cell>
          <cell r="J333">
            <v>3594</v>
          </cell>
        </row>
        <row r="334">
          <cell r="B334">
            <v>328</v>
          </cell>
          <cell r="C334">
            <v>38956</v>
          </cell>
          <cell r="D334" t="str">
            <v>UK</v>
          </cell>
          <cell r="E334" t="str">
            <v>Wholesale</v>
          </cell>
          <cell r="F334" t="str">
            <v>String</v>
          </cell>
          <cell r="G334" t="str">
            <v>Violin</v>
          </cell>
          <cell r="H334">
            <v>8</v>
          </cell>
          <cell r="I334">
            <v>600</v>
          </cell>
          <cell r="J334">
            <v>4800</v>
          </cell>
        </row>
        <row r="335">
          <cell r="B335">
            <v>329</v>
          </cell>
          <cell r="C335">
            <v>38984</v>
          </cell>
          <cell r="D335" t="str">
            <v>UK</v>
          </cell>
          <cell r="E335" t="str">
            <v>Retail</v>
          </cell>
          <cell r="F335" t="str">
            <v>String</v>
          </cell>
          <cell r="G335" t="str">
            <v>Violin</v>
          </cell>
          <cell r="H335">
            <v>7</v>
          </cell>
          <cell r="I335">
            <v>599</v>
          </cell>
          <cell r="J335">
            <v>4193</v>
          </cell>
        </row>
        <row r="336">
          <cell r="B336">
            <v>330</v>
          </cell>
          <cell r="C336">
            <v>38718</v>
          </cell>
          <cell r="D336" t="str">
            <v>UK</v>
          </cell>
          <cell r="E336" t="str">
            <v>Wholesale</v>
          </cell>
          <cell r="F336" t="str">
            <v>Wind</v>
          </cell>
          <cell r="G336" t="str">
            <v>Flute</v>
          </cell>
          <cell r="H336">
            <v>5</v>
          </cell>
          <cell r="I336">
            <v>225</v>
          </cell>
          <cell r="J336">
            <v>1125</v>
          </cell>
        </row>
        <row r="337">
          <cell r="B337">
            <v>331</v>
          </cell>
          <cell r="C337">
            <v>38767</v>
          </cell>
          <cell r="D337" t="str">
            <v>Canada</v>
          </cell>
          <cell r="E337" t="str">
            <v>Retail</v>
          </cell>
          <cell r="F337" t="str">
            <v>Wind</v>
          </cell>
          <cell r="G337" t="str">
            <v>Flute</v>
          </cell>
          <cell r="H337">
            <v>2</v>
          </cell>
          <cell r="I337">
            <v>225</v>
          </cell>
          <cell r="J337">
            <v>450</v>
          </cell>
        </row>
        <row r="338">
          <cell r="B338">
            <v>332</v>
          </cell>
          <cell r="C338">
            <v>38746</v>
          </cell>
          <cell r="D338" t="str">
            <v>UK</v>
          </cell>
          <cell r="E338" t="str">
            <v>Retail</v>
          </cell>
          <cell r="F338" t="str">
            <v>Wind</v>
          </cell>
          <cell r="G338" t="str">
            <v>Flute</v>
          </cell>
          <cell r="H338">
            <v>8</v>
          </cell>
          <cell r="I338">
            <v>225</v>
          </cell>
          <cell r="J338">
            <v>1800</v>
          </cell>
        </row>
        <row r="339">
          <cell r="B339">
            <v>333</v>
          </cell>
          <cell r="C339">
            <v>38907</v>
          </cell>
          <cell r="D339" t="str">
            <v>UK</v>
          </cell>
          <cell r="E339" t="str">
            <v>Wholesale</v>
          </cell>
          <cell r="F339" t="str">
            <v>Wind</v>
          </cell>
          <cell r="G339" t="str">
            <v>Flute</v>
          </cell>
          <cell r="H339">
            <v>9</v>
          </cell>
          <cell r="I339">
            <v>225</v>
          </cell>
          <cell r="J339">
            <v>2025</v>
          </cell>
        </row>
        <row r="340">
          <cell r="B340">
            <v>334</v>
          </cell>
          <cell r="C340">
            <v>38998</v>
          </cell>
          <cell r="D340" t="str">
            <v>UK</v>
          </cell>
          <cell r="E340" t="str">
            <v>Retail</v>
          </cell>
          <cell r="F340" t="str">
            <v>Wind</v>
          </cell>
          <cell r="G340" t="str">
            <v>Flute</v>
          </cell>
          <cell r="H340">
            <v>6</v>
          </cell>
          <cell r="I340">
            <v>225</v>
          </cell>
          <cell r="J340">
            <v>1350</v>
          </cell>
        </row>
        <row r="341">
          <cell r="B341">
            <v>335</v>
          </cell>
          <cell r="C341">
            <v>38732</v>
          </cell>
          <cell r="D341" t="str">
            <v>France</v>
          </cell>
          <cell r="E341" t="str">
            <v>Wholesale</v>
          </cell>
          <cell r="F341" t="str">
            <v>Wind</v>
          </cell>
          <cell r="G341" t="str">
            <v>Trumpet</v>
          </cell>
          <cell r="H341">
            <v>2</v>
          </cell>
          <cell r="I341">
            <v>169</v>
          </cell>
          <cell r="J341">
            <v>338</v>
          </cell>
        </row>
        <row r="342">
          <cell r="B342">
            <v>336</v>
          </cell>
          <cell r="C342">
            <v>38900</v>
          </cell>
          <cell r="D342" t="str">
            <v>France</v>
          </cell>
          <cell r="E342" t="str">
            <v>Retail</v>
          </cell>
          <cell r="F342" t="str">
            <v>Wind</v>
          </cell>
          <cell r="G342" t="str">
            <v>Flute</v>
          </cell>
          <cell r="H342">
            <v>1</v>
          </cell>
          <cell r="I342">
            <v>225</v>
          </cell>
          <cell r="J342">
            <v>225</v>
          </cell>
        </row>
        <row r="343">
          <cell r="B343">
            <v>337</v>
          </cell>
          <cell r="C343">
            <v>38949</v>
          </cell>
          <cell r="D343" t="str">
            <v>France</v>
          </cell>
          <cell r="E343" t="str">
            <v>Retail</v>
          </cell>
          <cell r="F343" t="str">
            <v>Wind</v>
          </cell>
          <cell r="G343" t="str">
            <v>Flute</v>
          </cell>
          <cell r="H343">
            <v>4</v>
          </cell>
          <cell r="I343">
            <v>225</v>
          </cell>
          <cell r="J343">
            <v>900</v>
          </cell>
        </row>
        <row r="344">
          <cell r="B344">
            <v>338</v>
          </cell>
          <cell r="C344">
            <v>39033</v>
          </cell>
          <cell r="D344" t="str">
            <v>UK</v>
          </cell>
          <cell r="E344" t="str">
            <v>Retail</v>
          </cell>
          <cell r="F344" t="str">
            <v>Wind</v>
          </cell>
          <cell r="G344" t="str">
            <v>Violin</v>
          </cell>
          <cell r="H344">
            <v>6</v>
          </cell>
          <cell r="I344">
            <v>229</v>
          </cell>
          <cell r="J344">
            <v>1374</v>
          </cell>
        </row>
        <row r="345">
          <cell r="B345">
            <v>339</v>
          </cell>
          <cell r="C345">
            <v>39075</v>
          </cell>
          <cell r="D345" t="str">
            <v>UK</v>
          </cell>
          <cell r="E345" t="str">
            <v>Wholesale</v>
          </cell>
          <cell r="F345" t="str">
            <v>Wind</v>
          </cell>
          <cell r="G345" t="str">
            <v>Flute</v>
          </cell>
          <cell r="H345">
            <v>7</v>
          </cell>
          <cell r="I345">
            <v>225</v>
          </cell>
          <cell r="J345">
            <v>1575</v>
          </cell>
        </row>
        <row r="346">
          <cell r="B346">
            <v>340</v>
          </cell>
          <cell r="C346">
            <v>39068</v>
          </cell>
          <cell r="D346" t="str">
            <v>France</v>
          </cell>
          <cell r="E346" t="str">
            <v>Wholesale</v>
          </cell>
          <cell r="F346" t="str">
            <v>Wind</v>
          </cell>
          <cell r="G346" t="str">
            <v>Flute</v>
          </cell>
          <cell r="H346">
            <v>4</v>
          </cell>
          <cell r="I346">
            <v>225</v>
          </cell>
          <cell r="J346">
            <v>900</v>
          </cell>
        </row>
        <row r="347">
          <cell r="B347">
            <v>341</v>
          </cell>
          <cell r="C347">
            <v>39082</v>
          </cell>
          <cell r="D347" t="str">
            <v>France</v>
          </cell>
          <cell r="E347" t="str">
            <v>Retail</v>
          </cell>
          <cell r="F347" t="str">
            <v>Wind</v>
          </cell>
          <cell r="G347" t="str">
            <v>Flute</v>
          </cell>
          <cell r="H347">
            <v>2</v>
          </cell>
          <cell r="I347">
            <v>225</v>
          </cell>
          <cell r="J347">
            <v>450</v>
          </cell>
        </row>
        <row r="348">
          <cell r="B348">
            <v>342</v>
          </cell>
          <cell r="C348">
            <v>38774</v>
          </cell>
          <cell r="D348" t="str">
            <v>Germany</v>
          </cell>
          <cell r="E348" t="str">
            <v>Wholesale</v>
          </cell>
          <cell r="F348" t="str">
            <v>Wind</v>
          </cell>
          <cell r="G348" t="str">
            <v>Flute</v>
          </cell>
          <cell r="H348">
            <v>4</v>
          </cell>
          <cell r="I348">
            <v>225</v>
          </cell>
          <cell r="J348">
            <v>900</v>
          </cell>
        </row>
        <row r="349">
          <cell r="B349">
            <v>343</v>
          </cell>
          <cell r="C349">
            <v>39082</v>
          </cell>
          <cell r="D349" t="str">
            <v>UK</v>
          </cell>
          <cell r="E349" t="str">
            <v>Wholesale</v>
          </cell>
          <cell r="F349" t="str">
            <v>Wind</v>
          </cell>
          <cell r="G349" t="str">
            <v>Flute</v>
          </cell>
          <cell r="H349">
            <v>8</v>
          </cell>
          <cell r="I349">
            <v>225</v>
          </cell>
          <cell r="J349">
            <v>1800</v>
          </cell>
        </row>
        <row r="350">
          <cell r="B350">
            <v>344</v>
          </cell>
          <cell r="C350">
            <v>38788</v>
          </cell>
          <cell r="D350" t="str">
            <v>Italy</v>
          </cell>
          <cell r="E350" t="str">
            <v>Wholesale</v>
          </cell>
          <cell r="F350" t="str">
            <v>Wind</v>
          </cell>
          <cell r="G350" t="str">
            <v>Flute</v>
          </cell>
          <cell r="H350">
            <v>2</v>
          </cell>
          <cell r="I350">
            <v>225</v>
          </cell>
          <cell r="J350">
            <v>450</v>
          </cell>
        </row>
        <row r="351">
          <cell r="B351">
            <v>345</v>
          </cell>
          <cell r="C351">
            <v>38844</v>
          </cell>
          <cell r="D351" t="str">
            <v>Italy</v>
          </cell>
          <cell r="E351" t="str">
            <v>Retail</v>
          </cell>
          <cell r="F351" t="str">
            <v>Wind</v>
          </cell>
          <cell r="G351" t="str">
            <v>Flute</v>
          </cell>
          <cell r="H351">
            <v>2</v>
          </cell>
          <cell r="I351">
            <v>225</v>
          </cell>
          <cell r="J351">
            <v>450</v>
          </cell>
        </row>
        <row r="352">
          <cell r="B352">
            <v>346</v>
          </cell>
          <cell r="C352">
            <v>38809</v>
          </cell>
          <cell r="D352" t="str">
            <v>USA</v>
          </cell>
          <cell r="E352" t="str">
            <v>Retail</v>
          </cell>
          <cell r="F352" t="str">
            <v>Brass</v>
          </cell>
          <cell r="G352" t="str">
            <v>Trumpet</v>
          </cell>
          <cell r="H352">
            <v>8</v>
          </cell>
          <cell r="I352">
            <v>299</v>
          </cell>
          <cell r="J352">
            <v>2392</v>
          </cell>
        </row>
        <row r="353">
          <cell r="B353">
            <v>347</v>
          </cell>
          <cell r="C353">
            <v>38928</v>
          </cell>
          <cell r="D353" t="str">
            <v>USA</v>
          </cell>
          <cell r="E353" t="str">
            <v>Wholesale</v>
          </cell>
          <cell r="F353" t="str">
            <v>Brass</v>
          </cell>
          <cell r="G353" t="str">
            <v>Trumpet</v>
          </cell>
          <cell r="H353">
            <v>10</v>
          </cell>
          <cell r="I353">
            <v>325</v>
          </cell>
          <cell r="J353">
            <v>3250</v>
          </cell>
        </row>
        <row r="354">
          <cell r="B354">
            <v>348</v>
          </cell>
          <cell r="C354">
            <v>38928</v>
          </cell>
          <cell r="D354" t="str">
            <v>Italy</v>
          </cell>
          <cell r="E354" t="str">
            <v>Retail</v>
          </cell>
          <cell r="F354" t="str">
            <v>Wind</v>
          </cell>
          <cell r="G354" t="str">
            <v>Flute</v>
          </cell>
          <cell r="H354">
            <v>4</v>
          </cell>
          <cell r="I354">
            <v>225</v>
          </cell>
          <cell r="J354">
            <v>900</v>
          </cell>
        </row>
        <row r="355">
          <cell r="B355">
            <v>349</v>
          </cell>
          <cell r="C355">
            <v>38949</v>
          </cell>
          <cell r="D355" t="str">
            <v>Italy</v>
          </cell>
          <cell r="E355" t="str">
            <v>Retail</v>
          </cell>
          <cell r="F355" t="str">
            <v>Wind</v>
          </cell>
          <cell r="G355" t="str">
            <v>Flute</v>
          </cell>
          <cell r="H355">
            <v>4</v>
          </cell>
          <cell r="I355">
            <v>225</v>
          </cell>
          <cell r="J355">
            <v>900</v>
          </cell>
        </row>
        <row r="356">
          <cell r="B356">
            <v>350</v>
          </cell>
          <cell r="C356">
            <v>38935</v>
          </cell>
          <cell r="D356" t="str">
            <v>USA</v>
          </cell>
          <cell r="E356" t="str">
            <v>Retail</v>
          </cell>
          <cell r="F356" t="str">
            <v>Brass</v>
          </cell>
          <cell r="G356" t="str">
            <v>Trumpet</v>
          </cell>
          <cell r="H356">
            <v>9</v>
          </cell>
          <cell r="I356">
            <v>299</v>
          </cell>
          <cell r="J356">
            <v>2691</v>
          </cell>
        </row>
        <row r="357">
          <cell r="B357">
            <v>351</v>
          </cell>
          <cell r="C357">
            <v>38977</v>
          </cell>
          <cell r="D357" t="str">
            <v>USA</v>
          </cell>
          <cell r="E357" t="str">
            <v>Wholesale</v>
          </cell>
          <cell r="F357" t="str">
            <v>Brass</v>
          </cell>
          <cell r="G357" t="str">
            <v>Trumpet</v>
          </cell>
          <cell r="H357">
            <v>10</v>
          </cell>
          <cell r="I357">
            <v>450</v>
          </cell>
          <cell r="J357">
            <v>4500</v>
          </cell>
        </row>
        <row r="358">
          <cell r="B358">
            <v>352</v>
          </cell>
          <cell r="C358">
            <v>38753</v>
          </cell>
          <cell r="D358" t="str">
            <v>Japan</v>
          </cell>
          <cell r="E358" t="str">
            <v>Retail</v>
          </cell>
          <cell r="F358" t="str">
            <v>Wind</v>
          </cell>
          <cell r="G358" t="str">
            <v>Flute</v>
          </cell>
          <cell r="H358">
            <v>4</v>
          </cell>
          <cell r="I358">
            <v>225</v>
          </cell>
          <cell r="J358">
            <v>900</v>
          </cell>
        </row>
        <row r="359">
          <cell r="B359">
            <v>353</v>
          </cell>
          <cell r="C359">
            <v>38984</v>
          </cell>
          <cell r="D359" t="str">
            <v>USA</v>
          </cell>
          <cell r="E359" t="str">
            <v>Wholesale</v>
          </cell>
          <cell r="F359" t="str">
            <v>Brass</v>
          </cell>
          <cell r="G359" t="str">
            <v>Trumpet</v>
          </cell>
          <cell r="H359">
            <v>6</v>
          </cell>
          <cell r="I359">
            <v>299</v>
          </cell>
          <cell r="J359">
            <v>1794</v>
          </cell>
        </row>
        <row r="360">
          <cell r="B360">
            <v>354</v>
          </cell>
          <cell r="C360">
            <v>39026</v>
          </cell>
          <cell r="D360" t="str">
            <v>USA</v>
          </cell>
          <cell r="E360" t="str">
            <v>Wholesale</v>
          </cell>
          <cell r="F360" t="str">
            <v>Brass</v>
          </cell>
          <cell r="G360" t="str">
            <v>Trumpet</v>
          </cell>
          <cell r="H360">
            <v>7</v>
          </cell>
          <cell r="I360">
            <v>400</v>
          </cell>
          <cell r="J360">
            <v>2800</v>
          </cell>
        </row>
        <row r="361">
          <cell r="B361">
            <v>355</v>
          </cell>
          <cell r="C361">
            <v>39047</v>
          </cell>
          <cell r="D361" t="str">
            <v>USA</v>
          </cell>
          <cell r="E361" t="str">
            <v>Wholesale</v>
          </cell>
          <cell r="F361" t="str">
            <v>Brass</v>
          </cell>
          <cell r="G361" t="str">
            <v>Trumpet</v>
          </cell>
          <cell r="H361">
            <v>6</v>
          </cell>
          <cell r="I361">
            <v>450</v>
          </cell>
          <cell r="J361">
            <v>2700</v>
          </cell>
        </row>
        <row r="362">
          <cell r="B362">
            <v>356</v>
          </cell>
          <cell r="C362">
            <v>39068</v>
          </cell>
          <cell r="D362" t="str">
            <v>USA</v>
          </cell>
          <cell r="E362" t="str">
            <v>Wholesale</v>
          </cell>
          <cell r="F362" t="str">
            <v>Brass</v>
          </cell>
          <cell r="G362" t="str">
            <v>Trumpet</v>
          </cell>
          <cell r="H362">
            <v>10</v>
          </cell>
          <cell r="I362">
            <v>169</v>
          </cell>
          <cell r="J362">
            <v>1690</v>
          </cell>
        </row>
        <row r="363">
          <cell r="B363">
            <v>357</v>
          </cell>
          <cell r="C363">
            <v>38837</v>
          </cell>
          <cell r="D363" t="str">
            <v>USA</v>
          </cell>
          <cell r="E363" t="str">
            <v>Wholesale</v>
          </cell>
          <cell r="F363" t="str">
            <v>Electronic</v>
          </cell>
          <cell r="G363" t="str">
            <v>Keyboard</v>
          </cell>
          <cell r="H363">
            <v>6</v>
          </cell>
          <cell r="I363">
            <v>150</v>
          </cell>
          <cell r="J363">
            <v>900</v>
          </cell>
        </row>
        <row r="364">
          <cell r="B364">
            <v>358</v>
          </cell>
          <cell r="C364">
            <v>38858</v>
          </cell>
          <cell r="D364" t="str">
            <v>USA</v>
          </cell>
          <cell r="E364" t="str">
            <v>Retail</v>
          </cell>
          <cell r="F364" t="str">
            <v>Electronic</v>
          </cell>
          <cell r="G364" t="str">
            <v>MIDI Sequence</v>
          </cell>
          <cell r="H364">
            <v>7</v>
          </cell>
          <cell r="I364">
            <v>350</v>
          </cell>
          <cell r="J364">
            <v>2450</v>
          </cell>
        </row>
        <row r="365">
          <cell r="B365">
            <v>359</v>
          </cell>
          <cell r="C365">
            <v>38991</v>
          </cell>
          <cell r="D365" t="str">
            <v>USA</v>
          </cell>
          <cell r="E365" t="str">
            <v>Retail</v>
          </cell>
          <cell r="F365" t="str">
            <v>Electronic</v>
          </cell>
          <cell r="G365" t="str">
            <v>MIDI Sequence</v>
          </cell>
          <cell r="H365">
            <v>7</v>
          </cell>
          <cell r="I365">
            <v>350</v>
          </cell>
          <cell r="J365">
            <v>2450</v>
          </cell>
        </row>
        <row r="366">
          <cell r="B366">
            <v>360</v>
          </cell>
          <cell r="C366">
            <v>39005</v>
          </cell>
          <cell r="D366" t="str">
            <v>USA</v>
          </cell>
          <cell r="E366" t="str">
            <v>Wholesale</v>
          </cell>
          <cell r="F366" t="str">
            <v>Electronic</v>
          </cell>
          <cell r="G366" t="str">
            <v>MIDI Sequence</v>
          </cell>
          <cell r="H366">
            <v>5</v>
          </cell>
          <cell r="I366">
            <v>429</v>
          </cell>
          <cell r="J366">
            <v>2145</v>
          </cell>
        </row>
        <row r="367">
          <cell r="B367">
            <v>361</v>
          </cell>
          <cell r="C367">
            <v>38949</v>
          </cell>
          <cell r="D367" t="str">
            <v>UK</v>
          </cell>
          <cell r="E367" t="str">
            <v>Wholesale</v>
          </cell>
          <cell r="F367" t="str">
            <v>Wind</v>
          </cell>
          <cell r="G367" t="str">
            <v>Flute</v>
          </cell>
          <cell r="H367">
            <v>3</v>
          </cell>
          <cell r="I367">
            <v>225</v>
          </cell>
          <cell r="J367">
            <v>675</v>
          </cell>
        </row>
        <row r="368">
          <cell r="B368">
            <v>362</v>
          </cell>
          <cell r="C368">
            <v>39033</v>
          </cell>
          <cell r="D368" t="str">
            <v>USA</v>
          </cell>
          <cell r="E368" t="str">
            <v>Retail</v>
          </cell>
          <cell r="F368" t="str">
            <v>Electronic</v>
          </cell>
          <cell r="G368" t="str">
            <v>MIDI Sequence</v>
          </cell>
          <cell r="H368">
            <v>8</v>
          </cell>
          <cell r="I368">
            <v>429</v>
          </cell>
          <cell r="J368">
            <v>3432</v>
          </cell>
        </row>
        <row r="369">
          <cell r="B369">
            <v>363</v>
          </cell>
          <cell r="C369">
            <v>39082</v>
          </cell>
          <cell r="D369" t="str">
            <v>USA</v>
          </cell>
          <cell r="E369" t="str">
            <v>Retail</v>
          </cell>
          <cell r="F369" t="str">
            <v>Electronic</v>
          </cell>
          <cell r="G369" t="str">
            <v>MIDI Sequence</v>
          </cell>
          <cell r="H369">
            <v>8</v>
          </cell>
          <cell r="I369">
            <v>99</v>
          </cell>
          <cell r="J369">
            <v>792</v>
          </cell>
        </row>
        <row r="370">
          <cell r="B370">
            <v>364</v>
          </cell>
          <cell r="C370">
            <v>39068</v>
          </cell>
          <cell r="D370" t="str">
            <v>UK</v>
          </cell>
          <cell r="E370" t="str">
            <v>Retail</v>
          </cell>
          <cell r="F370" t="str">
            <v>Wind</v>
          </cell>
          <cell r="G370" t="str">
            <v>Flute</v>
          </cell>
          <cell r="H370">
            <v>4</v>
          </cell>
          <cell r="I370">
            <v>225</v>
          </cell>
          <cell r="J370">
            <v>900</v>
          </cell>
        </row>
        <row r="371">
          <cell r="B371">
            <v>365</v>
          </cell>
          <cell r="C371">
            <v>38998</v>
          </cell>
          <cell r="D371" t="str">
            <v>USA</v>
          </cell>
          <cell r="E371" t="str">
            <v>Wholesale</v>
          </cell>
          <cell r="F371" t="str">
            <v>String</v>
          </cell>
          <cell r="G371" t="str">
            <v>Violin</v>
          </cell>
          <cell r="H371">
            <v>6</v>
          </cell>
          <cell r="I371">
            <v>600</v>
          </cell>
          <cell r="J371">
            <v>3600</v>
          </cell>
        </row>
        <row r="372">
          <cell r="B372">
            <v>366</v>
          </cell>
          <cell r="C372">
            <v>39012</v>
          </cell>
          <cell r="D372" t="str">
            <v>USA</v>
          </cell>
          <cell r="E372" t="str">
            <v>Wholesale</v>
          </cell>
          <cell r="F372" t="str">
            <v>String</v>
          </cell>
          <cell r="G372" t="str">
            <v>Violin</v>
          </cell>
          <cell r="H372">
            <v>8</v>
          </cell>
          <cell r="I372">
            <v>400</v>
          </cell>
          <cell r="J372">
            <v>3200</v>
          </cell>
        </row>
        <row r="373">
          <cell r="B373">
            <v>367</v>
          </cell>
          <cell r="C373">
            <v>38851</v>
          </cell>
          <cell r="D373" t="str">
            <v>USA</v>
          </cell>
          <cell r="E373" t="str">
            <v>Wholesale</v>
          </cell>
          <cell r="F373" t="str">
            <v>Wind</v>
          </cell>
          <cell r="G373" t="str">
            <v>Flute</v>
          </cell>
          <cell r="H373">
            <v>3</v>
          </cell>
          <cell r="I373">
            <v>225</v>
          </cell>
          <cell r="J373">
            <v>675</v>
          </cell>
        </row>
        <row r="374">
          <cell r="B374">
            <v>368</v>
          </cell>
          <cell r="C374">
            <v>38942</v>
          </cell>
          <cell r="D374" t="str">
            <v>USA</v>
          </cell>
          <cell r="E374" t="str">
            <v>Wholesale</v>
          </cell>
          <cell r="F374" t="str">
            <v>Wind</v>
          </cell>
          <cell r="G374" t="str">
            <v>Flute</v>
          </cell>
          <cell r="H374">
            <v>4</v>
          </cell>
          <cell r="I374">
            <v>225</v>
          </cell>
          <cell r="J374">
            <v>900</v>
          </cell>
        </row>
        <row r="375">
          <cell r="B375">
            <v>369</v>
          </cell>
          <cell r="C375">
            <v>38956</v>
          </cell>
          <cell r="D375" t="str">
            <v>USA</v>
          </cell>
          <cell r="E375" t="str">
            <v>Wholesale</v>
          </cell>
          <cell r="F375" t="str">
            <v>Wind</v>
          </cell>
          <cell r="G375" t="str">
            <v>Flute</v>
          </cell>
          <cell r="H375">
            <v>2</v>
          </cell>
          <cell r="I375">
            <v>225</v>
          </cell>
          <cell r="J375">
            <v>450</v>
          </cell>
        </row>
        <row r="376">
          <cell r="B376">
            <v>370</v>
          </cell>
          <cell r="C376">
            <v>38963</v>
          </cell>
          <cell r="D376" t="str">
            <v>USA</v>
          </cell>
          <cell r="E376" t="str">
            <v>Retail</v>
          </cell>
          <cell r="F376" t="str">
            <v>Wind</v>
          </cell>
          <cell r="G376" t="str">
            <v>Flute</v>
          </cell>
          <cell r="H376">
            <v>4</v>
          </cell>
          <cell r="I376">
            <v>225</v>
          </cell>
          <cell r="J376">
            <v>900</v>
          </cell>
        </row>
        <row r="377">
          <cell r="B377">
            <v>371</v>
          </cell>
          <cell r="C377">
            <v>38970</v>
          </cell>
          <cell r="D377" t="str">
            <v>USA</v>
          </cell>
          <cell r="E377" t="str">
            <v>Wholesale</v>
          </cell>
          <cell r="F377" t="str">
            <v>Wind</v>
          </cell>
          <cell r="G377" t="str">
            <v>Violin</v>
          </cell>
          <cell r="H377">
            <v>9</v>
          </cell>
          <cell r="I377">
            <v>229</v>
          </cell>
          <cell r="J377">
            <v>2061</v>
          </cell>
        </row>
      </sheetData>
      <sheetData sheetId="2">
        <row r="1">
          <cell r="C1">
            <v>2</v>
          </cell>
        </row>
        <row r="4">
          <cell r="J4">
            <v>1700</v>
          </cell>
          <cell r="N4">
            <v>1700</v>
          </cell>
        </row>
        <row r="5">
          <cell r="J5">
            <v>2000</v>
          </cell>
          <cell r="N5">
            <v>2000</v>
          </cell>
        </row>
        <row r="6">
          <cell r="J6">
            <v>3400</v>
          </cell>
          <cell r="N6">
            <v>3400</v>
          </cell>
        </row>
        <row r="7">
          <cell r="J7" t="str">
            <v>-</v>
          </cell>
          <cell r="N7" t="e">
            <v>#N/A</v>
          </cell>
        </row>
        <row r="8">
          <cell r="J8">
            <v>6500</v>
          </cell>
          <cell r="N8">
            <v>6500</v>
          </cell>
        </row>
        <row r="9">
          <cell r="J9">
            <v>4000</v>
          </cell>
          <cell r="N9">
            <v>4000</v>
          </cell>
        </row>
        <row r="10">
          <cell r="J10">
            <v>5500</v>
          </cell>
          <cell r="N10">
            <v>5500</v>
          </cell>
        </row>
        <row r="11">
          <cell r="J11">
            <v>7000</v>
          </cell>
          <cell r="N11">
            <v>7000</v>
          </cell>
        </row>
        <row r="12">
          <cell r="J12">
            <v>10000</v>
          </cell>
          <cell r="N12">
            <v>10000</v>
          </cell>
        </row>
        <row r="13">
          <cell r="J13">
            <v>8500</v>
          </cell>
          <cell r="N13">
            <v>8500</v>
          </cell>
        </row>
        <row r="14">
          <cell r="J14">
            <v>15000</v>
          </cell>
          <cell r="N14">
            <v>15000</v>
          </cell>
        </row>
        <row r="15">
          <cell r="J15">
            <v>17000</v>
          </cell>
          <cell r="N15">
            <v>17000</v>
          </cell>
        </row>
      </sheetData>
      <sheetData sheetId="3">
        <row r="1">
          <cell r="C1">
            <v>3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 Boxes and Option Buttons"/>
      <sheetName val="Check Boxes"/>
      <sheetName val="List and Combo Boxes"/>
      <sheetName val="Scroll Bars and Spinners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2" displayName="Table2" ref="A2:H25" totalsRowShown="0" headerRowDxfId="1" headerRowBorderDxfId="0">
  <autoFilter ref="A2:H25"/>
  <tableColumns count="8">
    <tableColumn id="1" name="Code"/>
    <tableColumn id="8" name="Flavor"/>
    <tableColumn id="2" name="Cost" dataCellStyle="Currency"/>
    <tableColumn id="3" name="Price" dataCellStyle="Currency"/>
    <tableColumn id="4" name="Sales"/>
    <tableColumn id="5" name="Expense" dataCellStyle="Currency">
      <calculatedColumnFormula>C3*E3</calculatedColumnFormula>
    </tableColumn>
    <tableColumn id="6" name="Income" dataCellStyle="Currency">
      <calculatedColumnFormula>D3*E3</calculatedColumnFormula>
    </tableColumn>
    <tableColumn id="7" name="Total Profit" dataCellStyle="Currency">
      <calculatedColumnFormula>G3-F3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E:\MyData\Aplikasi\Santos\Santos%20-%20Day%202.xlsx" TargetMode="External"/><Relationship Id="rId2" Type="http://schemas.openxmlformats.org/officeDocument/2006/relationships/externalLinkPath" Target="file:///E:\MyData\Aplikasi\Santos\Santos%20-%20Day%202.xlsx" TargetMode="External"/><Relationship Id="rId1" Type="http://schemas.openxmlformats.org/officeDocument/2006/relationships/externalLinkPath" Target="file:///E:\MyData\Aplikasi\Santos\Santos%20-%20Day%202.xlsx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39" zoomScale="170" zoomScaleNormal="170" workbookViewId="0">
      <selection activeCell="E42" sqref="E42"/>
    </sheetView>
  </sheetViews>
  <sheetFormatPr defaultRowHeight="12.75" x14ac:dyDescent="0.2"/>
  <cols>
    <col min="1" max="1" width="15.7109375" style="96" bestFit="1" customWidth="1"/>
    <col min="2" max="2" width="9.140625" style="96"/>
    <col min="3" max="3" width="16.85546875" style="96" bestFit="1" customWidth="1"/>
    <col min="4" max="4" width="9.7109375" style="96" bestFit="1" customWidth="1"/>
    <col min="5" max="5" width="9.140625" style="96" bestFit="1" customWidth="1"/>
    <col min="6" max="16384" width="9.140625" style="96"/>
  </cols>
  <sheetData>
    <row r="1" spans="1:5" ht="15" x14ac:dyDescent="0.2">
      <c r="A1" s="95" t="s">
        <v>169</v>
      </c>
    </row>
    <row r="2" spans="1:5" ht="15.75" thickBot="1" x14ac:dyDescent="0.3">
      <c r="A2" s="97" t="s">
        <v>170</v>
      </c>
      <c r="B2" s="98"/>
      <c r="C2" s="99" t="s">
        <v>171</v>
      </c>
      <c r="D2" s="100" t="s">
        <v>172</v>
      </c>
      <c r="E2" s="100" t="s">
        <v>173</v>
      </c>
    </row>
    <row r="3" spans="1:5" ht="16.5" thickTop="1" thickBot="1" x14ac:dyDescent="0.3">
      <c r="A3" s="101">
        <v>1</v>
      </c>
      <c r="B3" s="98"/>
      <c r="C3" s="102" t="s">
        <v>174</v>
      </c>
      <c r="D3" s="103">
        <f>A3+A4</f>
        <v>3</v>
      </c>
      <c r="E3" s="104">
        <f>A3+A4</f>
        <v>3</v>
      </c>
    </row>
    <row r="4" spans="1:5" ht="16.5" thickTop="1" thickBot="1" x14ac:dyDescent="0.3">
      <c r="A4" s="101">
        <v>2</v>
      </c>
      <c r="B4" s="98"/>
      <c r="C4" s="102" t="s">
        <v>175</v>
      </c>
      <c r="D4" s="103">
        <f>A3-A4</f>
        <v>-1</v>
      </c>
      <c r="E4" s="104">
        <f>A3-A4</f>
        <v>-1</v>
      </c>
    </row>
    <row r="5" spans="1:5" ht="15.75" thickTop="1" x14ac:dyDescent="0.25">
      <c r="A5" s="98"/>
      <c r="B5" s="98"/>
      <c r="C5" s="102" t="s">
        <v>176</v>
      </c>
      <c r="D5" s="103">
        <f>A3*A4</f>
        <v>2</v>
      </c>
      <c r="E5" s="104">
        <f>A3*A4</f>
        <v>2</v>
      </c>
    </row>
    <row r="6" spans="1:5" ht="15.75" thickBot="1" x14ac:dyDescent="0.3">
      <c r="A6" s="98"/>
      <c r="B6" s="98"/>
      <c r="C6" s="102" t="s">
        <v>177</v>
      </c>
      <c r="D6" s="126">
        <f>A3/A4</f>
        <v>0.5</v>
      </c>
      <c r="E6" s="104">
        <f>A3/A4</f>
        <v>0.5</v>
      </c>
    </row>
    <row r="7" spans="1:5" ht="16.5" thickTop="1" thickBot="1" x14ac:dyDescent="0.3">
      <c r="A7" s="98"/>
      <c r="B7" s="98"/>
      <c r="C7" s="102" t="s">
        <v>178</v>
      </c>
      <c r="D7" s="105">
        <f>A3^A4</f>
        <v>1</v>
      </c>
      <c r="E7" s="104">
        <f>A3^A4</f>
        <v>1</v>
      </c>
    </row>
    <row r="8" spans="1:5" ht="13.5" thickTop="1" x14ac:dyDescent="0.2"/>
    <row r="10" spans="1:5" ht="15" x14ac:dyDescent="0.2">
      <c r="A10" s="95" t="s">
        <v>179</v>
      </c>
    </row>
    <row r="11" spans="1:5" ht="15" x14ac:dyDescent="0.25">
      <c r="A11" s="99" t="s">
        <v>180</v>
      </c>
      <c r="B11" s="100" t="s">
        <v>138</v>
      </c>
      <c r="C11" s="106"/>
      <c r="D11" s="99" t="s">
        <v>181</v>
      </c>
      <c r="E11" s="100" t="s">
        <v>138</v>
      </c>
    </row>
    <row r="12" spans="1:5" ht="15" x14ac:dyDescent="0.25">
      <c r="A12" s="104" t="s">
        <v>182</v>
      </c>
      <c r="B12" s="104">
        <v>50</v>
      </c>
      <c r="C12" s="106"/>
      <c r="D12" s="104" t="s">
        <v>183</v>
      </c>
      <c r="E12" s="104">
        <v>50</v>
      </c>
    </row>
    <row r="13" spans="1:5" ht="15" x14ac:dyDescent="0.25">
      <c r="A13" s="104" t="s">
        <v>184</v>
      </c>
      <c r="B13" s="104">
        <v>20</v>
      </c>
      <c r="C13" s="107"/>
      <c r="D13" s="104" t="s">
        <v>185</v>
      </c>
      <c r="E13" s="104">
        <v>30</v>
      </c>
    </row>
    <row r="14" spans="1:5" ht="15" x14ac:dyDescent="0.25">
      <c r="A14" s="104" t="s">
        <v>186</v>
      </c>
      <c r="B14" s="104">
        <v>60</v>
      </c>
      <c r="C14" s="107"/>
      <c r="D14" s="104" t="s">
        <v>187</v>
      </c>
      <c r="E14" s="104">
        <v>10</v>
      </c>
    </row>
    <row r="15" spans="1:5" ht="15" x14ac:dyDescent="0.25">
      <c r="A15" s="104" t="s">
        <v>188</v>
      </c>
      <c r="B15" s="108">
        <v>40</v>
      </c>
      <c r="C15" s="107"/>
      <c r="D15" s="104" t="s">
        <v>189</v>
      </c>
      <c r="E15" s="108">
        <v>50</v>
      </c>
    </row>
    <row r="16" spans="1:5" ht="15" x14ac:dyDescent="0.25">
      <c r="A16" s="109" t="s">
        <v>190</v>
      </c>
      <c r="B16" s="110">
        <f>SUM(B12:B15)</f>
        <v>170</v>
      </c>
      <c r="C16" s="107"/>
      <c r="D16" s="109" t="s">
        <v>190</v>
      </c>
      <c r="E16" s="110">
        <f>SUM(E12:E15)</f>
        <v>140</v>
      </c>
    </row>
    <row r="17" spans="1:7" ht="15" x14ac:dyDescent="0.25">
      <c r="A17" s="107"/>
      <c r="B17" s="107"/>
      <c r="C17" s="107"/>
      <c r="D17" s="107"/>
      <c r="E17" s="107"/>
    </row>
    <row r="18" spans="1:7" ht="15" x14ac:dyDescent="0.25">
      <c r="A18" s="99" t="s">
        <v>191</v>
      </c>
      <c r="B18" s="100" t="s">
        <v>138</v>
      </c>
      <c r="C18" s="107"/>
      <c r="D18" s="99" t="s">
        <v>191</v>
      </c>
      <c r="E18" s="100" t="s">
        <v>138</v>
      </c>
    </row>
    <row r="19" spans="1:7" ht="15" x14ac:dyDescent="0.25">
      <c r="A19" s="104" t="s">
        <v>192</v>
      </c>
      <c r="B19" s="104">
        <v>50</v>
      </c>
      <c r="C19" s="107"/>
      <c r="D19" s="104" t="s">
        <v>192</v>
      </c>
      <c r="E19" s="104">
        <v>50</v>
      </c>
    </row>
    <row r="20" spans="1:7" ht="15" x14ac:dyDescent="0.25">
      <c r="A20" s="104" t="s">
        <v>193</v>
      </c>
      <c r="B20" s="104">
        <v>100</v>
      </c>
      <c r="C20" s="107"/>
      <c r="D20" s="104" t="s">
        <v>193</v>
      </c>
      <c r="E20" s="104">
        <v>100</v>
      </c>
    </row>
    <row r="21" spans="1:7" ht="15" x14ac:dyDescent="0.25">
      <c r="A21" s="104" t="s">
        <v>194</v>
      </c>
      <c r="B21" s="104">
        <v>40</v>
      </c>
      <c r="C21" s="107"/>
      <c r="D21" s="104" t="s">
        <v>194</v>
      </c>
      <c r="E21" s="104">
        <v>0</v>
      </c>
    </row>
    <row r="22" spans="1:7" ht="15" x14ac:dyDescent="0.25">
      <c r="A22" s="104" t="s">
        <v>195</v>
      </c>
      <c r="B22" s="104">
        <v>50</v>
      </c>
      <c r="C22" s="107"/>
      <c r="D22" s="104" t="s">
        <v>195</v>
      </c>
      <c r="E22" s="104">
        <v>50</v>
      </c>
    </row>
    <row r="23" spans="1:7" ht="15.75" thickBot="1" x14ac:dyDescent="0.3">
      <c r="A23" s="104" t="s">
        <v>196</v>
      </c>
      <c r="B23" s="104">
        <v>20</v>
      </c>
      <c r="C23" s="107"/>
      <c r="D23" s="104" t="s">
        <v>196</v>
      </c>
      <c r="E23" s="104">
        <v>20</v>
      </c>
    </row>
    <row r="24" spans="1:7" ht="16.5" thickTop="1" thickBot="1" x14ac:dyDescent="0.3">
      <c r="A24" s="109" t="s">
        <v>198</v>
      </c>
      <c r="B24" s="111">
        <f>AVERAGE(B19:B23)</f>
        <v>52</v>
      </c>
      <c r="C24" s="107"/>
      <c r="D24" s="109" t="s">
        <v>197</v>
      </c>
      <c r="E24" s="105">
        <f>COUNT(E19:E23)</f>
        <v>5</v>
      </c>
    </row>
    <row r="25" spans="1:7" ht="13.5" thickTop="1" x14ac:dyDescent="0.2"/>
    <row r="26" spans="1:7" ht="15" x14ac:dyDescent="0.25">
      <c r="A26" s="117"/>
      <c r="B26" s="112"/>
      <c r="C26" s="112"/>
      <c r="D26" s="117"/>
      <c r="E26" s="112"/>
    </row>
    <row r="27" spans="1:7" ht="15" x14ac:dyDescent="0.25">
      <c r="A27" s="99" t="s">
        <v>191</v>
      </c>
      <c r="B27" s="100" t="s">
        <v>138</v>
      </c>
      <c r="C27" s="112"/>
      <c r="D27" s="113" t="s">
        <v>191</v>
      </c>
      <c r="E27" s="100" t="s">
        <v>138</v>
      </c>
    </row>
    <row r="28" spans="1:7" ht="15" x14ac:dyDescent="0.25">
      <c r="A28" s="104" t="s">
        <v>192</v>
      </c>
      <c r="B28" s="114">
        <v>50</v>
      </c>
      <c r="C28" s="112"/>
      <c r="D28" s="102" t="s">
        <v>192</v>
      </c>
      <c r="E28" s="114">
        <v>50</v>
      </c>
      <c r="F28" s="118" t="s">
        <v>199</v>
      </c>
      <c r="G28" s="118"/>
    </row>
    <row r="29" spans="1:7" ht="15" x14ac:dyDescent="0.25">
      <c r="A29" s="104" t="s">
        <v>193</v>
      </c>
      <c r="B29" s="114">
        <v>100</v>
      </c>
      <c r="C29" s="112"/>
      <c r="D29" s="102" t="s">
        <v>193</v>
      </c>
      <c r="E29" s="114">
        <v>100</v>
      </c>
    </row>
    <row r="30" spans="1:7" ht="15" x14ac:dyDescent="0.25">
      <c r="A30" s="104" t="s">
        <v>194</v>
      </c>
      <c r="B30" s="114">
        <v>40</v>
      </c>
      <c r="C30" s="112"/>
      <c r="D30" s="102" t="s">
        <v>194</v>
      </c>
      <c r="E30" s="114">
        <v>40</v>
      </c>
    </row>
    <row r="31" spans="1:7" ht="15" x14ac:dyDescent="0.25">
      <c r="A31" s="104" t="s">
        <v>195</v>
      </c>
      <c r="B31" s="114">
        <v>50</v>
      </c>
      <c r="C31" s="112"/>
      <c r="D31" s="102" t="s">
        <v>195</v>
      </c>
      <c r="E31" s="114">
        <v>50</v>
      </c>
    </row>
    <row r="32" spans="1:7" ht="15.75" thickBot="1" x14ac:dyDescent="0.3">
      <c r="A32" s="104" t="s">
        <v>196</v>
      </c>
      <c r="B32" s="114">
        <v>20</v>
      </c>
      <c r="C32" s="112"/>
      <c r="D32" s="102" t="s">
        <v>196</v>
      </c>
      <c r="E32" s="114">
        <v>20</v>
      </c>
    </row>
    <row r="33" spans="1:12" ht="16.5" thickTop="1" thickBot="1" x14ac:dyDescent="0.3">
      <c r="A33" s="115" t="s">
        <v>198</v>
      </c>
      <c r="B33" s="116">
        <f>AVERAGE(B28:B32)</f>
        <v>52</v>
      </c>
      <c r="C33" s="117" t="s">
        <v>200</v>
      </c>
      <c r="D33" s="117" t="s">
        <v>201</v>
      </c>
      <c r="E33" s="101">
        <f>MEDIAN(E28:E32)</f>
        <v>50</v>
      </c>
    </row>
    <row r="34" spans="1:12" ht="16.5" thickTop="1" thickBot="1" x14ac:dyDescent="0.3">
      <c r="D34" s="119" t="s">
        <v>202</v>
      </c>
      <c r="E34" s="101">
        <f>MODE(E28:E32)</f>
        <v>50</v>
      </c>
    </row>
    <row r="35" spans="1:12" ht="13.5" thickTop="1" x14ac:dyDescent="0.2"/>
    <row r="36" spans="1:12" ht="15" x14ac:dyDescent="0.25">
      <c r="A36" s="99" t="s">
        <v>180</v>
      </c>
      <c r="B36" s="100" t="s">
        <v>138</v>
      </c>
      <c r="C36" s="112"/>
      <c r="D36" s="113" t="s">
        <v>181</v>
      </c>
      <c r="E36" s="100" t="s">
        <v>138</v>
      </c>
    </row>
    <row r="37" spans="1:12" ht="15" x14ac:dyDescent="0.25">
      <c r="A37" s="104" t="s">
        <v>182</v>
      </c>
      <c r="B37" s="114">
        <v>50</v>
      </c>
      <c r="C37" s="112"/>
      <c r="D37" s="102" t="s">
        <v>183</v>
      </c>
      <c r="E37" s="114">
        <v>50</v>
      </c>
    </row>
    <row r="38" spans="1:12" ht="15" x14ac:dyDescent="0.25">
      <c r="A38" s="104" t="s">
        <v>184</v>
      </c>
      <c r="B38" s="114">
        <v>20</v>
      </c>
      <c r="C38" s="112"/>
      <c r="D38" s="102" t="s">
        <v>185</v>
      </c>
      <c r="E38" s="114">
        <v>30</v>
      </c>
    </row>
    <row r="39" spans="1:12" ht="15" x14ac:dyDescent="0.25">
      <c r="A39" s="104" t="s">
        <v>186</v>
      </c>
      <c r="B39" s="114">
        <v>60</v>
      </c>
      <c r="C39" s="112"/>
      <c r="D39" s="102" t="s">
        <v>187</v>
      </c>
      <c r="E39" s="114">
        <v>10</v>
      </c>
    </row>
    <row r="40" spans="1:12" ht="15" x14ac:dyDescent="0.25">
      <c r="A40" s="104" t="s">
        <v>188</v>
      </c>
      <c r="B40" s="114">
        <v>40</v>
      </c>
      <c r="C40" s="112"/>
      <c r="D40" s="102" t="s">
        <v>189</v>
      </c>
      <c r="E40" s="114">
        <v>50</v>
      </c>
    </row>
    <row r="41" spans="1:12" ht="15" x14ac:dyDescent="0.25">
      <c r="A41" s="115" t="s">
        <v>203</v>
      </c>
      <c r="B41" s="116">
        <f>MIN(B37:B40)</f>
        <v>20</v>
      </c>
      <c r="C41" s="112"/>
      <c r="D41" s="115" t="s">
        <v>204</v>
      </c>
      <c r="E41" s="116">
        <f>MAX(E37:E40)</f>
        <v>50</v>
      </c>
    </row>
    <row r="42" spans="1:12" ht="15" x14ac:dyDescent="0.25">
      <c r="A42" s="117"/>
      <c r="B42" s="112"/>
      <c r="C42" s="112"/>
      <c r="D42" s="117"/>
      <c r="E42" s="112"/>
    </row>
    <row r="43" spans="1:12" ht="15" x14ac:dyDescent="0.25">
      <c r="A43" s="99" t="s">
        <v>191</v>
      </c>
      <c r="B43" s="100" t="s">
        <v>138</v>
      </c>
      <c r="C43" s="112"/>
      <c r="D43" s="113" t="s">
        <v>191</v>
      </c>
      <c r="E43" s="100" t="s">
        <v>138</v>
      </c>
      <c r="G43" s="113" t="s">
        <v>191</v>
      </c>
      <c r="H43" s="102" t="s">
        <v>192</v>
      </c>
      <c r="I43" s="102" t="s">
        <v>193</v>
      </c>
      <c r="J43" s="102" t="s">
        <v>194</v>
      </c>
      <c r="K43" s="102" t="s">
        <v>195</v>
      </c>
      <c r="L43" s="102" t="s">
        <v>196</v>
      </c>
    </row>
    <row r="44" spans="1:12" ht="15" x14ac:dyDescent="0.25">
      <c r="A44" s="104" t="s">
        <v>192</v>
      </c>
      <c r="B44" s="114">
        <v>50</v>
      </c>
      <c r="C44" s="112"/>
      <c r="D44" s="102" t="s">
        <v>192</v>
      </c>
      <c r="E44" s="114">
        <v>50</v>
      </c>
      <c r="G44" s="100" t="s">
        <v>138</v>
      </c>
      <c r="H44" s="114">
        <v>50</v>
      </c>
      <c r="I44" s="114">
        <v>100</v>
      </c>
      <c r="J44" s="114">
        <v>40</v>
      </c>
      <c r="K44" s="114">
        <v>50</v>
      </c>
      <c r="L44" s="114">
        <v>20</v>
      </c>
    </row>
    <row r="45" spans="1:12" ht="15" x14ac:dyDescent="0.25">
      <c r="A45" s="104" t="s">
        <v>193</v>
      </c>
      <c r="B45" s="114">
        <v>100</v>
      </c>
      <c r="C45" s="112"/>
      <c r="D45" s="102" t="s">
        <v>193</v>
      </c>
      <c r="E45" s="114">
        <v>100</v>
      </c>
    </row>
    <row r="46" spans="1:12" ht="15" x14ac:dyDescent="0.25">
      <c r="A46" s="104" t="s">
        <v>194</v>
      </c>
      <c r="B46" s="114">
        <v>40</v>
      </c>
      <c r="C46" s="112"/>
      <c r="D46" s="102" t="s">
        <v>194</v>
      </c>
      <c r="E46" s="114">
        <v>40</v>
      </c>
    </row>
    <row r="47" spans="1:12" ht="15" x14ac:dyDescent="0.25">
      <c r="A47" s="104" t="s">
        <v>195</v>
      </c>
      <c r="B47" s="114">
        <v>50</v>
      </c>
      <c r="C47" s="112"/>
      <c r="D47" s="102" t="s">
        <v>195</v>
      </c>
      <c r="E47" s="114">
        <v>50</v>
      </c>
    </row>
    <row r="48" spans="1:12" ht="15" x14ac:dyDescent="0.25">
      <c r="A48" s="104" t="s">
        <v>196</v>
      </c>
      <c r="B48" s="114">
        <v>20</v>
      </c>
      <c r="C48" s="112"/>
      <c r="D48" s="102" t="s">
        <v>196</v>
      </c>
      <c r="E48" s="114">
        <v>20</v>
      </c>
    </row>
    <row r="49" spans="1:5" ht="15" x14ac:dyDescent="0.25">
      <c r="A49" s="115" t="s">
        <v>205</v>
      </c>
      <c r="B49" s="116"/>
      <c r="C49" s="112"/>
      <c r="D49" s="115"/>
      <c r="E49" s="1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L6" sqref="L6"/>
    </sheetView>
  </sheetViews>
  <sheetFormatPr defaultRowHeight="15" x14ac:dyDescent="0.25"/>
  <cols>
    <col min="6" max="6" width="12.140625" bestFit="1" customWidth="1"/>
    <col min="7" max="7" width="11.28515625" bestFit="1" customWidth="1"/>
    <col min="8" max="8" width="14.5703125" bestFit="1" customWidth="1"/>
  </cols>
  <sheetData>
    <row r="1" spans="1:8" ht="18.75" x14ac:dyDescent="0.3">
      <c r="A1" s="125" t="s">
        <v>77</v>
      </c>
      <c r="B1" s="125"/>
      <c r="C1" s="125"/>
      <c r="D1" s="125"/>
      <c r="E1" s="125"/>
      <c r="F1" s="125"/>
      <c r="G1" s="125"/>
      <c r="H1" s="125"/>
    </row>
    <row r="2" spans="1:8" x14ac:dyDescent="0.25">
      <c r="A2" s="60" t="s">
        <v>78</v>
      </c>
      <c r="B2" s="60" t="s">
        <v>79</v>
      </c>
      <c r="C2" s="61" t="s">
        <v>2</v>
      </c>
      <c r="D2" s="61" t="s">
        <v>80</v>
      </c>
      <c r="E2" s="60" t="s">
        <v>81</v>
      </c>
      <c r="F2" s="61" t="s">
        <v>82</v>
      </c>
      <c r="G2" s="61" t="s">
        <v>83</v>
      </c>
      <c r="H2" s="61" t="s">
        <v>84</v>
      </c>
    </row>
    <row r="3" spans="1:8" x14ac:dyDescent="0.25">
      <c r="A3">
        <v>1001</v>
      </c>
      <c r="B3" t="s">
        <v>85</v>
      </c>
      <c r="C3" s="62">
        <v>2.14</v>
      </c>
      <c r="D3" s="62">
        <v>5.68</v>
      </c>
      <c r="E3">
        <v>662</v>
      </c>
      <c r="F3" s="62">
        <f t="shared" ref="F3:F25" si="0">C3*E3</f>
        <v>1416.68</v>
      </c>
      <c r="G3" s="62">
        <f t="shared" ref="G3:G25" si="1">D3*E3</f>
        <v>3760.16</v>
      </c>
      <c r="H3" s="62">
        <f t="shared" ref="H3:H25" si="2">G3-F3</f>
        <v>2343.4799999999996</v>
      </c>
    </row>
    <row r="4" spans="1:8" x14ac:dyDescent="0.25">
      <c r="A4">
        <v>1002</v>
      </c>
      <c r="B4" t="s">
        <v>86</v>
      </c>
      <c r="C4" s="62">
        <v>2.36</v>
      </c>
      <c r="D4" s="62">
        <v>5.2</v>
      </c>
      <c r="E4">
        <v>592</v>
      </c>
      <c r="F4" s="62">
        <f t="shared" si="0"/>
        <v>1397.12</v>
      </c>
      <c r="G4" s="62">
        <f t="shared" si="1"/>
        <v>3078.4</v>
      </c>
      <c r="H4" s="62">
        <f t="shared" si="2"/>
        <v>1681.2800000000002</v>
      </c>
    </row>
    <row r="5" spans="1:8" x14ac:dyDescent="0.25">
      <c r="A5">
        <v>1003</v>
      </c>
      <c r="B5" t="s">
        <v>87</v>
      </c>
      <c r="C5" s="62">
        <v>2.59</v>
      </c>
      <c r="D5" s="62">
        <v>5.83</v>
      </c>
      <c r="E5">
        <v>264</v>
      </c>
      <c r="F5" s="62">
        <f t="shared" si="0"/>
        <v>683.76</v>
      </c>
      <c r="G5" s="62">
        <f t="shared" si="1"/>
        <v>1539.1200000000001</v>
      </c>
      <c r="H5" s="62">
        <f t="shared" si="2"/>
        <v>855.36000000000013</v>
      </c>
    </row>
    <row r="6" spans="1:8" x14ac:dyDescent="0.25">
      <c r="A6">
        <v>1004</v>
      </c>
      <c r="B6" t="s">
        <v>88</v>
      </c>
      <c r="C6" s="62">
        <v>1.78</v>
      </c>
      <c r="D6" s="62">
        <v>4.99</v>
      </c>
      <c r="E6">
        <v>264</v>
      </c>
      <c r="F6" s="62">
        <f t="shared" si="0"/>
        <v>469.92</v>
      </c>
      <c r="G6" s="62">
        <f t="shared" si="1"/>
        <v>1317.3600000000001</v>
      </c>
      <c r="H6" s="62">
        <f t="shared" si="2"/>
        <v>847.44</v>
      </c>
    </row>
    <row r="7" spans="1:8" x14ac:dyDescent="0.25">
      <c r="A7">
        <v>1005</v>
      </c>
      <c r="B7" t="s">
        <v>89</v>
      </c>
      <c r="C7" s="62">
        <v>1.76</v>
      </c>
      <c r="D7" s="62">
        <v>4.93</v>
      </c>
      <c r="E7">
        <v>260</v>
      </c>
      <c r="F7" s="62">
        <f t="shared" si="0"/>
        <v>457.6</v>
      </c>
      <c r="G7" s="62">
        <f t="shared" si="1"/>
        <v>1281.8</v>
      </c>
      <c r="H7" s="62">
        <f t="shared" si="2"/>
        <v>824.19999999999993</v>
      </c>
    </row>
    <row r="8" spans="1:8" x14ac:dyDescent="0.25">
      <c r="A8">
        <v>1006</v>
      </c>
      <c r="B8" t="s">
        <v>90</v>
      </c>
      <c r="C8" s="62">
        <v>1.54</v>
      </c>
      <c r="D8" s="62">
        <v>4.32</v>
      </c>
      <c r="E8">
        <v>264</v>
      </c>
      <c r="F8" s="62">
        <f t="shared" si="0"/>
        <v>406.56</v>
      </c>
      <c r="G8" s="62">
        <f t="shared" si="1"/>
        <v>1140.48</v>
      </c>
      <c r="H8" s="62">
        <f t="shared" si="2"/>
        <v>733.92000000000007</v>
      </c>
    </row>
    <row r="9" spans="1:8" x14ac:dyDescent="0.25">
      <c r="A9">
        <v>1007</v>
      </c>
      <c r="B9" t="s">
        <v>91</v>
      </c>
      <c r="C9" s="62">
        <v>2.56</v>
      </c>
      <c r="D9" s="62">
        <v>5.84</v>
      </c>
      <c r="E9">
        <v>204</v>
      </c>
      <c r="F9" s="62">
        <f t="shared" si="0"/>
        <v>522.24</v>
      </c>
      <c r="G9" s="62">
        <f t="shared" si="1"/>
        <v>1191.3599999999999</v>
      </c>
      <c r="H9" s="62">
        <f t="shared" si="2"/>
        <v>669.11999999999989</v>
      </c>
    </row>
    <row r="10" spans="1:8" x14ac:dyDescent="0.25">
      <c r="A10">
        <v>1008</v>
      </c>
      <c r="B10" t="s">
        <v>92</v>
      </c>
      <c r="C10" s="62">
        <v>1.46</v>
      </c>
      <c r="D10" s="62">
        <v>4.09</v>
      </c>
      <c r="E10">
        <v>233</v>
      </c>
      <c r="F10" s="62">
        <f t="shared" si="0"/>
        <v>340.18</v>
      </c>
      <c r="G10" s="62">
        <f t="shared" si="1"/>
        <v>952.96999999999991</v>
      </c>
      <c r="H10" s="62">
        <f t="shared" si="2"/>
        <v>612.79</v>
      </c>
    </row>
    <row r="11" spans="1:8" x14ac:dyDescent="0.25">
      <c r="A11">
        <v>1009</v>
      </c>
      <c r="B11" t="s">
        <v>93</v>
      </c>
      <c r="C11" s="62">
        <v>1.28</v>
      </c>
      <c r="D11" s="62">
        <v>3.59</v>
      </c>
      <c r="E11">
        <v>260</v>
      </c>
      <c r="F11" s="62">
        <f t="shared" si="0"/>
        <v>332.8</v>
      </c>
      <c r="G11" s="62">
        <f t="shared" si="1"/>
        <v>933.4</v>
      </c>
      <c r="H11" s="62">
        <f t="shared" si="2"/>
        <v>600.59999999999991</v>
      </c>
    </row>
    <row r="12" spans="1:8" x14ac:dyDescent="0.25">
      <c r="A12">
        <v>1010</v>
      </c>
      <c r="B12" t="s">
        <v>94</v>
      </c>
      <c r="C12" s="62">
        <v>2.3199999999999998</v>
      </c>
      <c r="D12" s="62">
        <v>6.5</v>
      </c>
      <c r="E12">
        <v>143</v>
      </c>
      <c r="F12" s="62">
        <f t="shared" si="0"/>
        <v>331.76</v>
      </c>
      <c r="G12" s="62">
        <f t="shared" si="1"/>
        <v>929.5</v>
      </c>
      <c r="H12" s="62">
        <f t="shared" si="2"/>
        <v>597.74</v>
      </c>
    </row>
    <row r="13" spans="1:8" x14ac:dyDescent="0.25">
      <c r="A13">
        <v>1011</v>
      </c>
      <c r="B13" t="s">
        <v>95</v>
      </c>
      <c r="C13" s="62">
        <v>1.25</v>
      </c>
      <c r="D13" s="62">
        <v>3.5</v>
      </c>
      <c r="E13">
        <v>260</v>
      </c>
      <c r="F13" s="62">
        <f t="shared" si="0"/>
        <v>325</v>
      </c>
      <c r="G13" s="62">
        <f t="shared" si="1"/>
        <v>910</v>
      </c>
      <c r="H13" s="62">
        <f t="shared" si="2"/>
        <v>585</v>
      </c>
    </row>
    <row r="14" spans="1:8" x14ac:dyDescent="0.25">
      <c r="A14">
        <v>1012</v>
      </c>
      <c r="B14" t="s">
        <v>96</v>
      </c>
      <c r="C14" s="62">
        <v>2.2799999999999998</v>
      </c>
      <c r="D14" s="62">
        <v>5.34</v>
      </c>
      <c r="E14">
        <v>178</v>
      </c>
      <c r="F14" s="62">
        <f t="shared" si="0"/>
        <v>405.84</v>
      </c>
      <c r="G14" s="62">
        <f t="shared" si="1"/>
        <v>950.52</v>
      </c>
      <c r="H14" s="62">
        <f t="shared" si="2"/>
        <v>544.68000000000006</v>
      </c>
    </row>
    <row r="15" spans="1:8" x14ac:dyDescent="0.25">
      <c r="A15">
        <v>1013</v>
      </c>
      <c r="B15" t="s">
        <v>97</v>
      </c>
      <c r="C15" s="62">
        <v>0.35</v>
      </c>
      <c r="D15" s="62">
        <v>1.1599999999999999</v>
      </c>
      <c r="E15">
        <v>662</v>
      </c>
      <c r="F15" s="62">
        <f t="shared" si="0"/>
        <v>231.7</v>
      </c>
      <c r="G15" s="62">
        <f t="shared" si="1"/>
        <v>767.92</v>
      </c>
      <c r="H15" s="62">
        <f t="shared" si="2"/>
        <v>536.22</v>
      </c>
    </row>
    <row r="16" spans="1:8" x14ac:dyDescent="0.25">
      <c r="A16">
        <v>1014</v>
      </c>
      <c r="B16" t="s">
        <v>98</v>
      </c>
      <c r="C16" s="62">
        <v>2.0499999999999998</v>
      </c>
      <c r="D16" s="62">
        <v>5.74</v>
      </c>
      <c r="E16">
        <v>140</v>
      </c>
      <c r="F16" s="62">
        <f t="shared" si="0"/>
        <v>287</v>
      </c>
      <c r="G16" s="62">
        <f t="shared" si="1"/>
        <v>803.6</v>
      </c>
      <c r="H16" s="62">
        <f t="shared" si="2"/>
        <v>516.6</v>
      </c>
    </row>
    <row r="17" spans="1:8" x14ac:dyDescent="0.25">
      <c r="A17">
        <v>1015</v>
      </c>
      <c r="B17" t="s">
        <v>99</v>
      </c>
      <c r="C17" s="62">
        <v>1.98</v>
      </c>
      <c r="D17" s="62">
        <v>5.55</v>
      </c>
      <c r="E17">
        <v>143</v>
      </c>
      <c r="F17" s="62">
        <f t="shared" si="0"/>
        <v>283.14</v>
      </c>
      <c r="G17" s="62">
        <f t="shared" si="1"/>
        <v>793.65</v>
      </c>
      <c r="H17" s="62">
        <f t="shared" si="2"/>
        <v>510.51</v>
      </c>
    </row>
    <row r="18" spans="1:8" x14ac:dyDescent="0.25">
      <c r="A18">
        <v>1016</v>
      </c>
      <c r="B18" t="s">
        <v>100</v>
      </c>
      <c r="C18" s="62">
        <v>3.25</v>
      </c>
      <c r="D18" s="62">
        <v>6.37</v>
      </c>
      <c r="E18">
        <v>154</v>
      </c>
      <c r="F18" s="62">
        <f t="shared" si="0"/>
        <v>500.5</v>
      </c>
      <c r="G18" s="62">
        <f t="shared" si="1"/>
        <v>980.98</v>
      </c>
      <c r="H18" s="62">
        <f t="shared" si="2"/>
        <v>480.48</v>
      </c>
    </row>
    <row r="19" spans="1:8" x14ac:dyDescent="0.25">
      <c r="A19">
        <v>1017</v>
      </c>
      <c r="B19" t="s">
        <v>101</v>
      </c>
      <c r="C19" s="62">
        <v>1.77</v>
      </c>
      <c r="D19" s="62">
        <v>4.96</v>
      </c>
      <c r="E19">
        <v>143</v>
      </c>
      <c r="F19" s="62">
        <f t="shared" si="0"/>
        <v>253.11</v>
      </c>
      <c r="G19" s="62">
        <f t="shared" si="1"/>
        <v>709.28</v>
      </c>
      <c r="H19" s="62">
        <f t="shared" si="2"/>
        <v>456.16999999999996</v>
      </c>
    </row>
    <row r="20" spans="1:8" x14ac:dyDescent="0.25">
      <c r="A20">
        <v>1018</v>
      </c>
      <c r="B20" t="s">
        <v>102</v>
      </c>
      <c r="C20" s="62">
        <v>1.08</v>
      </c>
      <c r="D20" s="62">
        <v>3.03</v>
      </c>
      <c r="E20">
        <v>233</v>
      </c>
      <c r="F20" s="62">
        <f t="shared" si="0"/>
        <v>251.64000000000001</v>
      </c>
      <c r="G20" s="62">
        <f t="shared" si="1"/>
        <v>705.99</v>
      </c>
      <c r="H20" s="62">
        <f t="shared" si="2"/>
        <v>454.35</v>
      </c>
    </row>
    <row r="21" spans="1:8" x14ac:dyDescent="0.25">
      <c r="A21">
        <v>1019</v>
      </c>
      <c r="B21" t="s">
        <v>103</v>
      </c>
      <c r="C21" s="62">
        <v>1.35</v>
      </c>
      <c r="D21" s="62">
        <v>3.78</v>
      </c>
      <c r="E21">
        <v>178</v>
      </c>
      <c r="F21" s="62">
        <f t="shared" si="0"/>
        <v>240.3</v>
      </c>
      <c r="G21" s="62">
        <f t="shared" si="1"/>
        <v>672.83999999999992</v>
      </c>
      <c r="H21" s="62">
        <f t="shared" si="2"/>
        <v>432.53999999999991</v>
      </c>
    </row>
    <row r="22" spans="1:8" x14ac:dyDescent="0.25">
      <c r="A22">
        <v>1020</v>
      </c>
      <c r="B22" t="s">
        <v>104</v>
      </c>
      <c r="C22" s="62">
        <v>1.79</v>
      </c>
      <c r="D22" s="62">
        <v>4.4800000000000004</v>
      </c>
      <c r="E22">
        <v>154</v>
      </c>
      <c r="F22" s="62">
        <f t="shared" si="0"/>
        <v>275.66000000000003</v>
      </c>
      <c r="G22" s="62">
        <f t="shared" si="1"/>
        <v>689.92000000000007</v>
      </c>
      <c r="H22" s="62">
        <f t="shared" si="2"/>
        <v>414.26000000000005</v>
      </c>
    </row>
    <row r="23" spans="1:8" x14ac:dyDescent="0.25">
      <c r="A23">
        <v>1021</v>
      </c>
      <c r="B23" t="s">
        <v>105</v>
      </c>
      <c r="C23" s="62">
        <v>0.28000000000000003</v>
      </c>
      <c r="D23" s="62">
        <v>1.93</v>
      </c>
      <c r="E23">
        <v>189</v>
      </c>
      <c r="F23" s="62">
        <f t="shared" si="0"/>
        <v>52.92</v>
      </c>
      <c r="G23" s="62">
        <f t="shared" si="1"/>
        <v>364.77</v>
      </c>
      <c r="H23" s="62">
        <f t="shared" si="2"/>
        <v>311.84999999999997</v>
      </c>
    </row>
    <row r="24" spans="1:8" x14ac:dyDescent="0.25">
      <c r="A24">
        <v>1022</v>
      </c>
      <c r="B24" t="s">
        <v>106</v>
      </c>
      <c r="C24" s="62">
        <v>1.1100000000000001</v>
      </c>
      <c r="D24" s="62">
        <v>3.11</v>
      </c>
      <c r="E24">
        <v>140</v>
      </c>
      <c r="F24" s="62">
        <f t="shared" si="0"/>
        <v>155.4</v>
      </c>
      <c r="G24" s="62">
        <f t="shared" si="1"/>
        <v>435.4</v>
      </c>
      <c r="H24" s="62">
        <f t="shared" si="2"/>
        <v>280</v>
      </c>
    </row>
    <row r="25" spans="1:8" x14ac:dyDescent="0.25">
      <c r="A25">
        <v>1023</v>
      </c>
      <c r="B25" t="s">
        <v>107</v>
      </c>
      <c r="C25" s="62">
        <v>1.5</v>
      </c>
      <c r="D25" s="62">
        <v>3.05</v>
      </c>
      <c r="E25">
        <v>174</v>
      </c>
      <c r="F25" s="62">
        <f t="shared" si="0"/>
        <v>261</v>
      </c>
      <c r="G25" s="62">
        <f t="shared" si="1"/>
        <v>530.69999999999993</v>
      </c>
      <c r="H25" s="62">
        <f t="shared" si="2"/>
        <v>269.69999999999993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2"/>
  <sheetViews>
    <sheetView topLeftCell="A13" zoomScale="190" zoomScaleNormal="190" workbookViewId="0">
      <selection activeCell="C19" sqref="C19"/>
    </sheetView>
  </sheetViews>
  <sheetFormatPr defaultRowHeight="15" x14ac:dyDescent="0.25"/>
  <cols>
    <col min="2" max="2" width="28.5703125" bestFit="1" customWidth="1"/>
    <col min="3" max="3" width="21.140625" bestFit="1" customWidth="1"/>
  </cols>
  <sheetData>
    <row r="2" spans="2:4" x14ac:dyDescent="0.25">
      <c r="B2" s="63" t="s">
        <v>108</v>
      </c>
    </row>
    <row r="4" spans="2:4" x14ac:dyDescent="0.25">
      <c r="B4" s="64" t="s">
        <v>109</v>
      </c>
      <c r="C4" s="65" t="s">
        <v>110</v>
      </c>
    </row>
    <row r="6" spans="2:4" x14ac:dyDescent="0.25">
      <c r="B6" s="66" t="s">
        <v>111</v>
      </c>
      <c r="C6" s="67" t="str">
        <f>UPPER(B4)</f>
        <v xml:space="preserve">   EXCEL        ADVANCED</v>
      </c>
      <c r="D6" s="68" t="s">
        <v>112</v>
      </c>
    </row>
    <row r="7" spans="2:4" x14ac:dyDescent="0.25">
      <c r="B7" s="66" t="s">
        <v>113</v>
      </c>
      <c r="C7" s="67" t="str">
        <f>LOWER(B4)</f>
        <v xml:space="preserve">   excel        advanced</v>
      </c>
      <c r="D7" s="68" t="s">
        <v>114</v>
      </c>
    </row>
    <row r="8" spans="2:4" x14ac:dyDescent="0.25">
      <c r="B8" s="66" t="s">
        <v>115</v>
      </c>
      <c r="C8" s="67" t="str">
        <f>PROPER(B4)</f>
        <v xml:space="preserve">   Excel        Advanced</v>
      </c>
      <c r="D8" s="68" t="s">
        <v>116</v>
      </c>
    </row>
    <row r="9" spans="2:4" x14ac:dyDescent="0.25">
      <c r="B9" s="66" t="s">
        <v>117</v>
      </c>
      <c r="C9" s="67" t="str">
        <f>SUBSTITUTE(B4,"advanced","Expert")</f>
        <v xml:space="preserve">   Excel        Expert</v>
      </c>
      <c r="D9" s="68" t="s">
        <v>118</v>
      </c>
    </row>
    <row r="10" spans="2:4" x14ac:dyDescent="0.25">
      <c r="B10" s="66" t="s">
        <v>119</v>
      </c>
      <c r="C10" s="67" t="b">
        <f>EXACT(B4,C6)</f>
        <v>0</v>
      </c>
      <c r="D10" s="68" t="s">
        <v>120</v>
      </c>
    </row>
    <row r="11" spans="2:4" x14ac:dyDescent="0.25">
      <c r="B11" s="66" t="s">
        <v>121</v>
      </c>
      <c r="C11" s="67" t="str">
        <f>TRIM(B4)</f>
        <v>Excel advanced</v>
      </c>
      <c r="D11" s="68" t="s">
        <v>122</v>
      </c>
    </row>
    <row r="12" spans="2:4" x14ac:dyDescent="0.25">
      <c r="B12" s="66" t="s">
        <v>123</v>
      </c>
      <c r="C12" s="69" t="str">
        <f>LEFT(C11,3)</f>
        <v>Exc</v>
      </c>
      <c r="D12" s="68" t="s">
        <v>124</v>
      </c>
    </row>
    <row r="13" spans="2:4" x14ac:dyDescent="0.25">
      <c r="B13" s="66" t="s">
        <v>125</v>
      </c>
      <c r="C13" s="69" t="str">
        <f>MID(C11,7,3)</f>
        <v>adv</v>
      </c>
      <c r="D13" s="68" t="s">
        <v>126</v>
      </c>
    </row>
    <row r="14" spans="2:4" x14ac:dyDescent="0.25">
      <c r="B14" s="66" t="s">
        <v>127</v>
      </c>
      <c r="C14" s="69" t="str">
        <f>RIGHT(C11,3)</f>
        <v>ced</v>
      </c>
      <c r="D14" s="68" t="s">
        <v>128</v>
      </c>
    </row>
    <row r="15" spans="2:4" x14ac:dyDescent="0.25">
      <c r="B15" s="66" t="s">
        <v>213</v>
      </c>
      <c r="C15" s="67" t="str">
        <f>CONCATENATE(C12," ",C13)</f>
        <v>Exc adv</v>
      </c>
      <c r="D15" s="68" t="s">
        <v>215</v>
      </c>
    </row>
    <row r="16" spans="2:4" x14ac:dyDescent="0.25">
      <c r="B16" s="66" t="s">
        <v>214</v>
      </c>
      <c r="C16" s="67">
        <f>LEN(C11)</f>
        <v>14</v>
      </c>
      <c r="D16" s="68" t="s">
        <v>216</v>
      </c>
    </row>
    <row r="17" spans="2:4" x14ac:dyDescent="0.25">
      <c r="B17" s="63" t="s">
        <v>217</v>
      </c>
    </row>
    <row r="18" spans="2:4" x14ac:dyDescent="0.25">
      <c r="B18" s="123" t="s">
        <v>218</v>
      </c>
      <c r="C18" t="str">
        <f>LEFT(B18,FIND("@",B18)-1)</f>
        <v>eko.ariawan</v>
      </c>
      <c r="D18" s="124" t="s">
        <v>219</v>
      </c>
    </row>
    <row r="19" spans="2:4" x14ac:dyDescent="0.25">
      <c r="B19" s="63"/>
    </row>
    <row r="20" spans="2:4" x14ac:dyDescent="0.25">
      <c r="B20" s="63"/>
    </row>
    <row r="21" spans="2:4" x14ac:dyDescent="0.25">
      <c r="B21" s="63"/>
    </row>
    <row r="22" spans="2:4" x14ac:dyDescent="0.25">
      <c r="B22" s="63"/>
    </row>
    <row r="23" spans="2:4" x14ac:dyDescent="0.25">
      <c r="B23" s="63"/>
    </row>
    <row r="25" spans="2:4" x14ac:dyDescent="0.25">
      <c r="B25" s="63"/>
    </row>
    <row r="26" spans="2:4" x14ac:dyDescent="0.25">
      <c r="B26" s="63"/>
    </row>
    <row r="28" spans="2:4" x14ac:dyDescent="0.25">
      <c r="B28" s="63"/>
    </row>
    <row r="29" spans="2:4" x14ac:dyDescent="0.25">
      <c r="B29" s="63"/>
    </row>
    <row r="31" spans="2:4" x14ac:dyDescent="0.25">
      <c r="B31" s="63"/>
    </row>
    <row r="32" spans="2:4" x14ac:dyDescent="0.25">
      <c r="B32" s="63"/>
    </row>
    <row r="33" spans="2:2" x14ac:dyDescent="0.25">
      <c r="B33" s="63"/>
    </row>
    <row r="34" spans="2:2" x14ac:dyDescent="0.25">
      <c r="B34" s="63"/>
    </row>
    <row r="35" spans="2:2" x14ac:dyDescent="0.25">
      <c r="B35" s="63"/>
    </row>
    <row r="36" spans="2:2" x14ac:dyDescent="0.25">
      <c r="B36" s="63"/>
    </row>
    <row r="37" spans="2:2" x14ac:dyDescent="0.25">
      <c r="B37" s="63"/>
    </row>
    <row r="38" spans="2:2" x14ac:dyDescent="0.25">
      <c r="B38" s="63"/>
    </row>
    <row r="39" spans="2:2" x14ac:dyDescent="0.25">
      <c r="B39" s="63"/>
    </row>
    <row r="40" spans="2:2" x14ac:dyDescent="0.25">
      <c r="B40" s="63"/>
    </row>
    <row r="41" spans="2:2" x14ac:dyDescent="0.25">
      <c r="B41" s="63"/>
    </row>
    <row r="42" spans="2:2" x14ac:dyDescent="0.25">
      <c r="B42" s="63"/>
    </row>
  </sheetData>
  <dataConsolidate function="count" link="1">
    <dataRefs count="3">
      <dataRef ref="C1" sheet="Database Functions" r:id="rId1"/>
      <dataRef ref="C1" sheet="Logical Functions" r:id="rId2"/>
      <dataRef ref="C1" sheet="Math Functions" r:id="rId3"/>
    </dataRefs>
  </dataConsolidate>
  <pageMargins left="0.7" right="0.7" top="0.75" bottom="0.75" header="0.3" footer="0.3"/>
  <pageSetup paperSize="9"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G10" sqref="G10"/>
    </sheetView>
  </sheetViews>
  <sheetFormatPr defaultRowHeight="15" x14ac:dyDescent="0.25"/>
  <cols>
    <col min="3" max="3" width="12.5703125" bestFit="1" customWidth="1"/>
    <col min="7" max="7" width="10.42578125" bestFit="1" customWidth="1"/>
  </cols>
  <sheetData>
    <row r="1" spans="1:13" ht="23.25" x14ac:dyDescent="0.35">
      <c r="A1" s="70" t="s">
        <v>129</v>
      </c>
    </row>
    <row r="2" spans="1:13" x14ac:dyDescent="0.25">
      <c r="G2" s="71" t="s">
        <v>130</v>
      </c>
      <c r="J2" s="71" t="s">
        <v>131</v>
      </c>
      <c r="L2" s="71" t="s">
        <v>132</v>
      </c>
      <c r="M2" s="71" t="s">
        <v>133</v>
      </c>
    </row>
    <row r="3" spans="1:13" ht="16.5" thickBot="1" x14ac:dyDescent="0.35">
      <c r="A3" s="72" t="s">
        <v>134</v>
      </c>
      <c r="B3" s="72" t="s">
        <v>135</v>
      </c>
      <c r="C3" s="72" t="s">
        <v>136</v>
      </c>
      <c r="D3" s="72" t="s">
        <v>137</v>
      </c>
      <c r="E3" s="72" t="s">
        <v>138</v>
      </c>
      <c r="G3" s="72" t="s">
        <v>139</v>
      </c>
      <c r="H3" s="72"/>
      <c r="J3" s="72" t="s">
        <v>140</v>
      </c>
    </row>
    <row r="4" spans="1:13" ht="16.5" thickTop="1" x14ac:dyDescent="0.3">
      <c r="A4" s="73" t="s">
        <v>141</v>
      </c>
      <c r="B4" s="74">
        <v>38754</v>
      </c>
      <c r="C4" s="73" t="s">
        <v>142</v>
      </c>
      <c r="D4" s="73">
        <v>125</v>
      </c>
      <c r="E4" s="73">
        <v>125000</v>
      </c>
      <c r="G4" t="s">
        <v>143</v>
      </c>
    </row>
    <row r="5" spans="1:13" ht="15.75" x14ac:dyDescent="0.3">
      <c r="A5" s="73" t="s">
        <v>143</v>
      </c>
      <c r="B5" s="74">
        <v>38754</v>
      </c>
      <c r="C5" s="73" t="s">
        <v>142</v>
      </c>
      <c r="D5" s="73">
        <v>55</v>
      </c>
      <c r="E5" s="73">
        <v>55000</v>
      </c>
    </row>
    <row r="6" spans="1:13" ht="15.75" x14ac:dyDescent="0.3">
      <c r="A6" s="73" t="s">
        <v>144</v>
      </c>
      <c r="B6" s="74">
        <v>38754</v>
      </c>
      <c r="C6" s="73" t="s">
        <v>142</v>
      </c>
      <c r="D6" s="73">
        <v>55</v>
      </c>
      <c r="E6" s="73">
        <v>55000</v>
      </c>
    </row>
    <row r="7" spans="1:13" ht="15.75" x14ac:dyDescent="0.3">
      <c r="A7" s="73" t="s">
        <v>145</v>
      </c>
      <c r="B7" s="74">
        <v>38754</v>
      </c>
      <c r="C7" s="73" t="s">
        <v>142</v>
      </c>
      <c r="D7" s="73">
        <v>70</v>
      </c>
      <c r="E7" s="73">
        <v>70000</v>
      </c>
    </row>
    <row r="8" spans="1:13" ht="15.75" x14ac:dyDescent="0.3">
      <c r="A8" s="73" t="s">
        <v>141</v>
      </c>
      <c r="B8" s="74">
        <v>38754</v>
      </c>
      <c r="C8" s="73" t="s">
        <v>146</v>
      </c>
      <c r="D8" s="73">
        <v>120</v>
      </c>
      <c r="E8" s="73">
        <v>120000</v>
      </c>
    </row>
    <row r="9" spans="1:13" ht="15.75" x14ac:dyDescent="0.3">
      <c r="A9" s="73" t="s">
        <v>143</v>
      </c>
      <c r="B9" s="74">
        <v>38754</v>
      </c>
      <c r="C9" s="73" t="s">
        <v>146</v>
      </c>
      <c r="D9" s="73">
        <v>50</v>
      </c>
      <c r="E9" s="73">
        <v>50000</v>
      </c>
      <c r="G9" s="71" t="s">
        <v>220</v>
      </c>
      <c r="J9" s="71" t="s">
        <v>221</v>
      </c>
    </row>
    <row r="10" spans="1:13" ht="15.75" x14ac:dyDescent="0.3">
      <c r="A10" s="73" t="s">
        <v>144</v>
      </c>
      <c r="B10" s="74">
        <v>38754</v>
      </c>
      <c r="C10" s="73" t="s">
        <v>146</v>
      </c>
      <c r="D10" s="73">
        <v>50</v>
      </c>
      <c r="E10" s="73">
        <v>50000</v>
      </c>
    </row>
    <row r="11" spans="1:13" ht="15.75" x14ac:dyDescent="0.3">
      <c r="A11" s="73" t="s">
        <v>145</v>
      </c>
      <c r="B11" s="74">
        <v>38754</v>
      </c>
      <c r="C11" s="73" t="s">
        <v>146</v>
      </c>
      <c r="D11" s="73">
        <v>65</v>
      </c>
      <c r="E11" s="73">
        <v>65000</v>
      </c>
    </row>
    <row r="12" spans="1:13" ht="15.75" x14ac:dyDescent="0.3">
      <c r="A12" s="73" t="s">
        <v>141</v>
      </c>
      <c r="B12" s="74">
        <v>38754</v>
      </c>
      <c r="C12" s="73" t="s">
        <v>147</v>
      </c>
      <c r="D12" s="73">
        <v>115</v>
      </c>
      <c r="E12" s="73">
        <v>115000</v>
      </c>
    </row>
    <row r="13" spans="1:13" ht="15.75" x14ac:dyDescent="0.3">
      <c r="A13" s="73" t="s">
        <v>143</v>
      </c>
      <c r="B13" s="74">
        <v>38754</v>
      </c>
      <c r="C13" s="73" t="s">
        <v>147</v>
      </c>
      <c r="D13" s="73">
        <v>45</v>
      </c>
      <c r="E13" s="73">
        <v>45000</v>
      </c>
    </row>
    <row r="14" spans="1:13" ht="15.75" x14ac:dyDescent="0.3">
      <c r="A14" s="73" t="s">
        <v>144</v>
      </c>
      <c r="B14" s="74">
        <v>38754</v>
      </c>
      <c r="C14" s="73" t="s">
        <v>147</v>
      </c>
      <c r="D14" s="73">
        <v>45</v>
      </c>
      <c r="E14" s="73">
        <v>45000</v>
      </c>
    </row>
    <row r="15" spans="1:13" ht="15.75" x14ac:dyDescent="0.3">
      <c r="A15" s="73" t="s">
        <v>145</v>
      </c>
      <c r="B15" s="74">
        <v>38754</v>
      </c>
      <c r="C15" s="73" t="s">
        <v>147</v>
      </c>
      <c r="D15" s="73">
        <v>60</v>
      </c>
      <c r="E15" s="73">
        <v>60000</v>
      </c>
    </row>
    <row r="16" spans="1:13" ht="15.75" x14ac:dyDescent="0.3">
      <c r="A16" s="73" t="s">
        <v>141</v>
      </c>
      <c r="B16" s="74">
        <v>38723</v>
      </c>
      <c r="C16" s="73" t="s">
        <v>142</v>
      </c>
      <c r="D16" s="73">
        <v>125</v>
      </c>
      <c r="E16" s="73">
        <v>125000</v>
      </c>
    </row>
    <row r="17" spans="1:5" ht="15.75" x14ac:dyDescent="0.3">
      <c r="A17" s="73" t="s">
        <v>143</v>
      </c>
      <c r="B17" s="74">
        <v>38723</v>
      </c>
      <c r="C17" s="73" t="s">
        <v>142</v>
      </c>
      <c r="D17" s="73">
        <v>55</v>
      </c>
      <c r="E17" s="73">
        <v>55000</v>
      </c>
    </row>
    <row r="18" spans="1:5" ht="15.75" x14ac:dyDescent="0.3">
      <c r="A18" s="73" t="s">
        <v>144</v>
      </c>
      <c r="B18" s="74">
        <v>38723</v>
      </c>
      <c r="C18" s="73" t="s">
        <v>142</v>
      </c>
      <c r="D18" s="73">
        <v>55</v>
      </c>
      <c r="E18" s="73">
        <v>55000</v>
      </c>
    </row>
    <row r="19" spans="1:5" ht="15.75" x14ac:dyDescent="0.3">
      <c r="A19" s="73" t="s">
        <v>145</v>
      </c>
      <c r="B19" s="74">
        <v>38723</v>
      </c>
      <c r="C19" s="73" t="s">
        <v>142</v>
      </c>
      <c r="D19" s="73">
        <v>70</v>
      </c>
      <c r="E19" s="73">
        <v>70000</v>
      </c>
    </row>
    <row r="20" spans="1:5" ht="15.75" x14ac:dyDescent="0.3">
      <c r="A20" s="73" t="s">
        <v>141</v>
      </c>
      <c r="B20" s="74">
        <v>38723</v>
      </c>
      <c r="C20" s="73" t="s">
        <v>146</v>
      </c>
      <c r="D20" s="73">
        <v>120</v>
      </c>
      <c r="E20" s="73">
        <v>120000</v>
      </c>
    </row>
    <row r="21" spans="1:5" ht="15.75" x14ac:dyDescent="0.3">
      <c r="A21" s="73" t="s">
        <v>143</v>
      </c>
      <c r="B21" s="74">
        <v>38723</v>
      </c>
      <c r="C21" s="73" t="s">
        <v>146</v>
      </c>
      <c r="D21" s="73">
        <v>50</v>
      </c>
      <c r="E21" s="73">
        <v>50000</v>
      </c>
    </row>
    <row r="22" spans="1:5" ht="15.75" x14ac:dyDescent="0.3">
      <c r="A22" s="73" t="s">
        <v>144</v>
      </c>
      <c r="B22" s="74">
        <v>38723</v>
      </c>
      <c r="C22" s="73" t="s">
        <v>146</v>
      </c>
      <c r="D22" s="73">
        <v>50</v>
      </c>
      <c r="E22" s="73">
        <v>50000</v>
      </c>
    </row>
    <row r="23" spans="1:5" ht="15.75" x14ac:dyDescent="0.3">
      <c r="A23" s="73" t="s">
        <v>145</v>
      </c>
      <c r="B23" s="74">
        <v>38723</v>
      </c>
      <c r="C23" s="73" t="s">
        <v>146</v>
      </c>
      <c r="D23" s="73">
        <v>65</v>
      </c>
      <c r="E23" s="73">
        <v>65000</v>
      </c>
    </row>
    <row r="24" spans="1:5" ht="15.75" x14ac:dyDescent="0.3">
      <c r="A24" s="73" t="s">
        <v>141</v>
      </c>
      <c r="B24" s="74">
        <v>38723</v>
      </c>
      <c r="C24" s="73" t="s">
        <v>147</v>
      </c>
      <c r="D24" s="73">
        <v>115</v>
      </c>
      <c r="E24" s="73">
        <v>115000</v>
      </c>
    </row>
    <row r="25" spans="1:5" ht="15.75" x14ac:dyDescent="0.3">
      <c r="A25" s="73" t="s">
        <v>143</v>
      </c>
      <c r="B25" s="74">
        <v>38723</v>
      </c>
      <c r="C25" s="73" t="s">
        <v>147</v>
      </c>
      <c r="D25" s="73">
        <v>45</v>
      </c>
      <c r="E25" s="73">
        <v>45000</v>
      </c>
    </row>
    <row r="26" spans="1:5" ht="15.75" x14ac:dyDescent="0.3">
      <c r="A26" s="73" t="s">
        <v>144</v>
      </c>
      <c r="B26" s="74">
        <v>38723</v>
      </c>
      <c r="C26" s="73" t="s">
        <v>147</v>
      </c>
      <c r="D26" s="73">
        <v>45</v>
      </c>
      <c r="E26" s="73">
        <v>45000</v>
      </c>
    </row>
    <row r="27" spans="1:5" ht="15.75" x14ac:dyDescent="0.3">
      <c r="A27" s="73" t="s">
        <v>145</v>
      </c>
      <c r="B27" s="74">
        <v>38723</v>
      </c>
      <c r="C27" s="73" t="s">
        <v>147</v>
      </c>
      <c r="D27" s="73">
        <v>60</v>
      </c>
      <c r="E27" s="73">
        <v>60000</v>
      </c>
    </row>
    <row r="28" spans="1:5" ht="15.75" x14ac:dyDescent="0.3">
      <c r="A28" s="73" t="s">
        <v>141</v>
      </c>
      <c r="B28" s="74">
        <v>38782</v>
      </c>
      <c r="C28" s="73" t="s">
        <v>142</v>
      </c>
      <c r="D28" s="73">
        <v>125</v>
      </c>
      <c r="E28" s="73">
        <v>125000</v>
      </c>
    </row>
    <row r="29" spans="1:5" ht="15.75" x14ac:dyDescent="0.3">
      <c r="A29" s="73" t="s">
        <v>143</v>
      </c>
      <c r="B29" s="74">
        <v>38782</v>
      </c>
      <c r="C29" s="73" t="s">
        <v>142</v>
      </c>
      <c r="D29" s="73">
        <v>55</v>
      </c>
      <c r="E29" s="73">
        <v>55000</v>
      </c>
    </row>
    <row r="30" spans="1:5" ht="15.75" x14ac:dyDescent="0.3">
      <c r="A30" s="73" t="s">
        <v>144</v>
      </c>
      <c r="B30" s="74">
        <v>38782</v>
      </c>
      <c r="C30" s="73" t="s">
        <v>142</v>
      </c>
      <c r="D30" s="73">
        <v>55</v>
      </c>
      <c r="E30" s="73">
        <v>55000</v>
      </c>
    </row>
    <row r="31" spans="1:5" ht="15.75" x14ac:dyDescent="0.3">
      <c r="A31" s="73" t="s">
        <v>145</v>
      </c>
      <c r="B31" s="74">
        <v>38782</v>
      </c>
      <c r="C31" s="73" t="s">
        <v>142</v>
      </c>
      <c r="D31" s="73">
        <v>70</v>
      </c>
      <c r="E31" s="73">
        <v>70000</v>
      </c>
    </row>
    <row r="32" spans="1:5" ht="15.75" x14ac:dyDescent="0.3">
      <c r="A32" s="73" t="s">
        <v>141</v>
      </c>
      <c r="B32" s="74">
        <v>38782</v>
      </c>
      <c r="C32" s="73" t="s">
        <v>146</v>
      </c>
      <c r="D32" s="73">
        <v>120</v>
      </c>
      <c r="E32" s="73">
        <v>120000</v>
      </c>
    </row>
    <row r="33" spans="1:5" ht="15.75" x14ac:dyDescent="0.3">
      <c r="A33" s="73" t="s">
        <v>143</v>
      </c>
      <c r="B33" s="74">
        <v>38782</v>
      </c>
      <c r="C33" s="73" t="s">
        <v>146</v>
      </c>
      <c r="D33" s="73">
        <v>50</v>
      </c>
      <c r="E33" s="73">
        <v>50000</v>
      </c>
    </row>
    <row r="34" spans="1:5" ht="15.75" x14ac:dyDescent="0.3">
      <c r="A34" s="73" t="s">
        <v>144</v>
      </c>
      <c r="B34" s="74">
        <v>38782</v>
      </c>
      <c r="C34" s="73" t="s">
        <v>146</v>
      </c>
      <c r="D34" s="73">
        <v>50</v>
      </c>
      <c r="E34" s="73">
        <v>50000</v>
      </c>
    </row>
    <row r="35" spans="1:5" ht="15.75" x14ac:dyDescent="0.3">
      <c r="A35" s="73" t="s">
        <v>145</v>
      </c>
      <c r="B35" s="74">
        <v>38782</v>
      </c>
      <c r="C35" s="73" t="s">
        <v>146</v>
      </c>
      <c r="D35" s="73">
        <v>65</v>
      </c>
      <c r="E35" s="73">
        <v>65000</v>
      </c>
    </row>
    <row r="36" spans="1:5" ht="15.75" x14ac:dyDescent="0.3">
      <c r="A36" s="73" t="s">
        <v>141</v>
      </c>
      <c r="B36" s="74">
        <v>38782</v>
      </c>
      <c r="C36" s="73" t="s">
        <v>147</v>
      </c>
      <c r="D36" s="73">
        <v>115</v>
      </c>
      <c r="E36" s="73">
        <v>115000</v>
      </c>
    </row>
    <row r="37" spans="1:5" ht="15.75" x14ac:dyDescent="0.3">
      <c r="A37" s="73" t="s">
        <v>143</v>
      </c>
      <c r="B37" s="74">
        <v>38782</v>
      </c>
      <c r="C37" s="73" t="s">
        <v>147</v>
      </c>
      <c r="D37" s="73">
        <v>45</v>
      </c>
      <c r="E37" s="73">
        <v>45000</v>
      </c>
    </row>
    <row r="38" spans="1:5" ht="15.75" x14ac:dyDescent="0.3">
      <c r="A38" s="73" t="s">
        <v>144</v>
      </c>
      <c r="B38" s="74">
        <v>38782</v>
      </c>
      <c r="C38" s="73" t="s">
        <v>147</v>
      </c>
      <c r="D38" s="73">
        <v>45</v>
      </c>
      <c r="E38" s="73">
        <v>45000</v>
      </c>
    </row>
    <row r="39" spans="1:5" ht="15.75" x14ac:dyDescent="0.3">
      <c r="A39" s="73" t="s">
        <v>145</v>
      </c>
      <c r="B39" s="74">
        <v>38782</v>
      </c>
      <c r="C39" s="73" t="s">
        <v>147</v>
      </c>
      <c r="D39" s="73">
        <v>60</v>
      </c>
      <c r="E39" s="73">
        <v>200000</v>
      </c>
    </row>
    <row r="44" spans="1:5" ht="23.25" x14ac:dyDescent="0.35">
      <c r="A44" s="70" t="s">
        <v>148</v>
      </c>
    </row>
    <row r="46" spans="1:5" x14ac:dyDescent="0.25">
      <c r="A46" s="75" t="s">
        <v>149</v>
      </c>
      <c r="B46" s="76" t="s">
        <v>150</v>
      </c>
      <c r="C46" s="77" t="s">
        <v>81</v>
      </c>
    </row>
    <row r="47" spans="1:5" x14ac:dyDescent="0.25">
      <c r="A47" s="78" t="s">
        <v>151</v>
      </c>
      <c r="B47" s="79" t="s">
        <v>152</v>
      </c>
      <c r="C47" s="80">
        <v>760000</v>
      </c>
    </row>
    <row r="48" spans="1:5" x14ac:dyDescent="0.25">
      <c r="A48" s="78" t="s">
        <v>151</v>
      </c>
      <c r="B48" s="79" t="s">
        <v>153</v>
      </c>
      <c r="C48" s="80">
        <v>456000</v>
      </c>
    </row>
    <row r="49" spans="1:3" x14ac:dyDescent="0.25">
      <c r="A49" s="78" t="s">
        <v>151</v>
      </c>
      <c r="B49" s="79" t="s">
        <v>154</v>
      </c>
      <c r="C49" s="80">
        <v>300000</v>
      </c>
    </row>
    <row r="50" spans="1:3" x14ac:dyDescent="0.25">
      <c r="A50" s="78" t="s">
        <v>151</v>
      </c>
      <c r="B50" s="79" t="s">
        <v>155</v>
      </c>
      <c r="C50" s="80">
        <v>410000</v>
      </c>
    </row>
    <row r="51" spans="1:3" x14ac:dyDescent="0.25">
      <c r="A51" s="78" t="s">
        <v>156</v>
      </c>
      <c r="B51" s="79" t="s">
        <v>152</v>
      </c>
      <c r="C51" s="80">
        <v>540000</v>
      </c>
    </row>
    <row r="52" spans="1:3" x14ac:dyDescent="0.25">
      <c r="A52" s="78" t="s">
        <v>156</v>
      </c>
      <c r="B52" s="79" t="s">
        <v>153</v>
      </c>
      <c r="C52" s="80">
        <v>360000</v>
      </c>
    </row>
    <row r="53" spans="1:3" x14ac:dyDescent="0.25">
      <c r="A53" s="78" t="s">
        <v>156</v>
      </c>
      <c r="B53" s="79" t="s">
        <v>154</v>
      </c>
      <c r="C53" s="80">
        <v>280000</v>
      </c>
    </row>
    <row r="54" spans="1:3" x14ac:dyDescent="0.25">
      <c r="A54" s="78" t="s">
        <v>156</v>
      </c>
      <c r="B54" s="79" t="s">
        <v>155</v>
      </c>
      <c r="C54" s="80">
        <v>380000</v>
      </c>
    </row>
    <row r="55" spans="1:3" x14ac:dyDescent="0.25">
      <c r="A55" s="78" t="s">
        <v>157</v>
      </c>
      <c r="B55" s="79" t="s">
        <v>152</v>
      </c>
      <c r="C55" s="80">
        <v>460000</v>
      </c>
    </row>
    <row r="56" spans="1:3" x14ac:dyDescent="0.25">
      <c r="A56" s="78" t="s">
        <v>157</v>
      </c>
      <c r="B56" s="79" t="s">
        <v>153</v>
      </c>
      <c r="C56" s="80">
        <v>500000</v>
      </c>
    </row>
    <row r="57" spans="1:3" x14ac:dyDescent="0.25">
      <c r="A57" s="78" t="s">
        <v>157</v>
      </c>
      <c r="B57" s="79" t="s">
        <v>154</v>
      </c>
      <c r="C57" s="80">
        <v>200000</v>
      </c>
    </row>
    <row r="58" spans="1:3" x14ac:dyDescent="0.25">
      <c r="A58" s="78" t="s">
        <v>157</v>
      </c>
      <c r="B58" s="79" t="s">
        <v>155</v>
      </c>
      <c r="C58" s="80">
        <v>400000</v>
      </c>
    </row>
    <row r="59" spans="1:3" x14ac:dyDescent="0.25">
      <c r="A59" s="78" t="s">
        <v>158</v>
      </c>
      <c r="B59" s="79" t="s">
        <v>152</v>
      </c>
      <c r="C59" s="80">
        <v>500000</v>
      </c>
    </row>
    <row r="60" spans="1:3" x14ac:dyDescent="0.25">
      <c r="A60" s="78" t="s">
        <v>158</v>
      </c>
      <c r="B60" s="79" t="s">
        <v>153</v>
      </c>
      <c r="C60" s="80">
        <v>320000</v>
      </c>
    </row>
    <row r="61" spans="1:3" x14ac:dyDescent="0.25">
      <c r="A61" s="78" t="s">
        <v>158</v>
      </c>
      <c r="B61" s="79" t="s">
        <v>154</v>
      </c>
      <c r="C61" s="80">
        <v>240000</v>
      </c>
    </row>
    <row r="62" spans="1:3" x14ac:dyDescent="0.25">
      <c r="A62" s="78" t="s">
        <v>158</v>
      </c>
      <c r="B62" s="79" t="s">
        <v>155</v>
      </c>
      <c r="C62" s="80">
        <v>487000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3"/>
  <sheetViews>
    <sheetView zoomScale="115" zoomScaleNormal="115" workbookViewId="0">
      <selection activeCell="E13" sqref="E13"/>
    </sheetView>
  </sheetViews>
  <sheetFormatPr defaultRowHeight="15" x14ac:dyDescent="0.3"/>
  <cols>
    <col min="1" max="1" width="12.5703125" style="12" customWidth="1"/>
    <col min="2" max="2" width="15" style="12" bestFit="1" customWidth="1"/>
    <col min="3" max="3" width="12.42578125" style="12" customWidth="1"/>
    <col min="4" max="4" width="11.42578125" style="12" bestFit="1" customWidth="1"/>
    <col min="5" max="5" width="10.7109375" style="12" customWidth="1"/>
    <col min="6" max="6" width="9.140625" style="12"/>
    <col min="7" max="7" width="10.42578125" style="12" customWidth="1"/>
    <col min="8" max="16384" width="9.140625" style="12"/>
  </cols>
  <sheetData>
    <row r="1" spans="1:7" x14ac:dyDescent="0.3">
      <c r="A1" s="15" t="s">
        <v>68</v>
      </c>
      <c r="B1" s="15"/>
      <c r="C1" s="15"/>
      <c r="D1" s="15"/>
      <c r="F1" s="16"/>
    </row>
    <row r="2" spans="1:7" x14ac:dyDescent="0.3">
      <c r="A2" s="15" t="s">
        <v>33</v>
      </c>
      <c r="B2" s="15"/>
      <c r="C2" s="15"/>
      <c r="D2" s="15"/>
      <c r="F2" s="16"/>
    </row>
    <row r="3" spans="1:7" x14ac:dyDescent="0.3">
      <c r="A3" s="15"/>
      <c r="B3" s="15"/>
      <c r="C3" s="15"/>
      <c r="D3" s="15"/>
      <c r="F3" s="16"/>
    </row>
    <row r="4" spans="1:7" x14ac:dyDescent="0.3">
      <c r="A4" s="15" t="s">
        <v>34</v>
      </c>
      <c r="B4" s="15"/>
      <c r="C4" s="15"/>
      <c r="D4" s="15"/>
      <c r="F4" s="16"/>
    </row>
    <row r="5" spans="1:7" ht="15.75" thickBot="1" x14ac:dyDescent="0.35">
      <c r="A5" s="17" t="s">
        <v>35</v>
      </c>
      <c r="B5" s="17" t="s">
        <v>36</v>
      </c>
      <c r="C5" s="17" t="s">
        <v>37</v>
      </c>
      <c r="D5" s="17" t="s">
        <v>38</v>
      </c>
      <c r="F5" s="16"/>
    </row>
    <row r="6" spans="1:7" ht="15.75" thickTop="1" x14ac:dyDescent="0.3">
      <c r="A6" s="18" t="s">
        <v>39</v>
      </c>
      <c r="B6" s="19" t="s">
        <v>40</v>
      </c>
      <c r="C6" s="20">
        <v>6200000</v>
      </c>
      <c r="D6" s="20">
        <v>1000000</v>
      </c>
      <c r="F6" s="16"/>
    </row>
    <row r="7" spans="1:7" x14ac:dyDescent="0.3">
      <c r="A7" s="21" t="s">
        <v>41</v>
      </c>
      <c r="B7" s="22" t="s">
        <v>42</v>
      </c>
      <c r="C7" s="20">
        <v>4000000</v>
      </c>
      <c r="D7" s="20">
        <v>750000</v>
      </c>
      <c r="F7" s="16"/>
    </row>
    <row r="8" spans="1:7" x14ac:dyDescent="0.3">
      <c r="A8" s="21" t="s">
        <v>43</v>
      </c>
      <c r="B8" s="22" t="s">
        <v>44</v>
      </c>
      <c r="C8" s="20">
        <v>2500000</v>
      </c>
      <c r="D8" s="20">
        <v>500000</v>
      </c>
    </row>
    <row r="9" spans="1:7" x14ac:dyDescent="0.3">
      <c r="A9" s="14"/>
      <c r="B9" s="14"/>
      <c r="C9" s="14"/>
    </row>
    <row r="10" spans="1:7" x14ac:dyDescent="0.3">
      <c r="A10" s="14"/>
      <c r="B10" s="13" t="s">
        <v>45</v>
      </c>
      <c r="C10" s="14"/>
    </row>
    <row r="11" spans="1:7" x14ac:dyDescent="0.3">
      <c r="A11" s="14"/>
      <c r="B11" s="14"/>
      <c r="C11" s="14"/>
    </row>
    <row r="12" spans="1:7" ht="15.75" thickBot="1" x14ac:dyDescent="0.35">
      <c r="B12" s="17" t="s">
        <v>46</v>
      </c>
      <c r="C12" s="17" t="s">
        <v>47</v>
      </c>
      <c r="D12" s="17" t="s">
        <v>35</v>
      </c>
      <c r="E12" s="17" t="s">
        <v>36</v>
      </c>
      <c r="F12" s="17" t="s">
        <v>37</v>
      </c>
      <c r="G12" s="17" t="s">
        <v>38</v>
      </c>
    </row>
    <row r="13" spans="1:7" ht="15.75" thickTop="1" x14ac:dyDescent="0.3">
      <c r="B13" s="18">
        <v>1</v>
      </c>
      <c r="C13" s="23" t="s">
        <v>48</v>
      </c>
      <c r="D13" s="21" t="s">
        <v>43</v>
      </c>
      <c r="E13" s="24"/>
      <c r="F13" s="25"/>
      <c r="G13" s="25"/>
    </row>
    <row r="14" spans="1:7" x14ac:dyDescent="0.3">
      <c r="B14" s="26">
        <v>2</v>
      </c>
      <c r="C14" s="27" t="s">
        <v>49</v>
      </c>
      <c r="D14" s="21" t="s">
        <v>43</v>
      </c>
      <c r="E14" s="24"/>
      <c r="F14" s="25"/>
      <c r="G14" s="25"/>
    </row>
    <row r="15" spans="1:7" x14ac:dyDescent="0.3">
      <c r="B15" s="26">
        <v>3</v>
      </c>
      <c r="C15" s="27" t="s">
        <v>50</v>
      </c>
      <c r="D15" s="26" t="s">
        <v>41</v>
      </c>
      <c r="E15" s="24"/>
      <c r="F15" s="25"/>
      <c r="G15" s="25"/>
    </row>
    <row r="16" spans="1:7" x14ac:dyDescent="0.3">
      <c r="B16" s="26">
        <v>4</v>
      </c>
      <c r="C16" s="27" t="s">
        <v>51</v>
      </c>
      <c r="D16" s="21" t="s">
        <v>43</v>
      </c>
      <c r="E16" s="24"/>
      <c r="F16" s="25"/>
      <c r="G16" s="25"/>
    </row>
    <row r="17" spans="1:7" x14ac:dyDescent="0.3">
      <c r="B17" s="26">
        <v>5</v>
      </c>
      <c r="C17" s="27" t="s">
        <v>52</v>
      </c>
      <c r="D17" s="26" t="s">
        <v>41</v>
      </c>
      <c r="E17" s="24"/>
      <c r="F17" s="25"/>
      <c r="G17" s="25"/>
    </row>
    <row r="18" spans="1:7" x14ac:dyDescent="0.3">
      <c r="B18" s="26">
        <v>6</v>
      </c>
      <c r="C18" s="28" t="s">
        <v>53</v>
      </c>
      <c r="D18" s="26" t="s">
        <v>39</v>
      </c>
      <c r="E18" s="24"/>
      <c r="F18" s="25"/>
      <c r="G18" s="25"/>
    </row>
    <row r="19" spans="1:7" x14ac:dyDescent="0.3">
      <c r="B19" s="26">
        <v>7</v>
      </c>
      <c r="C19" s="28" t="s">
        <v>54</v>
      </c>
      <c r="D19" s="26" t="s">
        <v>41</v>
      </c>
      <c r="E19" s="24"/>
      <c r="F19" s="25"/>
      <c r="G19" s="25"/>
    </row>
    <row r="20" spans="1:7" x14ac:dyDescent="0.3">
      <c r="B20" s="26">
        <v>8</v>
      </c>
      <c r="C20" s="28" t="s">
        <v>55</v>
      </c>
      <c r="D20" s="26" t="s">
        <v>43</v>
      </c>
      <c r="E20" s="24"/>
      <c r="F20" s="25"/>
      <c r="G20" s="25"/>
    </row>
    <row r="21" spans="1:7" x14ac:dyDescent="0.3">
      <c r="B21" s="26">
        <v>9</v>
      </c>
      <c r="C21" s="28" t="s">
        <v>56</v>
      </c>
      <c r="D21" s="26" t="s">
        <v>39</v>
      </c>
      <c r="E21" s="24"/>
      <c r="F21" s="25"/>
      <c r="G21" s="25"/>
    </row>
    <row r="22" spans="1:7" x14ac:dyDescent="0.3">
      <c r="B22" s="26">
        <v>10</v>
      </c>
      <c r="C22" s="28" t="s">
        <v>57</v>
      </c>
      <c r="D22" s="21" t="s">
        <v>43</v>
      </c>
      <c r="E22" s="122"/>
      <c r="F22" s="25"/>
      <c r="G22" s="25"/>
    </row>
    <row r="23" spans="1:7" x14ac:dyDescent="0.3">
      <c r="E23" s="12" t="str">
        <f>IF(ISNA(VLOOKUP(D23,data,2,FALSE))=TRUE,"NOT FOUND",VLOOKUP(D23,data,2,FALSE))</f>
        <v>NOT FOUND</v>
      </c>
    </row>
    <row r="24" spans="1:7" x14ac:dyDescent="0.3">
      <c r="B24" s="37" t="s">
        <v>58</v>
      </c>
      <c r="C24" s="37" t="s">
        <v>65</v>
      </c>
      <c r="D24" s="29" t="s">
        <v>62</v>
      </c>
    </row>
    <row r="25" spans="1:7" x14ac:dyDescent="0.3">
      <c r="C25" s="37" t="s">
        <v>66</v>
      </c>
      <c r="D25" s="29" t="s">
        <v>63</v>
      </c>
    </row>
    <row r="26" spans="1:7" x14ac:dyDescent="0.3">
      <c r="C26" s="37" t="s">
        <v>67</v>
      </c>
      <c r="D26" s="29" t="s">
        <v>64</v>
      </c>
    </row>
    <row r="31" spans="1:7" x14ac:dyDescent="0.3">
      <c r="A31" s="15" t="s">
        <v>34</v>
      </c>
      <c r="B31" s="15"/>
      <c r="C31" s="15"/>
      <c r="D31" s="15"/>
      <c r="F31" s="16"/>
    </row>
    <row r="32" spans="1:7" ht="15.75" thickBot="1" x14ac:dyDescent="0.35">
      <c r="A32" s="17" t="s">
        <v>35</v>
      </c>
      <c r="B32" s="17" t="s">
        <v>36</v>
      </c>
      <c r="C32" s="17" t="s">
        <v>37</v>
      </c>
      <c r="D32" s="17" t="s">
        <v>38</v>
      </c>
      <c r="F32" s="16"/>
    </row>
    <row r="33" spans="1:7" ht="15.75" thickTop="1" x14ac:dyDescent="0.3">
      <c r="A33" s="30" t="s">
        <v>59</v>
      </c>
      <c r="B33" s="19" t="s">
        <v>40</v>
      </c>
      <c r="C33" s="20">
        <v>6200000</v>
      </c>
      <c r="D33" s="20">
        <v>1000000</v>
      </c>
      <c r="F33" s="16"/>
    </row>
    <row r="34" spans="1:7" x14ac:dyDescent="0.3">
      <c r="A34" s="21" t="s">
        <v>60</v>
      </c>
      <c r="B34" s="22" t="s">
        <v>44</v>
      </c>
      <c r="C34" s="20">
        <v>2500000</v>
      </c>
      <c r="D34" s="20">
        <v>500000</v>
      </c>
    </row>
    <row r="35" spans="1:7" x14ac:dyDescent="0.3">
      <c r="A35" s="21" t="s">
        <v>61</v>
      </c>
      <c r="B35" s="22" t="s">
        <v>42</v>
      </c>
      <c r="C35" s="20">
        <v>4000000</v>
      </c>
      <c r="D35" s="20">
        <v>750000</v>
      </c>
    </row>
    <row r="36" spans="1:7" x14ac:dyDescent="0.3">
      <c r="A36" s="14"/>
      <c r="B36" s="14"/>
      <c r="C36" s="14"/>
    </row>
    <row r="37" spans="1:7" x14ac:dyDescent="0.3">
      <c r="A37" s="14"/>
      <c r="B37" s="13" t="s">
        <v>45</v>
      </c>
      <c r="C37" s="14"/>
    </row>
    <row r="38" spans="1:7" x14ac:dyDescent="0.3">
      <c r="A38" s="14"/>
      <c r="B38" s="14"/>
      <c r="C38" s="14"/>
    </row>
    <row r="39" spans="1:7" ht="15.75" thickBot="1" x14ac:dyDescent="0.35">
      <c r="B39" s="17" t="s">
        <v>46</v>
      </c>
      <c r="C39" s="17" t="s">
        <v>47</v>
      </c>
      <c r="D39" s="17" t="s">
        <v>35</v>
      </c>
      <c r="E39" s="17" t="s">
        <v>36</v>
      </c>
      <c r="F39" s="17" t="s">
        <v>37</v>
      </c>
      <c r="G39" s="17" t="s">
        <v>38</v>
      </c>
    </row>
    <row r="40" spans="1:7" ht="15.75" thickTop="1" x14ac:dyDescent="0.3">
      <c r="B40" s="18">
        <v>1</v>
      </c>
      <c r="C40" s="23" t="s">
        <v>48</v>
      </c>
      <c r="D40" s="30" t="s">
        <v>59</v>
      </c>
      <c r="E40" s="24"/>
      <c r="F40" s="24"/>
      <c r="G40" s="24"/>
    </row>
    <row r="41" spans="1:7" x14ac:dyDescent="0.3">
      <c r="B41" s="26">
        <v>2</v>
      </c>
      <c r="C41" s="27" t="s">
        <v>49</v>
      </c>
      <c r="D41" s="21" t="s">
        <v>60</v>
      </c>
      <c r="E41" s="24"/>
      <c r="F41" s="24"/>
      <c r="G41" s="24"/>
    </row>
    <row r="42" spans="1:7" x14ac:dyDescent="0.3">
      <c r="B42" s="26">
        <v>3</v>
      </c>
      <c r="C42" s="27" t="s">
        <v>50</v>
      </c>
      <c r="D42" s="21" t="s">
        <v>61</v>
      </c>
      <c r="E42" s="24"/>
      <c r="F42" s="24"/>
      <c r="G42" s="24"/>
    </row>
    <row r="43" spans="1:7" x14ac:dyDescent="0.3">
      <c r="B43" s="26">
        <v>4</v>
      </c>
      <c r="C43" s="27" t="s">
        <v>51</v>
      </c>
      <c r="D43" s="21" t="s">
        <v>60</v>
      </c>
      <c r="E43" s="24"/>
      <c r="F43" s="24"/>
      <c r="G43" s="24"/>
    </row>
    <row r="44" spans="1:7" x14ac:dyDescent="0.3">
      <c r="B44" s="26">
        <v>5</v>
      </c>
      <c r="C44" s="27" t="s">
        <v>52</v>
      </c>
      <c r="D44" s="26" t="s">
        <v>61</v>
      </c>
      <c r="E44" s="24"/>
      <c r="F44" s="24"/>
      <c r="G44" s="24"/>
    </row>
    <row r="45" spans="1:7" x14ac:dyDescent="0.3">
      <c r="B45" s="26">
        <v>6</v>
      </c>
      <c r="C45" s="28" t="s">
        <v>53</v>
      </c>
      <c r="D45" s="26" t="s">
        <v>59</v>
      </c>
      <c r="E45" s="24"/>
      <c r="F45" s="24"/>
      <c r="G45" s="24"/>
    </row>
    <row r="46" spans="1:7" x14ac:dyDescent="0.3">
      <c r="B46" s="26">
        <v>7</v>
      </c>
      <c r="C46" s="28" t="s">
        <v>54</v>
      </c>
      <c r="D46" s="26" t="s">
        <v>61</v>
      </c>
      <c r="E46" s="24"/>
      <c r="F46" s="24"/>
      <c r="G46" s="24"/>
    </row>
    <row r="47" spans="1:7" x14ac:dyDescent="0.3">
      <c r="B47" s="26">
        <v>8</v>
      </c>
      <c r="C47" s="28" t="s">
        <v>55</v>
      </c>
      <c r="D47" s="26" t="s">
        <v>60</v>
      </c>
      <c r="E47" s="24"/>
      <c r="F47" s="24"/>
      <c r="G47" s="24"/>
    </row>
    <row r="48" spans="1:7" x14ac:dyDescent="0.3">
      <c r="B48" s="26">
        <v>9</v>
      </c>
      <c r="C48" s="28" t="s">
        <v>56</v>
      </c>
      <c r="D48" s="26" t="s">
        <v>59</v>
      </c>
      <c r="E48" s="24"/>
      <c r="F48" s="24"/>
      <c r="G48" s="24"/>
    </row>
    <row r="49" spans="2:7" x14ac:dyDescent="0.3">
      <c r="B49" s="26">
        <v>10</v>
      </c>
      <c r="C49" s="28" t="s">
        <v>57</v>
      </c>
      <c r="D49" s="21" t="s">
        <v>60</v>
      </c>
      <c r="E49" s="24"/>
      <c r="F49" s="24"/>
      <c r="G49" s="24"/>
    </row>
    <row r="51" spans="2:7" x14ac:dyDescent="0.3">
      <c r="B51" s="37" t="s">
        <v>58</v>
      </c>
      <c r="C51" s="37" t="s">
        <v>65</v>
      </c>
      <c r="D51" s="29" t="s">
        <v>62</v>
      </c>
    </row>
    <row r="52" spans="2:7" x14ac:dyDescent="0.3">
      <c r="C52" s="37" t="s">
        <v>66</v>
      </c>
      <c r="D52" s="29" t="s">
        <v>63</v>
      </c>
    </row>
    <row r="53" spans="2:7" x14ac:dyDescent="0.3">
      <c r="C53" s="37" t="s">
        <v>67</v>
      </c>
      <c r="D53" s="29" t="s">
        <v>64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0"/>
  <sheetViews>
    <sheetView topLeftCell="A19" zoomScaleNormal="100" workbookViewId="0">
      <selection activeCell="F27" sqref="F27"/>
    </sheetView>
  </sheetViews>
  <sheetFormatPr defaultRowHeight="15" x14ac:dyDescent="0.3"/>
  <cols>
    <col min="1" max="1" width="10.5703125" style="14" customWidth="1"/>
    <col min="2" max="2" width="9.140625" style="14"/>
    <col min="3" max="3" width="11.85546875" style="14" customWidth="1"/>
    <col min="4" max="4" width="11" style="14" customWidth="1"/>
    <col min="5" max="5" width="9.140625" style="14"/>
    <col min="6" max="6" width="11.140625" style="14" customWidth="1"/>
    <col min="7" max="7" width="9.140625" style="14"/>
    <col min="8" max="8" width="10.5703125" style="14" customWidth="1"/>
    <col min="9" max="9" width="9.140625" style="14"/>
    <col min="10" max="10" width="10.5703125" style="14" customWidth="1"/>
    <col min="11" max="16384" width="9.140625" style="14"/>
  </cols>
  <sheetData>
    <row r="1" spans="1:13" x14ac:dyDescent="0.3">
      <c r="A1" s="15" t="s">
        <v>68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3">
      <c r="A2" s="15" t="s">
        <v>33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x14ac:dyDescent="0.3">
      <c r="A3" s="15"/>
    </row>
    <row r="4" spans="1:13" x14ac:dyDescent="0.3">
      <c r="A4" s="15" t="s">
        <v>34</v>
      </c>
    </row>
    <row r="5" spans="1:13" x14ac:dyDescent="0.3">
      <c r="A5" s="31" t="s">
        <v>35</v>
      </c>
      <c r="B5" s="26" t="s">
        <v>39</v>
      </c>
      <c r="C5" s="21" t="s">
        <v>41</v>
      </c>
      <c r="D5" s="21" t="s">
        <v>43</v>
      </c>
    </row>
    <row r="6" spans="1:13" x14ac:dyDescent="0.3">
      <c r="A6" s="31" t="s">
        <v>36</v>
      </c>
      <c r="B6" s="19" t="s">
        <v>40</v>
      </c>
      <c r="C6" s="22" t="s">
        <v>42</v>
      </c>
      <c r="D6" s="22" t="s">
        <v>44</v>
      </c>
    </row>
    <row r="7" spans="1:13" x14ac:dyDescent="0.3">
      <c r="A7" s="31" t="s">
        <v>37</v>
      </c>
      <c r="B7" s="20">
        <v>6200000</v>
      </c>
      <c r="C7" s="20">
        <v>4000000</v>
      </c>
      <c r="D7" s="20">
        <v>2500000</v>
      </c>
    </row>
    <row r="8" spans="1:13" x14ac:dyDescent="0.3">
      <c r="A8" s="31" t="s">
        <v>38</v>
      </c>
      <c r="B8" s="20">
        <v>1000000</v>
      </c>
      <c r="C8" s="20">
        <v>750000</v>
      </c>
      <c r="D8" s="20">
        <v>500000</v>
      </c>
    </row>
    <row r="9" spans="1:13" x14ac:dyDescent="0.3">
      <c r="A9" s="32"/>
    </row>
    <row r="10" spans="1:13" x14ac:dyDescent="0.3">
      <c r="A10" s="32"/>
      <c r="C10" s="13" t="s">
        <v>45</v>
      </c>
    </row>
    <row r="11" spans="1:13" x14ac:dyDescent="0.3">
      <c r="A11" s="15"/>
    </row>
    <row r="12" spans="1:13" x14ac:dyDescent="0.3">
      <c r="C12" s="31" t="s">
        <v>46</v>
      </c>
      <c r="D12" s="33">
        <v>1</v>
      </c>
      <c r="E12" s="26">
        <v>2</v>
      </c>
      <c r="F12" s="26">
        <v>3</v>
      </c>
      <c r="G12" s="26">
        <v>4</v>
      </c>
      <c r="H12" s="26">
        <v>5</v>
      </c>
      <c r="I12" s="26">
        <v>6</v>
      </c>
      <c r="J12" s="26">
        <v>7</v>
      </c>
      <c r="K12" s="26">
        <v>8</v>
      </c>
      <c r="L12" s="26">
        <v>9</v>
      </c>
      <c r="M12" s="26">
        <v>10</v>
      </c>
    </row>
    <row r="13" spans="1:13" x14ac:dyDescent="0.3">
      <c r="C13" s="31" t="s">
        <v>47</v>
      </c>
      <c r="D13" s="34" t="s">
        <v>48</v>
      </c>
      <c r="E13" s="21" t="s">
        <v>49</v>
      </c>
      <c r="F13" s="21" t="s">
        <v>50</v>
      </c>
      <c r="G13" s="21" t="s">
        <v>51</v>
      </c>
      <c r="H13" s="21" t="s">
        <v>52</v>
      </c>
      <c r="I13" s="35" t="s">
        <v>53</v>
      </c>
      <c r="J13" s="35" t="s">
        <v>54</v>
      </c>
      <c r="K13" s="35" t="s">
        <v>55</v>
      </c>
      <c r="L13" s="35" t="s">
        <v>56</v>
      </c>
      <c r="M13" s="35" t="s">
        <v>57</v>
      </c>
    </row>
    <row r="14" spans="1:13" x14ac:dyDescent="0.3">
      <c r="C14" s="31" t="s">
        <v>35</v>
      </c>
      <c r="D14" s="33" t="s">
        <v>39</v>
      </c>
      <c r="E14" s="21" t="s">
        <v>43</v>
      </c>
      <c r="F14" s="26" t="s">
        <v>41</v>
      </c>
      <c r="G14" s="21" t="s">
        <v>43</v>
      </c>
      <c r="H14" s="26" t="s">
        <v>41</v>
      </c>
      <c r="I14" s="26" t="s">
        <v>39</v>
      </c>
      <c r="J14" s="26" t="s">
        <v>41</v>
      </c>
      <c r="K14" s="26" t="s">
        <v>43</v>
      </c>
      <c r="L14" s="26" t="s">
        <v>39</v>
      </c>
      <c r="M14" s="21" t="s">
        <v>43</v>
      </c>
    </row>
    <row r="15" spans="1:13" x14ac:dyDescent="0.3">
      <c r="C15" s="31" t="s">
        <v>36</v>
      </c>
      <c r="D15" s="36" t="str">
        <f>HLOOKUP(D14,$B$5:$D$8,2)</f>
        <v>Manager</v>
      </c>
      <c r="E15" s="36" t="str">
        <f t="shared" ref="E15:M15" si="0">HLOOKUP(E14,$B$5:$D$8,2)</f>
        <v>Staff</v>
      </c>
      <c r="F15" s="36" t="str">
        <f t="shared" si="0"/>
        <v>Supervisor</v>
      </c>
      <c r="G15" s="36" t="str">
        <f t="shared" si="0"/>
        <v>Staff</v>
      </c>
      <c r="H15" s="36" t="str">
        <f t="shared" si="0"/>
        <v>Supervisor</v>
      </c>
      <c r="I15" s="36" t="str">
        <f t="shared" si="0"/>
        <v>Manager</v>
      </c>
      <c r="J15" s="36" t="str">
        <f t="shared" si="0"/>
        <v>Supervisor</v>
      </c>
      <c r="K15" s="36" t="str">
        <f t="shared" si="0"/>
        <v>Staff</v>
      </c>
      <c r="L15" s="36" t="str">
        <f t="shared" si="0"/>
        <v>Manager</v>
      </c>
      <c r="M15" s="36" t="str">
        <f t="shared" si="0"/>
        <v>Staff</v>
      </c>
    </row>
    <row r="16" spans="1:13" x14ac:dyDescent="0.3">
      <c r="C16" s="31" t="s">
        <v>37</v>
      </c>
      <c r="D16" s="36">
        <f>HLOOKUP(D14,$B$5:$D$8,3)</f>
        <v>6200000</v>
      </c>
      <c r="E16" s="36">
        <f t="shared" ref="E16:M16" si="1">HLOOKUP(E14,$B$5:$D$8,3)</f>
        <v>2500000</v>
      </c>
      <c r="F16" s="36">
        <f t="shared" si="1"/>
        <v>4000000</v>
      </c>
      <c r="G16" s="36">
        <f t="shared" si="1"/>
        <v>2500000</v>
      </c>
      <c r="H16" s="36">
        <f t="shared" si="1"/>
        <v>4000000</v>
      </c>
      <c r="I16" s="36">
        <f t="shared" si="1"/>
        <v>6200000</v>
      </c>
      <c r="J16" s="36">
        <f t="shared" si="1"/>
        <v>4000000</v>
      </c>
      <c r="K16" s="36">
        <f t="shared" si="1"/>
        <v>2500000</v>
      </c>
      <c r="L16" s="36">
        <f t="shared" si="1"/>
        <v>6200000</v>
      </c>
      <c r="M16" s="36">
        <f t="shared" si="1"/>
        <v>2500000</v>
      </c>
    </row>
    <row r="17" spans="1:13" x14ac:dyDescent="0.3">
      <c r="C17" s="31" t="s">
        <v>38</v>
      </c>
      <c r="D17" s="36">
        <f>HLOOKUP(D14,$B$5:$D$8,4)</f>
        <v>1000000</v>
      </c>
      <c r="E17" s="36">
        <f t="shared" ref="E17:M17" si="2">HLOOKUP(E14,$B$5:$D$8,4)</f>
        <v>500000</v>
      </c>
      <c r="F17" s="36">
        <f t="shared" si="2"/>
        <v>750000</v>
      </c>
      <c r="G17" s="36">
        <f t="shared" si="2"/>
        <v>500000</v>
      </c>
      <c r="H17" s="36">
        <f t="shared" si="2"/>
        <v>750000</v>
      </c>
      <c r="I17" s="36">
        <f t="shared" si="2"/>
        <v>1000000</v>
      </c>
      <c r="J17" s="36">
        <f t="shared" si="2"/>
        <v>750000</v>
      </c>
      <c r="K17" s="36">
        <f t="shared" si="2"/>
        <v>500000</v>
      </c>
      <c r="L17" s="36">
        <f t="shared" si="2"/>
        <v>1000000</v>
      </c>
      <c r="M17" s="36">
        <f t="shared" si="2"/>
        <v>500000</v>
      </c>
    </row>
    <row r="19" spans="1:13" x14ac:dyDescent="0.3">
      <c r="C19" s="37" t="s">
        <v>58</v>
      </c>
      <c r="D19" s="37" t="s">
        <v>65</v>
      </c>
      <c r="E19" s="29" t="s">
        <v>62</v>
      </c>
    </row>
    <row r="20" spans="1:13" x14ac:dyDescent="0.3">
      <c r="C20" s="12"/>
      <c r="D20" s="37" t="s">
        <v>66</v>
      </c>
      <c r="E20" s="29" t="s">
        <v>63</v>
      </c>
    </row>
    <row r="21" spans="1:13" x14ac:dyDescent="0.3">
      <c r="C21" s="12"/>
      <c r="D21" s="37" t="s">
        <v>67</v>
      </c>
      <c r="E21" s="29" t="s">
        <v>64</v>
      </c>
    </row>
    <row r="27" spans="1:13" x14ac:dyDescent="0.3">
      <c r="A27" s="15" t="s">
        <v>34</v>
      </c>
    </row>
    <row r="28" spans="1:13" x14ac:dyDescent="0.3">
      <c r="A28" s="31" t="s">
        <v>35</v>
      </c>
      <c r="B28" s="26" t="s">
        <v>39</v>
      </c>
      <c r="C28" s="21" t="s">
        <v>43</v>
      </c>
      <c r="D28" s="21" t="s">
        <v>41</v>
      </c>
    </row>
    <row r="29" spans="1:13" x14ac:dyDescent="0.3">
      <c r="A29" s="31" t="s">
        <v>36</v>
      </c>
      <c r="B29" s="19" t="s">
        <v>40</v>
      </c>
      <c r="C29" s="22" t="s">
        <v>44</v>
      </c>
      <c r="D29" s="22" t="s">
        <v>42</v>
      </c>
    </row>
    <row r="30" spans="1:13" x14ac:dyDescent="0.3">
      <c r="A30" s="31" t="s">
        <v>37</v>
      </c>
      <c r="B30" s="20">
        <v>6200000</v>
      </c>
      <c r="C30" s="20">
        <v>2500000</v>
      </c>
      <c r="D30" s="20">
        <v>4000000</v>
      </c>
    </row>
    <row r="31" spans="1:13" x14ac:dyDescent="0.3">
      <c r="A31" s="31" t="s">
        <v>38</v>
      </c>
      <c r="B31" s="20">
        <v>1000000</v>
      </c>
      <c r="C31" s="20">
        <v>500000</v>
      </c>
      <c r="D31" s="20">
        <v>750000</v>
      </c>
    </row>
    <row r="32" spans="1:13" x14ac:dyDescent="0.3">
      <c r="A32" s="32"/>
    </row>
    <row r="33" spans="1:13" x14ac:dyDescent="0.3">
      <c r="A33" s="32"/>
      <c r="C33" s="13" t="s">
        <v>45</v>
      </c>
    </row>
    <row r="34" spans="1:13" x14ac:dyDescent="0.3">
      <c r="A34" s="15"/>
    </row>
    <row r="35" spans="1:13" x14ac:dyDescent="0.3">
      <c r="C35" s="31" t="s">
        <v>46</v>
      </c>
      <c r="D35" s="33">
        <v>1</v>
      </c>
      <c r="E35" s="26">
        <v>2</v>
      </c>
      <c r="F35" s="26">
        <v>3</v>
      </c>
      <c r="G35" s="26">
        <v>4</v>
      </c>
      <c r="H35" s="26">
        <v>5</v>
      </c>
      <c r="I35" s="26">
        <v>6</v>
      </c>
      <c r="J35" s="26">
        <v>7</v>
      </c>
      <c r="K35" s="26">
        <v>8</v>
      </c>
      <c r="L35" s="26">
        <v>9</v>
      </c>
      <c r="M35" s="26">
        <v>10</v>
      </c>
    </row>
    <row r="36" spans="1:13" x14ac:dyDescent="0.3">
      <c r="C36" s="31" t="s">
        <v>47</v>
      </c>
      <c r="D36" s="34" t="s">
        <v>48</v>
      </c>
      <c r="E36" s="21" t="s">
        <v>49</v>
      </c>
      <c r="F36" s="21" t="s">
        <v>50</v>
      </c>
      <c r="G36" s="21" t="s">
        <v>51</v>
      </c>
      <c r="H36" s="21" t="s">
        <v>52</v>
      </c>
      <c r="I36" s="35" t="s">
        <v>53</v>
      </c>
      <c r="J36" s="35" t="s">
        <v>54</v>
      </c>
      <c r="K36" s="35" t="s">
        <v>55</v>
      </c>
      <c r="L36" s="35" t="s">
        <v>56</v>
      </c>
      <c r="M36" s="35" t="s">
        <v>57</v>
      </c>
    </row>
    <row r="37" spans="1:13" x14ac:dyDescent="0.3">
      <c r="C37" s="31" t="s">
        <v>35</v>
      </c>
      <c r="D37" s="33" t="s">
        <v>39</v>
      </c>
      <c r="E37" s="21" t="s">
        <v>43</v>
      </c>
      <c r="F37" s="26" t="s">
        <v>41</v>
      </c>
      <c r="G37" s="21" t="s">
        <v>43</v>
      </c>
      <c r="H37" s="26" t="s">
        <v>41</v>
      </c>
      <c r="I37" s="26" t="s">
        <v>39</v>
      </c>
      <c r="J37" s="26" t="s">
        <v>41</v>
      </c>
      <c r="K37" s="26" t="s">
        <v>43</v>
      </c>
      <c r="L37" s="26" t="s">
        <v>39</v>
      </c>
      <c r="M37" s="21" t="s">
        <v>43</v>
      </c>
    </row>
    <row r="38" spans="1:13" x14ac:dyDescent="0.3">
      <c r="C38" s="31" t="s">
        <v>36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</row>
    <row r="39" spans="1:13" x14ac:dyDescent="0.3">
      <c r="C39" s="31" t="s">
        <v>37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</row>
    <row r="40" spans="1:13" x14ac:dyDescent="0.3">
      <c r="C40" s="31" t="s">
        <v>38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</row>
  </sheetData>
  <pageMargins left="0.75" right="0.75" top="1" bottom="1" header="0.5" footer="0.5"/>
  <pageSetup orientation="portrait" horizontalDpi="360" verticalDpi="36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140" zoomScaleNormal="140" workbookViewId="0">
      <selection activeCell="B2" sqref="B2"/>
    </sheetView>
  </sheetViews>
  <sheetFormatPr defaultRowHeight="15" x14ac:dyDescent="0.25"/>
  <cols>
    <col min="1" max="1" width="11.28515625" bestFit="1" customWidth="1"/>
    <col min="2" max="2" width="13.28515625" bestFit="1" customWidth="1"/>
  </cols>
  <sheetData>
    <row r="1" spans="1:3" x14ac:dyDescent="0.25">
      <c r="A1" s="67" t="s">
        <v>81</v>
      </c>
      <c r="B1" s="67" t="s">
        <v>206</v>
      </c>
    </row>
    <row r="2" spans="1:3" x14ac:dyDescent="0.25">
      <c r="A2" s="120">
        <v>0</v>
      </c>
      <c r="B2" s="121">
        <v>0</v>
      </c>
    </row>
    <row r="3" spans="1:3" x14ac:dyDescent="0.25">
      <c r="A3" s="120">
        <v>10000</v>
      </c>
      <c r="B3" s="121">
        <v>0.1</v>
      </c>
    </row>
    <row r="4" spans="1:3" x14ac:dyDescent="0.25">
      <c r="A4" s="120">
        <v>20000</v>
      </c>
      <c r="B4" s="121">
        <v>0.2</v>
      </c>
    </row>
    <row r="5" spans="1:3" x14ac:dyDescent="0.25">
      <c r="A5" s="120">
        <v>30000</v>
      </c>
      <c r="B5" s="121">
        <v>0.3</v>
      </c>
    </row>
    <row r="9" spans="1:3" x14ac:dyDescent="0.25">
      <c r="A9" s="67" t="s">
        <v>207</v>
      </c>
      <c r="B9" s="67" t="s">
        <v>208</v>
      </c>
      <c r="C9" s="67" t="s">
        <v>206</v>
      </c>
    </row>
    <row r="10" spans="1:3" x14ac:dyDescent="0.25">
      <c r="A10" s="120" t="s">
        <v>209</v>
      </c>
      <c r="B10" s="120">
        <v>100</v>
      </c>
      <c r="C10" s="120">
        <f>VLOOKUP(B10,A1:B5,2,TRUE)</f>
        <v>0</v>
      </c>
    </row>
    <row r="11" spans="1:3" x14ac:dyDescent="0.25">
      <c r="A11" s="120" t="s">
        <v>210</v>
      </c>
      <c r="B11" s="120">
        <v>10000</v>
      </c>
      <c r="C11" s="120">
        <f t="shared" ref="C11:C13" si="0">VLOOKUP(B11,A2:B6,2,TRUE)</f>
        <v>0.1</v>
      </c>
    </row>
    <row r="12" spans="1:3" x14ac:dyDescent="0.25">
      <c r="A12" s="120" t="s">
        <v>211</v>
      </c>
      <c r="B12" s="120">
        <v>19999</v>
      </c>
      <c r="C12" s="120">
        <f t="shared" si="0"/>
        <v>0.1</v>
      </c>
    </row>
    <row r="13" spans="1:3" x14ac:dyDescent="0.25">
      <c r="A13" s="120" t="s">
        <v>212</v>
      </c>
      <c r="B13" s="120">
        <v>60000</v>
      </c>
      <c r="C13" s="120">
        <f t="shared" si="0"/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workbookViewId="0">
      <selection activeCell="B1" sqref="B1"/>
    </sheetView>
  </sheetViews>
  <sheetFormatPr defaultRowHeight="12.75" x14ac:dyDescent="0.2"/>
  <cols>
    <col min="1" max="2" width="11" style="84" customWidth="1"/>
    <col min="3" max="3" width="13.140625" style="84" customWidth="1"/>
    <col min="4" max="8" width="11" style="84" customWidth="1"/>
    <col min="9" max="16384" width="9.140625" style="84"/>
  </cols>
  <sheetData>
    <row r="1" spans="1:8" x14ac:dyDescent="0.2">
      <c r="A1" s="81" t="s">
        <v>159</v>
      </c>
      <c r="B1" s="81" t="s">
        <v>160</v>
      </c>
      <c r="C1" s="82" t="s">
        <v>161</v>
      </c>
      <c r="D1" s="81" t="s">
        <v>162</v>
      </c>
      <c r="E1" s="83" t="s">
        <v>163</v>
      </c>
      <c r="F1" s="81" t="s">
        <v>164</v>
      </c>
      <c r="G1" s="81" t="s">
        <v>165</v>
      </c>
      <c r="H1" s="81" t="s">
        <v>166</v>
      </c>
    </row>
    <row r="2" spans="1:8" x14ac:dyDescent="0.2">
      <c r="A2" s="85">
        <v>1</v>
      </c>
      <c r="B2" s="86" t="s">
        <v>167</v>
      </c>
      <c r="C2" s="87">
        <v>19027</v>
      </c>
      <c r="D2" s="86">
        <v>3</v>
      </c>
      <c r="E2" s="88">
        <v>57000</v>
      </c>
      <c r="F2" s="86">
        <v>98</v>
      </c>
      <c r="G2" s="86">
        <v>144</v>
      </c>
      <c r="H2" s="89">
        <v>0</v>
      </c>
    </row>
    <row r="3" spans="1:8" x14ac:dyDescent="0.2">
      <c r="A3" s="85">
        <v>2</v>
      </c>
      <c r="B3" s="86" t="s">
        <v>167</v>
      </c>
      <c r="C3" s="87">
        <v>21328</v>
      </c>
      <c r="D3" s="86">
        <v>1</v>
      </c>
      <c r="E3" s="88">
        <v>40200</v>
      </c>
      <c r="F3" s="86">
        <v>98</v>
      </c>
      <c r="G3" s="86">
        <v>36</v>
      </c>
      <c r="H3" s="89">
        <v>0</v>
      </c>
    </row>
    <row r="4" spans="1:8" x14ac:dyDescent="0.2">
      <c r="A4" s="85">
        <v>3</v>
      </c>
      <c r="B4" s="86" t="s">
        <v>168</v>
      </c>
      <c r="C4" s="87">
        <v>10800</v>
      </c>
      <c r="D4" s="86">
        <v>1</v>
      </c>
      <c r="E4" s="88">
        <v>21450</v>
      </c>
      <c r="F4" s="86">
        <v>98</v>
      </c>
      <c r="G4" s="86">
        <v>381</v>
      </c>
      <c r="H4" s="89">
        <v>0</v>
      </c>
    </row>
    <row r="5" spans="1:8" x14ac:dyDescent="0.2">
      <c r="A5" s="85">
        <v>4</v>
      </c>
      <c r="B5" s="86" t="s">
        <v>168</v>
      </c>
      <c r="C5" s="87">
        <v>17272</v>
      </c>
      <c r="D5" s="86">
        <v>1</v>
      </c>
      <c r="E5" s="88">
        <v>21900</v>
      </c>
      <c r="F5" s="86">
        <v>98</v>
      </c>
      <c r="G5" s="86">
        <v>190</v>
      </c>
      <c r="H5" s="89">
        <v>0</v>
      </c>
    </row>
    <row r="6" spans="1:8" x14ac:dyDescent="0.2">
      <c r="A6" s="85">
        <v>5</v>
      </c>
      <c r="B6" s="86" t="s">
        <v>167</v>
      </c>
      <c r="C6" s="87">
        <v>20129</v>
      </c>
      <c r="D6" s="86">
        <v>1</v>
      </c>
      <c r="E6" s="88">
        <v>45000</v>
      </c>
      <c r="F6" s="86">
        <v>98</v>
      </c>
      <c r="G6" s="86">
        <v>138</v>
      </c>
      <c r="H6" s="89">
        <v>0</v>
      </c>
    </row>
    <row r="7" spans="1:8" x14ac:dyDescent="0.2">
      <c r="A7" s="85">
        <v>6</v>
      </c>
      <c r="B7" s="86" t="s">
        <v>167</v>
      </c>
      <c r="C7" s="87">
        <v>21419</v>
      </c>
      <c r="D7" s="86">
        <v>1</v>
      </c>
      <c r="E7" s="88">
        <v>32100</v>
      </c>
      <c r="F7" s="86">
        <v>98</v>
      </c>
      <c r="G7" s="86">
        <v>67</v>
      </c>
      <c r="H7" s="89">
        <v>0</v>
      </c>
    </row>
    <row r="8" spans="1:8" x14ac:dyDescent="0.2">
      <c r="A8" s="85">
        <v>7</v>
      </c>
      <c r="B8" s="86" t="s">
        <v>167</v>
      </c>
      <c r="C8" s="87">
        <v>20571</v>
      </c>
      <c r="D8" s="86">
        <v>1</v>
      </c>
      <c r="E8" s="88">
        <v>36000</v>
      </c>
      <c r="F8" s="86">
        <v>98</v>
      </c>
      <c r="G8" s="86">
        <v>114</v>
      </c>
      <c r="H8" s="89">
        <v>0</v>
      </c>
    </row>
    <row r="9" spans="1:8" x14ac:dyDescent="0.2">
      <c r="A9" s="85">
        <v>8</v>
      </c>
      <c r="B9" s="86" t="s">
        <v>168</v>
      </c>
      <c r="C9" s="87">
        <v>24233</v>
      </c>
      <c r="D9" s="86">
        <v>1</v>
      </c>
      <c r="E9" s="88">
        <v>21900</v>
      </c>
      <c r="F9" s="86">
        <v>98</v>
      </c>
      <c r="G9" s="86">
        <v>0</v>
      </c>
      <c r="H9" s="89">
        <v>0</v>
      </c>
    </row>
    <row r="10" spans="1:8" x14ac:dyDescent="0.2">
      <c r="A10" s="85">
        <v>9</v>
      </c>
      <c r="B10" s="86" t="s">
        <v>168</v>
      </c>
      <c r="C10" s="87">
        <v>16825</v>
      </c>
      <c r="D10" s="86">
        <v>1</v>
      </c>
      <c r="E10" s="88">
        <v>27900</v>
      </c>
      <c r="F10" s="86">
        <v>98</v>
      </c>
      <c r="G10" s="86">
        <v>115</v>
      </c>
      <c r="H10" s="89">
        <v>0</v>
      </c>
    </row>
    <row r="11" spans="1:8" x14ac:dyDescent="0.2">
      <c r="A11" s="85">
        <v>10</v>
      </c>
      <c r="B11" s="86" t="s">
        <v>168</v>
      </c>
      <c r="C11" s="87">
        <v>16846</v>
      </c>
      <c r="D11" s="86">
        <v>1</v>
      </c>
      <c r="E11" s="88">
        <v>24000</v>
      </c>
      <c r="F11" s="86">
        <v>98</v>
      </c>
      <c r="G11" s="86">
        <v>244</v>
      </c>
      <c r="H11" s="89">
        <v>0</v>
      </c>
    </row>
    <row r="12" spans="1:8" x14ac:dyDescent="0.2">
      <c r="A12" s="85">
        <v>11</v>
      </c>
      <c r="B12" s="86" t="s">
        <v>168</v>
      </c>
      <c r="C12" s="87">
        <v>18301</v>
      </c>
      <c r="D12" s="86">
        <v>1</v>
      </c>
      <c r="E12" s="88">
        <v>30300</v>
      </c>
      <c r="F12" s="86">
        <v>98</v>
      </c>
      <c r="G12" s="86">
        <v>143</v>
      </c>
      <c r="H12" s="89">
        <v>0</v>
      </c>
    </row>
    <row r="13" spans="1:8" x14ac:dyDescent="0.2">
      <c r="A13" s="85">
        <v>12</v>
      </c>
      <c r="B13" s="86" t="s">
        <v>167</v>
      </c>
      <c r="C13" s="87">
        <v>24118</v>
      </c>
      <c r="D13" s="86">
        <v>1</v>
      </c>
      <c r="E13" s="88">
        <v>28350</v>
      </c>
      <c r="F13" s="86">
        <v>98</v>
      </c>
      <c r="G13" s="86">
        <v>26</v>
      </c>
      <c r="H13" s="89">
        <v>1</v>
      </c>
    </row>
    <row r="14" spans="1:8" x14ac:dyDescent="0.2">
      <c r="A14" s="85">
        <v>13</v>
      </c>
      <c r="B14" s="86" t="s">
        <v>167</v>
      </c>
      <c r="C14" s="87">
        <v>22114</v>
      </c>
      <c r="D14" s="86">
        <v>1</v>
      </c>
      <c r="E14" s="88">
        <v>27750</v>
      </c>
      <c r="F14" s="86">
        <v>98</v>
      </c>
      <c r="G14" s="86">
        <v>34</v>
      </c>
      <c r="H14" s="89">
        <v>1</v>
      </c>
    </row>
    <row r="15" spans="1:8" x14ac:dyDescent="0.2">
      <c r="A15" s="85">
        <v>14</v>
      </c>
      <c r="B15" s="86" t="s">
        <v>168</v>
      </c>
      <c r="C15" s="87">
        <v>17955</v>
      </c>
      <c r="D15" s="86">
        <v>1</v>
      </c>
      <c r="E15" s="88">
        <v>35100</v>
      </c>
      <c r="F15" s="86">
        <v>98</v>
      </c>
      <c r="G15" s="86">
        <v>137</v>
      </c>
      <c r="H15" s="89">
        <v>1</v>
      </c>
    </row>
    <row r="16" spans="1:8" x14ac:dyDescent="0.2">
      <c r="A16" s="85">
        <v>15</v>
      </c>
      <c r="B16" s="86" t="s">
        <v>167</v>
      </c>
      <c r="C16" s="87">
        <v>22887</v>
      </c>
      <c r="D16" s="86">
        <v>1</v>
      </c>
      <c r="E16" s="88">
        <v>27300</v>
      </c>
      <c r="F16" s="86">
        <v>97</v>
      </c>
      <c r="G16" s="86">
        <v>66</v>
      </c>
      <c r="H16" s="89">
        <v>0</v>
      </c>
    </row>
    <row r="17" spans="1:8" x14ac:dyDescent="0.2">
      <c r="A17" s="85">
        <v>16</v>
      </c>
      <c r="B17" s="86" t="s">
        <v>167</v>
      </c>
      <c r="C17" s="87">
        <v>23698</v>
      </c>
      <c r="D17" s="86">
        <v>1</v>
      </c>
      <c r="E17" s="88">
        <v>40800</v>
      </c>
      <c r="F17" s="86">
        <v>97</v>
      </c>
      <c r="G17" s="86">
        <v>24</v>
      </c>
      <c r="H17" s="89">
        <v>0</v>
      </c>
    </row>
    <row r="18" spans="1:8" x14ac:dyDescent="0.2">
      <c r="A18" s="85">
        <v>17</v>
      </c>
      <c r="B18" s="86" t="s">
        <v>167</v>
      </c>
      <c r="C18" s="87">
        <v>22845</v>
      </c>
      <c r="D18" s="86">
        <v>1</v>
      </c>
      <c r="E18" s="88">
        <v>46000</v>
      </c>
      <c r="F18" s="86">
        <v>97</v>
      </c>
      <c r="G18" s="86">
        <v>48</v>
      </c>
      <c r="H18" s="89">
        <v>0</v>
      </c>
    </row>
    <row r="19" spans="1:8" x14ac:dyDescent="0.2">
      <c r="A19" s="85">
        <v>18</v>
      </c>
      <c r="B19" s="86" t="s">
        <v>167</v>
      </c>
      <c r="C19" s="87">
        <v>20534</v>
      </c>
      <c r="D19" s="86">
        <v>3</v>
      </c>
      <c r="E19" s="88">
        <v>103750</v>
      </c>
      <c r="F19" s="86">
        <v>97</v>
      </c>
      <c r="G19" s="86">
        <v>70</v>
      </c>
      <c r="H19" s="89">
        <v>0</v>
      </c>
    </row>
    <row r="20" spans="1:8" x14ac:dyDescent="0.2">
      <c r="A20" s="85">
        <v>19</v>
      </c>
      <c r="B20" s="86" t="s">
        <v>167</v>
      </c>
      <c r="C20" s="87">
        <v>22877</v>
      </c>
      <c r="D20" s="86">
        <v>1</v>
      </c>
      <c r="E20" s="88">
        <v>42300</v>
      </c>
      <c r="F20" s="86">
        <v>97</v>
      </c>
      <c r="G20" s="86">
        <v>103</v>
      </c>
      <c r="H20" s="89">
        <v>0</v>
      </c>
    </row>
    <row r="21" spans="1:8" x14ac:dyDescent="0.2">
      <c r="A21" s="85">
        <v>20</v>
      </c>
      <c r="B21" s="86" t="s">
        <v>168</v>
      </c>
      <c r="C21" s="87">
        <v>14633</v>
      </c>
      <c r="D21" s="86">
        <v>1</v>
      </c>
      <c r="E21" s="88">
        <v>26250</v>
      </c>
      <c r="F21" s="86">
        <v>97</v>
      </c>
      <c r="G21" s="86">
        <v>48</v>
      </c>
      <c r="H21" s="89">
        <v>0</v>
      </c>
    </row>
    <row r="22" spans="1:8" x14ac:dyDescent="0.2">
      <c r="A22" s="85">
        <v>21</v>
      </c>
      <c r="B22" s="86" t="s">
        <v>168</v>
      </c>
      <c r="C22" s="87">
        <v>23061</v>
      </c>
      <c r="D22" s="86">
        <v>1</v>
      </c>
      <c r="E22" s="88">
        <v>38850</v>
      </c>
      <c r="F22" s="86">
        <v>97</v>
      </c>
      <c r="G22" s="86">
        <v>17</v>
      </c>
      <c r="H22" s="89">
        <v>0</v>
      </c>
    </row>
    <row r="23" spans="1:8" x14ac:dyDescent="0.2">
      <c r="A23" s="85">
        <v>22</v>
      </c>
      <c r="B23" s="86" t="s">
        <v>167</v>
      </c>
      <c r="C23" s="87">
        <v>14878</v>
      </c>
      <c r="D23" s="86">
        <v>1</v>
      </c>
      <c r="E23" s="88">
        <v>21750</v>
      </c>
      <c r="F23" s="86">
        <v>97</v>
      </c>
      <c r="G23" s="86">
        <v>315</v>
      </c>
      <c r="H23" s="89">
        <v>1</v>
      </c>
    </row>
    <row r="24" spans="1:8" x14ac:dyDescent="0.2">
      <c r="A24" s="85">
        <v>23</v>
      </c>
      <c r="B24" s="86" t="s">
        <v>168</v>
      </c>
      <c r="C24" s="87">
        <v>23816</v>
      </c>
      <c r="D24" s="86">
        <v>1</v>
      </c>
      <c r="E24" s="88">
        <v>24000</v>
      </c>
      <c r="F24" s="86">
        <v>97</v>
      </c>
      <c r="G24" s="86">
        <v>75</v>
      </c>
      <c r="H24" s="89">
        <v>1</v>
      </c>
    </row>
    <row r="25" spans="1:8" x14ac:dyDescent="0.2">
      <c r="A25" s="85">
        <v>24</v>
      </c>
      <c r="B25" s="86" t="s">
        <v>168</v>
      </c>
      <c r="C25" s="87">
        <v>12140</v>
      </c>
      <c r="D25" s="86">
        <v>1</v>
      </c>
      <c r="E25" s="88">
        <v>16950</v>
      </c>
      <c r="F25" s="86">
        <v>97</v>
      </c>
      <c r="G25" s="86">
        <v>124</v>
      </c>
      <c r="H25" s="89">
        <v>1</v>
      </c>
    </row>
    <row r="26" spans="1:8" x14ac:dyDescent="0.2">
      <c r="A26" s="85">
        <v>25</v>
      </c>
      <c r="B26" s="86" t="s">
        <v>168</v>
      </c>
      <c r="C26" s="87">
        <v>15523</v>
      </c>
      <c r="D26" s="86">
        <v>1</v>
      </c>
      <c r="E26" s="88">
        <v>21150</v>
      </c>
      <c r="F26" s="86">
        <v>97</v>
      </c>
      <c r="G26" s="86">
        <v>171</v>
      </c>
      <c r="H26" s="89">
        <v>1</v>
      </c>
    </row>
    <row r="27" spans="1:8" x14ac:dyDescent="0.2">
      <c r="A27" s="85">
        <v>26</v>
      </c>
      <c r="B27" s="86" t="s">
        <v>167</v>
      </c>
      <c r="C27" s="87">
        <v>24419</v>
      </c>
      <c r="D27" s="86">
        <v>1</v>
      </c>
      <c r="E27" s="88">
        <v>31050</v>
      </c>
      <c r="F27" s="86">
        <v>96</v>
      </c>
      <c r="G27" s="86">
        <v>14</v>
      </c>
      <c r="H27" s="89">
        <v>0</v>
      </c>
    </row>
    <row r="28" spans="1:8" x14ac:dyDescent="0.2">
      <c r="A28" s="85">
        <v>27</v>
      </c>
      <c r="B28" s="86" t="s">
        <v>167</v>
      </c>
      <c r="C28" s="87">
        <v>19802</v>
      </c>
      <c r="D28" s="86">
        <v>3</v>
      </c>
      <c r="E28" s="88">
        <v>60375</v>
      </c>
      <c r="F28" s="86">
        <v>96</v>
      </c>
      <c r="G28" s="86">
        <v>96</v>
      </c>
      <c r="H28" s="89">
        <v>0</v>
      </c>
    </row>
    <row r="29" spans="1:8" x14ac:dyDescent="0.2">
      <c r="A29" s="85">
        <v>28</v>
      </c>
      <c r="B29" s="86" t="s">
        <v>167</v>
      </c>
      <c r="C29" s="87">
        <v>23112</v>
      </c>
      <c r="D29" s="86">
        <v>1</v>
      </c>
      <c r="E29" s="88">
        <v>32550</v>
      </c>
      <c r="F29" s="86">
        <v>96</v>
      </c>
      <c r="G29" s="86">
        <v>43</v>
      </c>
      <c r="H29" s="89">
        <v>0</v>
      </c>
    </row>
    <row r="30" spans="1:8" x14ac:dyDescent="0.2">
      <c r="A30" s="85">
        <v>29</v>
      </c>
      <c r="B30" s="86" t="s">
        <v>167</v>
      </c>
      <c r="C30" s="87">
        <v>16099</v>
      </c>
      <c r="D30" s="86">
        <v>3</v>
      </c>
      <c r="E30" s="88">
        <v>135000</v>
      </c>
      <c r="F30" s="86">
        <v>96</v>
      </c>
      <c r="G30" s="86">
        <v>199</v>
      </c>
      <c r="H30" s="89">
        <v>0</v>
      </c>
    </row>
    <row r="31" spans="1:8" x14ac:dyDescent="0.2">
      <c r="A31" s="85">
        <v>30</v>
      </c>
      <c r="B31" s="86" t="s">
        <v>167</v>
      </c>
      <c r="C31" s="87">
        <v>22541</v>
      </c>
      <c r="D31" s="86">
        <v>1</v>
      </c>
      <c r="E31" s="88">
        <v>31200</v>
      </c>
      <c r="F31" s="86">
        <v>96</v>
      </c>
      <c r="G31" s="86">
        <v>54</v>
      </c>
      <c r="H31" s="89">
        <v>0</v>
      </c>
    </row>
    <row r="32" spans="1:8" x14ac:dyDescent="0.2">
      <c r="A32" s="85">
        <v>31</v>
      </c>
      <c r="B32" s="86" t="s">
        <v>167</v>
      </c>
      <c r="C32" s="87">
        <v>23431</v>
      </c>
      <c r="D32" s="86">
        <v>1</v>
      </c>
      <c r="E32" s="88">
        <v>36150</v>
      </c>
      <c r="F32" s="86">
        <v>96</v>
      </c>
      <c r="G32" s="86">
        <v>83</v>
      </c>
      <c r="H32" s="89">
        <v>0</v>
      </c>
    </row>
    <row r="33" spans="1:8" x14ac:dyDescent="0.2">
      <c r="A33" s="85">
        <v>32</v>
      </c>
      <c r="B33" s="86" t="s">
        <v>167</v>
      </c>
      <c r="C33" s="87">
        <v>19752</v>
      </c>
      <c r="D33" s="86">
        <v>3</v>
      </c>
      <c r="E33" s="88">
        <v>110625</v>
      </c>
      <c r="F33" s="86">
        <v>96</v>
      </c>
      <c r="G33" s="86">
        <v>120</v>
      </c>
      <c r="H33" s="89">
        <v>0</v>
      </c>
    </row>
    <row r="34" spans="1:8" x14ac:dyDescent="0.2">
      <c r="A34" s="85">
        <v>33</v>
      </c>
      <c r="B34" s="86" t="s">
        <v>167</v>
      </c>
      <c r="C34" s="87">
        <v>22358</v>
      </c>
      <c r="D34" s="86">
        <v>1</v>
      </c>
      <c r="E34" s="88">
        <v>42000</v>
      </c>
      <c r="F34" s="86">
        <v>96</v>
      </c>
      <c r="G34" s="86">
        <v>68</v>
      </c>
      <c r="H34" s="89">
        <v>0</v>
      </c>
    </row>
    <row r="35" spans="1:8" x14ac:dyDescent="0.2">
      <c r="A35" s="85">
        <v>34</v>
      </c>
      <c r="B35" s="86" t="s">
        <v>167</v>
      </c>
      <c r="C35" s="87">
        <v>17931</v>
      </c>
      <c r="D35" s="86">
        <v>3</v>
      </c>
      <c r="E35" s="88">
        <v>92000</v>
      </c>
      <c r="F35" s="86">
        <v>96</v>
      </c>
      <c r="G35" s="86">
        <v>175</v>
      </c>
      <c r="H35" s="89">
        <v>0</v>
      </c>
    </row>
    <row r="36" spans="1:8" x14ac:dyDescent="0.2">
      <c r="A36" s="85">
        <v>35</v>
      </c>
      <c r="B36" s="86" t="s">
        <v>167</v>
      </c>
      <c r="C36" s="87">
        <v>22515</v>
      </c>
      <c r="D36" s="86">
        <v>3</v>
      </c>
      <c r="E36" s="88">
        <v>81250</v>
      </c>
      <c r="F36" s="86">
        <v>96</v>
      </c>
      <c r="G36" s="86">
        <v>18</v>
      </c>
      <c r="H36" s="89">
        <v>0</v>
      </c>
    </row>
    <row r="37" spans="1:8" x14ac:dyDescent="0.2">
      <c r="A37" s="85">
        <v>36</v>
      </c>
      <c r="B37" s="86" t="s">
        <v>168</v>
      </c>
      <c r="C37" s="87">
        <v>23230</v>
      </c>
      <c r="D37" s="86">
        <v>1</v>
      </c>
      <c r="E37" s="88">
        <v>31350</v>
      </c>
      <c r="F37" s="86">
        <v>96</v>
      </c>
      <c r="G37" s="86">
        <v>52</v>
      </c>
      <c r="H37" s="89">
        <v>0</v>
      </c>
    </row>
    <row r="38" spans="1:8" x14ac:dyDescent="0.2">
      <c r="A38" s="85">
        <v>37</v>
      </c>
      <c r="B38" s="86" t="s">
        <v>167</v>
      </c>
      <c r="C38" s="87">
        <v>20006</v>
      </c>
      <c r="D38" s="86">
        <v>1</v>
      </c>
      <c r="E38" s="88">
        <v>29100</v>
      </c>
      <c r="F38" s="86">
        <v>96</v>
      </c>
      <c r="G38" s="86">
        <v>113</v>
      </c>
      <c r="H38" s="89">
        <v>1</v>
      </c>
    </row>
    <row r="39" spans="1:8" x14ac:dyDescent="0.2">
      <c r="A39" s="85">
        <v>38</v>
      </c>
      <c r="B39" s="86" t="s">
        <v>167</v>
      </c>
      <c r="C39" s="87">
        <v>22763</v>
      </c>
      <c r="D39" s="86">
        <v>1</v>
      </c>
      <c r="E39" s="88">
        <v>31350</v>
      </c>
      <c r="F39" s="86">
        <v>96</v>
      </c>
      <c r="G39" s="86">
        <v>49</v>
      </c>
      <c r="H39" s="89">
        <v>1</v>
      </c>
    </row>
    <row r="40" spans="1:8" x14ac:dyDescent="0.2">
      <c r="A40" s="85">
        <v>39</v>
      </c>
      <c r="B40" s="86" t="s">
        <v>167</v>
      </c>
      <c r="C40" s="87">
        <v>22089</v>
      </c>
      <c r="D40" s="86">
        <v>1</v>
      </c>
      <c r="E40" s="88">
        <v>36000</v>
      </c>
      <c r="F40" s="86">
        <v>96</v>
      </c>
      <c r="G40" s="86">
        <v>46</v>
      </c>
      <c r="H40" s="89">
        <v>1</v>
      </c>
    </row>
    <row r="41" spans="1:8" x14ac:dyDescent="0.2">
      <c r="A41" s="85">
        <v>40</v>
      </c>
      <c r="B41" s="86" t="s">
        <v>168</v>
      </c>
      <c r="C41" s="87">
        <v>12294</v>
      </c>
      <c r="D41" s="86">
        <v>1</v>
      </c>
      <c r="E41" s="88">
        <v>19200</v>
      </c>
      <c r="F41" s="86">
        <v>96</v>
      </c>
      <c r="G41" s="86">
        <v>23</v>
      </c>
      <c r="H41" s="89">
        <v>1</v>
      </c>
    </row>
    <row r="42" spans="1:8" x14ac:dyDescent="0.2">
      <c r="A42" s="85">
        <v>41</v>
      </c>
      <c r="B42" s="86" t="s">
        <v>168</v>
      </c>
      <c r="C42" s="87">
        <v>22358</v>
      </c>
      <c r="D42" s="86">
        <v>1</v>
      </c>
      <c r="E42" s="88">
        <v>23550</v>
      </c>
      <c r="F42" s="86">
        <v>96</v>
      </c>
      <c r="G42" s="86">
        <v>52</v>
      </c>
      <c r="H42" s="89">
        <v>1</v>
      </c>
    </row>
    <row r="43" spans="1:8" x14ac:dyDescent="0.2">
      <c r="A43" s="85">
        <v>42</v>
      </c>
      <c r="B43" s="86" t="s">
        <v>167</v>
      </c>
      <c r="C43" s="87">
        <v>22182</v>
      </c>
      <c r="D43" s="86">
        <v>1</v>
      </c>
      <c r="E43" s="88">
        <v>35100</v>
      </c>
      <c r="F43" s="86">
        <v>95</v>
      </c>
      <c r="G43" s="86">
        <v>90</v>
      </c>
      <c r="H43" s="89">
        <v>0</v>
      </c>
    </row>
    <row r="44" spans="1:8" x14ac:dyDescent="0.2">
      <c r="A44" s="85">
        <v>43</v>
      </c>
      <c r="B44" s="86" t="s">
        <v>167</v>
      </c>
      <c r="C44" s="87">
        <v>23394</v>
      </c>
      <c r="D44" s="86">
        <v>1</v>
      </c>
      <c r="E44" s="88">
        <v>23250</v>
      </c>
      <c r="F44" s="86">
        <v>95</v>
      </c>
      <c r="G44" s="86">
        <v>46</v>
      </c>
      <c r="H44" s="89">
        <v>0</v>
      </c>
    </row>
    <row r="45" spans="1:8" x14ac:dyDescent="0.2">
      <c r="A45" s="85">
        <v>44</v>
      </c>
      <c r="B45" s="86" t="s">
        <v>167</v>
      </c>
      <c r="C45" s="87">
        <v>23177</v>
      </c>
      <c r="D45" s="86">
        <v>1</v>
      </c>
      <c r="E45" s="88">
        <v>29250</v>
      </c>
      <c r="F45" s="86">
        <v>95</v>
      </c>
      <c r="G45" s="86">
        <v>50</v>
      </c>
      <c r="H45" s="89">
        <v>0</v>
      </c>
    </row>
    <row r="46" spans="1:8" x14ac:dyDescent="0.2">
      <c r="A46" s="85">
        <v>45</v>
      </c>
      <c r="B46" s="86" t="s">
        <v>167</v>
      </c>
      <c r="C46" s="87">
        <v>14094</v>
      </c>
      <c r="D46" s="86">
        <v>2</v>
      </c>
      <c r="E46" s="88">
        <v>30750</v>
      </c>
      <c r="F46" s="86">
        <v>95</v>
      </c>
      <c r="G46" s="86">
        <v>307</v>
      </c>
      <c r="H46" s="89">
        <v>0</v>
      </c>
    </row>
    <row r="47" spans="1:8" x14ac:dyDescent="0.2">
      <c r="A47" s="85">
        <v>46</v>
      </c>
      <c r="B47" s="86" t="s">
        <v>168</v>
      </c>
      <c r="C47" s="87">
        <v>14933</v>
      </c>
      <c r="D47" s="86">
        <v>1</v>
      </c>
      <c r="E47" s="88">
        <v>22350</v>
      </c>
      <c r="F47" s="86">
        <v>95</v>
      </c>
      <c r="G47" s="86">
        <v>165</v>
      </c>
      <c r="H47" s="89">
        <v>0</v>
      </c>
    </row>
    <row r="48" spans="1:8" x14ac:dyDescent="0.2">
      <c r="A48" s="85">
        <v>47</v>
      </c>
      <c r="B48" s="86" t="s">
        <v>168</v>
      </c>
      <c r="C48" s="87">
        <v>13998</v>
      </c>
      <c r="D48" s="86">
        <v>1</v>
      </c>
      <c r="E48" s="88">
        <v>30000</v>
      </c>
      <c r="F48" s="86">
        <v>95</v>
      </c>
      <c r="G48" s="86">
        <v>228</v>
      </c>
      <c r="H48" s="89">
        <v>0</v>
      </c>
    </row>
    <row r="49" spans="1:8" x14ac:dyDescent="0.2">
      <c r="A49" s="85">
        <v>48</v>
      </c>
      <c r="B49" s="86" t="s">
        <v>167</v>
      </c>
      <c r="C49" s="87">
        <v>17325</v>
      </c>
      <c r="D49" s="86">
        <v>2</v>
      </c>
      <c r="E49" s="88">
        <v>30750</v>
      </c>
      <c r="F49" s="86">
        <v>94</v>
      </c>
      <c r="G49" s="86">
        <v>240</v>
      </c>
      <c r="H49" s="89">
        <v>0</v>
      </c>
    </row>
    <row r="50" spans="1:8" x14ac:dyDescent="0.2">
      <c r="A50" s="85">
        <v>49</v>
      </c>
      <c r="B50" s="86" t="s">
        <v>167</v>
      </c>
      <c r="C50" s="87">
        <v>21444</v>
      </c>
      <c r="D50" s="86">
        <v>1</v>
      </c>
      <c r="E50" s="88">
        <v>34800</v>
      </c>
      <c r="F50" s="86">
        <v>94</v>
      </c>
      <c r="G50" s="86">
        <v>93</v>
      </c>
      <c r="H50" s="89">
        <v>0</v>
      </c>
    </row>
    <row r="51" spans="1:8" x14ac:dyDescent="0.2">
      <c r="A51" s="85">
        <v>50</v>
      </c>
      <c r="B51" s="86" t="s">
        <v>167</v>
      </c>
      <c r="C51" s="87">
        <v>21955</v>
      </c>
      <c r="D51" s="86">
        <v>3</v>
      </c>
      <c r="E51" s="88">
        <v>60000</v>
      </c>
      <c r="F51" s="86">
        <v>94</v>
      </c>
      <c r="G51" s="86">
        <v>59</v>
      </c>
      <c r="H51" s="89">
        <v>0</v>
      </c>
    </row>
    <row r="52" spans="1:8" x14ac:dyDescent="0.2">
      <c r="A52" s="85">
        <v>51</v>
      </c>
      <c r="B52" s="86" t="s">
        <v>167</v>
      </c>
      <c r="C52" s="87">
        <v>22835</v>
      </c>
      <c r="D52" s="86">
        <v>1</v>
      </c>
      <c r="E52" s="88">
        <v>35550</v>
      </c>
      <c r="F52" s="86">
        <v>94</v>
      </c>
      <c r="G52" s="86">
        <v>48</v>
      </c>
      <c r="H52" s="89">
        <v>0</v>
      </c>
    </row>
    <row r="53" spans="1:8" x14ac:dyDescent="0.2">
      <c r="A53" s="85">
        <v>52</v>
      </c>
      <c r="B53" s="86" t="s">
        <v>167</v>
      </c>
      <c r="C53" s="87">
        <v>23327</v>
      </c>
      <c r="D53" s="86">
        <v>1</v>
      </c>
      <c r="E53" s="88">
        <v>45150</v>
      </c>
      <c r="F53" s="86">
        <v>94</v>
      </c>
      <c r="G53" s="86">
        <v>40</v>
      </c>
      <c r="H53" s="89">
        <v>0</v>
      </c>
    </row>
    <row r="54" spans="1:8" x14ac:dyDescent="0.2">
      <c r="A54" s="85">
        <v>53</v>
      </c>
      <c r="B54" s="86" t="s">
        <v>167</v>
      </c>
      <c r="C54" s="87">
        <v>19835</v>
      </c>
      <c r="D54" s="86">
        <v>3</v>
      </c>
      <c r="E54" s="88">
        <v>73750</v>
      </c>
      <c r="F54" s="86">
        <v>94</v>
      </c>
      <c r="G54" s="86">
        <v>56</v>
      </c>
      <c r="H54" s="89">
        <v>0</v>
      </c>
    </row>
    <row r="55" spans="1:8" x14ac:dyDescent="0.2">
      <c r="A55" s="85">
        <v>54</v>
      </c>
      <c r="B55" s="86" t="s">
        <v>167</v>
      </c>
      <c r="C55" s="87">
        <v>11478</v>
      </c>
      <c r="D55" s="86">
        <v>1</v>
      </c>
      <c r="E55" s="88">
        <v>25050</v>
      </c>
      <c r="F55" s="86">
        <v>94</v>
      </c>
      <c r="G55" s="86">
        <v>444</v>
      </c>
      <c r="H55" s="89">
        <v>0</v>
      </c>
    </row>
    <row r="56" spans="1:8" x14ac:dyDescent="0.2">
      <c r="A56" s="85">
        <v>55</v>
      </c>
      <c r="B56" s="86" t="s">
        <v>167</v>
      </c>
      <c r="C56" s="87">
        <v>22092</v>
      </c>
      <c r="D56" s="86">
        <v>1</v>
      </c>
      <c r="E56" s="88">
        <v>27000</v>
      </c>
      <c r="F56" s="86">
        <v>94</v>
      </c>
      <c r="G56" s="86">
        <v>120</v>
      </c>
      <c r="H56" s="89">
        <v>0</v>
      </c>
    </row>
    <row r="57" spans="1:8" x14ac:dyDescent="0.2">
      <c r="A57" s="85">
        <v>56</v>
      </c>
      <c r="B57" s="86" t="s">
        <v>167</v>
      </c>
      <c r="C57" s="87">
        <v>22752</v>
      </c>
      <c r="D57" s="86">
        <v>1</v>
      </c>
      <c r="E57" s="88">
        <v>26850</v>
      </c>
      <c r="F57" s="86">
        <v>94</v>
      </c>
      <c r="G57" s="86">
        <v>5</v>
      </c>
      <c r="H57" s="89">
        <v>0</v>
      </c>
    </row>
    <row r="58" spans="1:8" x14ac:dyDescent="0.2">
      <c r="A58" s="85">
        <v>57</v>
      </c>
      <c r="B58" s="86" t="s">
        <v>167</v>
      </c>
      <c r="C58" s="87">
        <v>23116</v>
      </c>
      <c r="D58" s="86">
        <v>1</v>
      </c>
      <c r="E58" s="88">
        <v>33900</v>
      </c>
      <c r="F58" s="86">
        <v>94</v>
      </c>
      <c r="G58" s="86">
        <v>78</v>
      </c>
      <c r="H58" s="89">
        <v>0</v>
      </c>
    </row>
    <row r="59" spans="1:8" x14ac:dyDescent="0.2">
      <c r="A59" s="85">
        <v>58</v>
      </c>
      <c r="B59" s="86" t="s">
        <v>168</v>
      </c>
      <c r="C59" s="87">
        <v>23695</v>
      </c>
      <c r="D59" s="86">
        <v>1</v>
      </c>
      <c r="E59" s="88">
        <v>26400</v>
      </c>
      <c r="F59" s="86">
        <v>94</v>
      </c>
      <c r="G59" s="86">
        <v>3</v>
      </c>
      <c r="H59" s="89">
        <v>0</v>
      </c>
    </row>
    <row r="60" spans="1:8" x14ac:dyDescent="0.2">
      <c r="A60" s="85">
        <v>59</v>
      </c>
      <c r="B60" s="86" t="s">
        <v>167</v>
      </c>
      <c r="C60" s="87">
        <v>22408</v>
      </c>
      <c r="D60" s="86">
        <v>1</v>
      </c>
      <c r="E60" s="88">
        <v>28050</v>
      </c>
      <c r="F60" s="86">
        <v>94</v>
      </c>
      <c r="G60" s="86">
        <v>36</v>
      </c>
      <c r="H60" s="89">
        <v>1</v>
      </c>
    </row>
    <row r="61" spans="1:8" x14ac:dyDescent="0.2">
      <c r="A61" s="85">
        <v>60</v>
      </c>
      <c r="B61" s="86" t="s">
        <v>167</v>
      </c>
      <c r="C61" s="87">
        <v>21597</v>
      </c>
      <c r="D61" s="86">
        <v>1</v>
      </c>
      <c r="E61" s="88">
        <v>30900</v>
      </c>
      <c r="F61" s="86">
        <v>94</v>
      </c>
      <c r="G61" s="86">
        <v>102</v>
      </c>
      <c r="H61" s="89">
        <v>1</v>
      </c>
    </row>
    <row r="62" spans="1:8" x14ac:dyDescent="0.2">
      <c r="A62" s="85">
        <v>61</v>
      </c>
      <c r="B62" s="86" t="s">
        <v>167</v>
      </c>
      <c r="C62" s="87">
        <v>23495</v>
      </c>
      <c r="D62" s="86">
        <v>1</v>
      </c>
      <c r="E62" s="88">
        <v>22500</v>
      </c>
      <c r="F62" s="86">
        <v>94</v>
      </c>
      <c r="G62" s="86">
        <v>36</v>
      </c>
      <c r="H62" s="89">
        <v>1</v>
      </c>
    </row>
    <row r="63" spans="1:8" x14ac:dyDescent="0.2">
      <c r="A63" s="85">
        <v>62</v>
      </c>
      <c r="B63" s="86" t="s">
        <v>167</v>
      </c>
      <c r="C63" s="87">
        <v>22845</v>
      </c>
      <c r="D63" s="86">
        <v>3</v>
      </c>
      <c r="E63" s="88">
        <v>48000</v>
      </c>
      <c r="F63" s="86">
        <v>93</v>
      </c>
      <c r="G63" s="86">
        <v>22</v>
      </c>
      <c r="H63" s="89">
        <v>0</v>
      </c>
    </row>
    <row r="64" spans="1:8" x14ac:dyDescent="0.2">
      <c r="A64" s="85">
        <v>63</v>
      </c>
      <c r="B64" s="86" t="s">
        <v>167</v>
      </c>
      <c r="C64" s="87">
        <v>22513</v>
      </c>
      <c r="D64" s="86">
        <v>3</v>
      </c>
      <c r="E64" s="88">
        <v>55000</v>
      </c>
      <c r="F64" s="86">
        <v>93</v>
      </c>
      <c r="G64" s="86">
        <v>32</v>
      </c>
      <c r="H64" s="89">
        <v>0</v>
      </c>
    </row>
    <row r="65" spans="1:8" x14ac:dyDescent="0.2">
      <c r="A65" s="85">
        <v>64</v>
      </c>
      <c r="B65" s="86" t="s">
        <v>167</v>
      </c>
      <c r="C65" s="87">
        <v>23282</v>
      </c>
      <c r="D65" s="86">
        <v>3</v>
      </c>
      <c r="E65" s="88">
        <v>53125</v>
      </c>
      <c r="F65" s="86">
        <v>93</v>
      </c>
      <c r="G65" s="86">
        <v>48</v>
      </c>
      <c r="H65" s="89">
        <v>0</v>
      </c>
    </row>
    <row r="66" spans="1:8" x14ac:dyDescent="0.2">
      <c r="A66" s="85">
        <v>65</v>
      </c>
      <c r="B66" s="86" t="s">
        <v>167</v>
      </c>
      <c r="C66" s="87">
        <v>23464</v>
      </c>
      <c r="D66" s="86">
        <v>1</v>
      </c>
      <c r="E66" s="88">
        <v>21900</v>
      </c>
      <c r="F66" s="86">
        <v>93</v>
      </c>
      <c r="G66" s="86">
        <v>41</v>
      </c>
      <c r="H66" s="89">
        <v>0</v>
      </c>
    </row>
    <row r="67" spans="1:8" x14ac:dyDescent="0.2">
      <c r="A67" s="85">
        <v>66</v>
      </c>
      <c r="B67" s="86" t="s">
        <v>167</v>
      </c>
      <c r="C67" s="87">
        <v>22693</v>
      </c>
      <c r="D67" s="86">
        <v>3</v>
      </c>
      <c r="E67" s="88">
        <v>78125</v>
      </c>
      <c r="F67" s="86">
        <v>93</v>
      </c>
      <c r="G67" s="86">
        <v>7</v>
      </c>
      <c r="H67" s="89">
        <v>0</v>
      </c>
    </row>
    <row r="68" spans="1:8" x14ac:dyDescent="0.2">
      <c r="A68" s="85">
        <v>67</v>
      </c>
      <c r="B68" s="86" t="s">
        <v>167</v>
      </c>
      <c r="C68" s="87">
        <v>23525</v>
      </c>
      <c r="D68" s="86">
        <v>3</v>
      </c>
      <c r="E68" s="88">
        <v>46000</v>
      </c>
      <c r="F68" s="86">
        <v>93</v>
      </c>
      <c r="G68" s="86">
        <v>35</v>
      </c>
      <c r="H68" s="89">
        <v>0</v>
      </c>
    </row>
    <row r="69" spans="1:8" x14ac:dyDescent="0.2">
      <c r="A69" s="85">
        <v>68</v>
      </c>
      <c r="B69" s="86" t="s">
        <v>167</v>
      </c>
      <c r="C69" s="87">
        <v>23136</v>
      </c>
      <c r="D69" s="86">
        <v>3</v>
      </c>
      <c r="E69" s="88">
        <v>45250</v>
      </c>
      <c r="F69" s="86">
        <v>93</v>
      </c>
      <c r="G69" s="86">
        <v>36</v>
      </c>
      <c r="H69" s="89">
        <v>0</v>
      </c>
    </row>
    <row r="70" spans="1:8" x14ac:dyDescent="0.2">
      <c r="A70" s="85">
        <v>69</v>
      </c>
      <c r="B70" s="86" t="s">
        <v>167</v>
      </c>
      <c r="C70" s="87">
        <v>22090</v>
      </c>
      <c r="D70" s="86">
        <v>3</v>
      </c>
      <c r="E70" s="88">
        <v>56550</v>
      </c>
      <c r="F70" s="86">
        <v>93</v>
      </c>
      <c r="G70" s="86">
        <v>34</v>
      </c>
      <c r="H70" s="89">
        <v>0</v>
      </c>
    </row>
    <row r="71" spans="1:8" x14ac:dyDescent="0.2">
      <c r="A71" s="85">
        <v>70</v>
      </c>
      <c r="B71" s="86" t="s">
        <v>167</v>
      </c>
      <c r="C71" s="87">
        <v>22685</v>
      </c>
      <c r="D71" s="86">
        <v>1</v>
      </c>
      <c r="E71" s="88">
        <v>41100</v>
      </c>
      <c r="F71" s="86">
        <v>93</v>
      </c>
      <c r="G71" s="86">
        <v>27</v>
      </c>
      <c r="H71" s="89">
        <v>0</v>
      </c>
    </row>
    <row r="72" spans="1:8" x14ac:dyDescent="0.2">
      <c r="A72" s="85">
        <v>71</v>
      </c>
      <c r="B72" s="86" t="s">
        <v>167</v>
      </c>
      <c r="C72" s="87">
        <v>17771</v>
      </c>
      <c r="D72" s="86">
        <v>3</v>
      </c>
      <c r="E72" s="88">
        <v>82500</v>
      </c>
      <c r="F72" s="86">
        <v>93</v>
      </c>
      <c r="G72" s="86">
        <v>207</v>
      </c>
      <c r="H72" s="89">
        <v>0</v>
      </c>
    </row>
    <row r="73" spans="1:8" x14ac:dyDescent="0.2">
      <c r="A73" s="85">
        <v>72</v>
      </c>
      <c r="B73" s="86" t="s">
        <v>168</v>
      </c>
      <c r="C73" s="87">
        <v>23383</v>
      </c>
      <c r="D73" s="86">
        <v>1</v>
      </c>
      <c r="E73" s="88">
        <v>54000</v>
      </c>
      <c r="F73" s="86">
        <v>93</v>
      </c>
      <c r="G73" s="86">
        <v>11</v>
      </c>
      <c r="H73" s="89">
        <v>0</v>
      </c>
    </row>
    <row r="74" spans="1:8" x14ac:dyDescent="0.2">
      <c r="A74" s="85">
        <v>73</v>
      </c>
      <c r="B74" s="86" t="s">
        <v>168</v>
      </c>
      <c r="C74" s="87">
        <v>24877</v>
      </c>
      <c r="D74" s="86">
        <v>1</v>
      </c>
      <c r="E74" s="88">
        <v>26400</v>
      </c>
      <c r="F74" s="86">
        <v>93</v>
      </c>
      <c r="G74" s="86">
        <v>0</v>
      </c>
      <c r="H74" s="89">
        <v>0</v>
      </c>
    </row>
    <row r="75" spans="1:8" x14ac:dyDescent="0.2">
      <c r="A75" s="85">
        <v>74</v>
      </c>
      <c r="B75" s="86" t="s">
        <v>168</v>
      </c>
      <c r="C75" s="87">
        <v>12172</v>
      </c>
      <c r="D75" s="86">
        <v>1</v>
      </c>
      <c r="E75" s="88">
        <v>33900</v>
      </c>
      <c r="F75" s="86">
        <v>93</v>
      </c>
      <c r="G75" s="86">
        <v>192</v>
      </c>
      <c r="H75" s="89">
        <v>0</v>
      </c>
    </row>
    <row r="76" spans="1:8" x14ac:dyDescent="0.2">
      <c r="A76" s="85">
        <v>75</v>
      </c>
      <c r="B76" s="86" t="s">
        <v>168</v>
      </c>
      <c r="C76" s="87">
        <v>23966</v>
      </c>
      <c r="D76" s="86">
        <v>1</v>
      </c>
      <c r="E76" s="88">
        <v>24150</v>
      </c>
      <c r="F76" s="86">
        <v>93</v>
      </c>
      <c r="G76" s="86">
        <v>0</v>
      </c>
      <c r="H76" s="89">
        <v>0</v>
      </c>
    </row>
    <row r="77" spans="1:8" x14ac:dyDescent="0.2">
      <c r="A77" s="85">
        <v>76</v>
      </c>
      <c r="B77" s="86" t="s">
        <v>168</v>
      </c>
      <c r="C77" s="87">
        <v>24718</v>
      </c>
      <c r="D77" s="86">
        <v>1</v>
      </c>
      <c r="E77" s="88">
        <v>29250</v>
      </c>
      <c r="F77" s="86">
        <v>93</v>
      </c>
      <c r="G77" s="86">
        <v>11</v>
      </c>
      <c r="H77" s="89">
        <v>0</v>
      </c>
    </row>
    <row r="78" spans="1:8" x14ac:dyDescent="0.2">
      <c r="A78" s="85">
        <v>77</v>
      </c>
      <c r="B78" s="86" t="s">
        <v>168</v>
      </c>
      <c r="C78" s="87">
        <v>25090</v>
      </c>
      <c r="D78" s="86">
        <v>1</v>
      </c>
      <c r="E78" s="88">
        <v>27600</v>
      </c>
      <c r="F78" s="86">
        <v>93</v>
      </c>
      <c r="G78" s="86">
        <v>6</v>
      </c>
      <c r="H78" s="89">
        <v>0</v>
      </c>
    </row>
    <row r="79" spans="1:8" x14ac:dyDescent="0.2">
      <c r="A79" s="85">
        <v>78</v>
      </c>
      <c r="B79" s="86" t="s">
        <v>168</v>
      </c>
      <c r="C79" s="87">
        <v>25070</v>
      </c>
      <c r="D79" s="86">
        <v>1</v>
      </c>
      <c r="E79" s="88">
        <v>22950</v>
      </c>
      <c r="F79" s="86">
        <v>93</v>
      </c>
      <c r="G79" s="86">
        <v>10</v>
      </c>
      <c r="H79" s="89">
        <v>0</v>
      </c>
    </row>
    <row r="80" spans="1:8" x14ac:dyDescent="0.2">
      <c r="A80" s="85">
        <v>79</v>
      </c>
      <c r="B80" s="86" t="s">
        <v>168</v>
      </c>
      <c r="C80" s="87">
        <v>22669</v>
      </c>
      <c r="D80" s="86">
        <v>1</v>
      </c>
      <c r="E80" s="88">
        <v>34800</v>
      </c>
      <c r="F80" s="86">
        <v>93</v>
      </c>
      <c r="G80" s="86">
        <v>8</v>
      </c>
      <c r="H80" s="89">
        <v>0</v>
      </c>
    </row>
    <row r="81" spans="1:8" x14ac:dyDescent="0.2">
      <c r="A81" s="85">
        <v>80</v>
      </c>
      <c r="B81" s="86" t="s">
        <v>168</v>
      </c>
      <c r="C81" s="87">
        <v>22426</v>
      </c>
      <c r="D81" s="86">
        <v>1</v>
      </c>
      <c r="E81" s="88">
        <v>51000</v>
      </c>
      <c r="F81" s="86">
        <v>93</v>
      </c>
      <c r="G81" s="86">
        <v>22</v>
      </c>
      <c r="H81" s="89">
        <v>0</v>
      </c>
    </row>
    <row r="82" spans="1:8" x14ac:dyDescent="0.2">
      <c r="A82" s="85">
        <v>81</v>
      </c>
      <c r="B82" s="86" t="s">
        <v>168</v>
      </c>
      <c r="C82" s="87">
        <v>24909</v>
      </c>
      <c r="D82" s="86">
        <v>1</v>
      </c>
      <c r="E82" s="88">
        <v>24300</v>
      </c>
      <c r="F82" s="86">
        <v>93</v>
      </c>
      <c r="G82" s="86">
        <v>5</v>
      </c>
      <c r="H82" s="89">
        <v>0</v>
      </c>
    </row>
    <row r="83" spans="1:8" x14ac:dyDescent="0.2">
      <c r="A83" s="85">
        <v>82</v>
      </c>
      <c r="B83" s="86" t="s">
        <v>168</v>
      </c>
      <c r="C83" s="87">
        <v>17407</v>
      </c>
      <c r="D83" s="86">
        <v>1</v>
      </c>
      <c r="E83" s="88">
        <v>24750</v>
      </c>
      <c r="F83" s="86">
        <v>93</v>
      </c>
      <c r="G83" s="86">
        <v>193</v>
      </c>
      <c r="H83" s="89">
        <v>1</v>
      </c>
    </row>
    <row r="84" spans="1:8" x14ac:dyDescent="0.2">
      <c r="A84" s="85">
        <v>83</v>
      </c>
      <c r="B84" s="86" t="s">
        <v>168</v>
      </c>
      <c r="C84" s="87">
        <v>24757</v>
      </c>
      <c r="D84" s="86">
        <v>1</v>
      </c>
      <c r="E84" s="88">
        <v>22950</v>
      </c>
      <c r="F84" s="86">
        <v>93</v>
      </c>
      <c r="G84" s="86">
        <v>0</v>
      </c>
      <c r="H84" s="89">
        <v>1</v>
      </c>
    </row>
    <row r="85" spans="1:8" x14ac:dyDescent="0.2">
      <c r="A85" s="85">
        <v>84</v>
      </c>
      <c r="B85" s="86" t="s">
        <v>168</v>
      </c>
      <c r="C85" s="87">
        <v>24543</v>
      </c>
      <c r="D85" s="86">
        <v>1</v>
      </c>
      <c r="E85" s="88">
        <v>25050</v>
      </c>
      <c r="F85" s="86">
        <v>93</v>
      </c>
      <c r="G85" s="86">
        <v>8</v>
      </c>
      <c r="H85" s="89">
        <v>1</v>
      </c>
    </row>
    <row r="86" spans="1:8" x14ac:dyDescent="0.2">
      <c r="A86" s="85">
        <v>85</v>
      </c>
      <c r="B86" s="86" t="s">
        <v>167</v>
      </c>
      <c r="C86" s="87">
        <v>22745</v>
      </c>
      <c r="D86" s="86">
        <v>1</v>
      </c>
      <c r="E86" s="88">
        <v>25950</v>
      </c>
      <c r="F86" s="86">
        <v>92</v>
      </c>
      <c r="G86" s="86">
        <v>42</v>
      </c>
      <c r="H86" s="89">
        <v>0</v>
      </c>
    </row>
    <row r="87" spans="1:8" x14ac:dyDescent="0.2">
      <c r="A87" s="85">
        <v>86</v>
      </c>
      <c r="B87" s="86" t="s">
        <v>167</v>
      </c>
      <c r="C87" s="87">
        <v>22518</v>
      </c>
      <c r="D87" s="86">
        <v>1</v>
      </c>
      <c r="E87" s="88">
        <v>31650</v>
      </c>
      <c r="F87" s="86">
        <v>92</v>
      </c>
      <c r="G87" s="86">
        <v>64</v>
      </c>
      <c r="H87" s="89">
        <v>0</v>
      </c>
    </row>
    <row r="88" spans="1:8" x14ac:dyDescent="0.2">
      <c r="A88" s="85">
        <v>87</v>
      </c>
      <c r="B88" s="86" t="s">
        <v>167</v>
      </c>
      <c r="C88" s="87">
        <v>21843</v>
      </c>
      <c r="D88" s="86">
        <v>1</v>
      </c>
      <c r="E88" s="88">
        <v>24150</v>
      </c>
      <c r="F88" s="86">
        <v>92</v>
      </c>
      <c r="G88" s="86">
        <v>130</v>
      </c>
      <c r="H88" s="89">
        <v>0</v>
      </c>
    </row>
    <row r="89" spans="1:8" x14ac:dyDescent="0.2">
      <c r="A89" s="85">
        <v>88</v>
      </c>
      <c r="B89" s="86" t="s">
        <v>167</v>
      </c>
      <c r="C89" s="87">
        <v>22687</v>
      </c>
      <c r="D89" s="86">
        <v>3</v>
      </c>
      <c r="E89" s="88">
        <v>72500</v>
      </c>
      <c r="F89" s="86">
        <v>92</v>
      </c>
      <c r="G89" s="86">
        <v>10</v>
      </c>
      <c r="H89" s="89">
        <v>0</v>
      </c>
    </row>
    <row r="90" spans="1:8" x14ac:dyDescent="0.2">
      <c r="A90" s="85">
        <v>89</v>
      </c>
      <c r="B90" s="86" t="s">
        <v>167</v>
      </c>
      <c r="C90" s="87">
        <v>22456</v>
      </c>
      <c r="D90" s="86">
        <v>3</v>
      </c>
      <c r="E90" s="88">
        <v>68750</v>
      </c>
      <c r="F90" s="86">
        <v>92</v>
      </c>
      <c r="G90" s="86">
        <v>8</v>
      </c>
      <c r="H90" s="89">
        <v>0</v>
      </c>
    </row>
    <row r="91" spans="1:8" x14ac:dyDescent="0.2">
      <c r="A91" s="85">
        <v>90</v>
      </c>
      <c r="B91" s="86" t="s">
        <v>168</v>
      </c>
      <c r="C91" s="87">
        <v>13938</v>
      </c>
      <c r="D91" s="86">
        <v>1</v>
      </c>
      <c r="E91" s="88">
        <v>16200</v>
      </c>
      <c r="F91" s="86">
        <v>92</v>
      </c>
      <c r="G91" s="86">
        <v>0</v>
      </c>
      <c r="H91" s="89">
        <v>0</v>
      </c>
    </row>
    <row r="92" spans="1:8" x14ac:dyDescent="0.2">
      <c r="A92" s="85">
        <v>91</v>
      </c>
      <c r="B92" s="86" t="s">
        <v>168</v>
      </c>
      <c r="C92" s="87">
        <v>24780</v>
      </c>
      <c r="D92" s="86">
        <v>1</v>
      </c>
      <c r="E92" s="88">
        <v>20100</v>
      </c>
      <c r="F92" s="86">
        <v>92</v>
      </c>
      <c r="G92" s="86">
        <v>24</v>
      </c>
      <c r="H92" s="89">
        <v>0</v>
      </c>
    </row>
    <row r="93" spans="1:8" x14ac:dyDescent="0.2">
      <c r="A93" s="85">
        <v>92</v>
      </c>
      <c r="B93" s="86" t="s">
        <v>168</v>
      </c>
      <c r="C93" s="87">
        <v>25014</v>
      </c>
      <c r="D93" s="86">
        <v>1</v>
      </c>
      <c r="E93" s="88">
        <v>24000</v>
      </c>
      <c r="F93" s="86">
        <v>92</v>
      </c>
      <c r="G93" s="86">
        <v>6</v>
      </c>
      <c r="H93" s="89">
        <v>0</v>
      </c>
    </row>
    <row r="94" spans="1:8" x14ac:dyDescent="0.2">
      <c r="A94" s="85">
        <v>93</v>
      </c>
      <c r="B94" s="86" t="s">
        <v>168</v>
      </c>
      <c r="C94" s="87">
        <v>24902</v>
      </c>
      <c r="D94" s="86">
        <v>1</v>
      </c>
      <c r="E94" s="88">
        <v>25950</v>
      </c>
      <c r="F94" s="86">
        <v>92</v>
      </c>
      <c r="G94" s="86">
        <v>0</v>
      </c>
      <c r="H94" s="89">
        <v>0</v>
      </c>
    </row>
    <row r="95" spans="1:8" x14ac:dyDescent="0.2">
      <c r="A95" s="85">
        <v>94</v>
      </c>
      <c r="B95" s="86" t="s">
        <v>168</v>
      </c>
      <c r="C95" s="87">
        <v>18479</v>
      </c>
      <c r="D95" s="86">
        <v>1</v>
      </c>
      <c r="E95" s="88">
        <v>24600</v>
      </c>
      <c r="F95" s="86">
        <v>92</v>
      </c>
      <c r="G95" s="86">
        <v>44</v>
      </c>
      <c r="H95" s="89">
        <v>0</v>
      </c>
    </row>
    <row r="96" spans="1:8" x14ac:dyDescent="0.2">
      <c r="A96" s="85">
        <v>95</v>
      </c>
      <c r="B96" s="86" t="s">
        <v>168</v>
      </c>
      <c r="C96" s="87">
        <v>25058</v>
      </c>
      <c r="D96" s="86">
        <v>1</v>
      </c>
      <c r="E96" s="88">
        <v>28500</v>
      </c>
      <c r="F96" s="86">
        <v>92</v>
      </c>
      <c r="G96" s="86">
        <v>6</v>
      </c>
      <c r="H96" s="89">
        <v>0</v>
      </c>
    </row>
    <row r="97" spans="1:8" x14ac:dyDescent="0.2">
      <c r="A97" s="85">
        <v>96</v>
      </c>
      <c r="B97" s="86" t="s">
        <v>167</v>
      </c>
      <c r="C97" s="87">
        <v>12329</v>
      </c>
      <c r="D97" s="86">
        <v>2</v>
      </c>
      <c r="E97" s="88">
        <v>30750</v>
      </c>
      <c r="F97" s="86">
        <v>92</v>
      </c>
      <c r="G97" s="86">
        <v>432</v>
      </c>
      <c r="H97" s="89">
        <v>1</v>
      </c>
    </row>
    <row r="98" spans="1:8" x14ac:dyDescent="0.2">
      <c r="A98" s="85">
        <v>97</v>
      </c>
      <c r="B98" s="86" t="s">
        <v>167</v>
      </c>
      <c r="C98" s="87">
        <v>19377</v>
      </c>
      <c r="D98" s="86">
        <v>1</v>
      </c>
      <c r="E98" s="88">
        <v>40200</v>
      </c>
      <c r="F98" s="86">
        <v>92</v>
      </c>
      <c r="G98" s="86">
        <v>168</v>
      </c>
      <c r="H98" s="89">
        <v>1</v>
      </c>
    </row>
    <row r="99" spans="1:8" x14ac:dyDescent="0.2">
      <c r="A99" s="85">
        <v>98</v>
      </c>
      <c r="B99" s="86" t="s">
        <v>167</v>
      </c>
      <c r="C99" s="87">
        <v>20592</v>
      </c>
      <c r="D99" s="86">
        <v>2</v>
      </c>
      <c r="E99" s="88">
        <v>30000</v>
      </c>
      <c r="F99" s="86">
        <v>92</v>
      </c>
      <c r="G99" s="86">
        <v>144</v>
      </c>
      <c r="H99" s="89">
        <v>1</v>
      </c>
    </row>
    <row r="100" spans="1:8" x14ac:dyDescent="0.2">
      <c r="A100" s="85">
        <v>99</v>
      </c>
      <c r="B100" s="86" t="s">
        <v>168</v>
      </c>
      <c r="C100" s="87">
        <v>25026</v>
      </c>
      <c r="D100" s="86">
        <v>1</v>
      </c>
      <c r="E100" s="88">
        <v>22050</v>
      </c>
      <c r="F100" s="86">
        <v>92</v>
      </c>
      <c r="G100" s="86">
        <v>5</v>
      </c>
      <c r="H100" s="89">
        <v>1</v>
      </c>
    </row>
    <row r="101" spans="1:8" x14ac:dyDescent="0.2">
      <c r="A101" s="85">
        <v>100</v>
      </c>
      <c r="B101" s="86" t="s">
        <v>167</v>
      </c>
      <c r="C101" s="87">
        <v>23309</v>
      </c>
      <c r="D101" s="86">
        <v>3</v>
      </c>
      <c r="E101" s="88">
        <v>78250</v>
      </c>
      <c r="F101" s="86">
        <v>91</v>
      </c>
      <c r="G101" s="86">
        <v>47</v>
      </c>
      <c r="H101" s="89">
        <v>0</v>
      </c>
    </row>
    <row r="102" spans="1:8" x14ac:dyDescent="0.2">
      <c r="A102" s="85">
        <v>101</v>
      </c>
      <c r="B102" s="86" t="s">
        <v>167</v>
      </c>
      <c r="C102" s="87">
        <v>21989</v>
      </c>
      <c r="D102" s="86">
        <v>3</v>
      </c>
      <c r="E102" s="88">
        <v>60625</v>
      </c>
      <c r="F102" s="86">
        <v>91</v>
      </c>
      <c r="G102" s="86">
        <v>44</v>
      </c>
      <c r="H102" s="89">
        <v>0</v>
      </c>
    </row>
    <row r="103" spans="1:8" x14ac:dyDescent="0.2">
      <c r="A103" s="85">
        <v>102</v>
      </c>
      <c r="B103" s="86" t="s">
        <v>167</v>
      </c>
      <c r="C103" s="87">
        <v>23098</v>
      </c>
      <c r="D103" s="86">
        <v>1</v>
      </c>
      <c r="E103" s="88">
        <v>39900</v>
      </c>
      <c r="F103" s="86">
        <v>91</v>
      </c>
      <c r="G103" s="86">
        <v>59</v>
      </c>
      <c r="H103" s="89">
        <v>0</v>
      </c>
    </row>
    <row r="104" spans="1:8" x14ac:dyDescent="0.2">
      <c r="A104" s="85">
        <v>103</v>
      </c>
      <c r="B104" s="86" t="s">
        <v>167</v>
      </c>
      <c r="C104" s="87">
        <v>21626</v>
      </c>
      <c r="D104" s="86">
        <v>3</v>
      </c>
      <c r="E104" s="88">
        <v>97000</v>
      </c>
      <c r="F104" s="86">
        <v>91</v>
      </c>
      <c r="G104" s="86">
        <v>68</v>
      </c>
      <c r="H104" s="89">
        <v>0</v>
      </c>
    </row>
    <row r="105" spans="1:8" x14ac:dyDescent="0.2">
      <c r="A105" s="85">
        <v>104</v>
      </c>
      <c r="B105" s="86" t="s">
        <v>167</v>
      </c>
      <c r="C105" s="87">
        <v>22955</v>
      </c>
      <c r="D105" s="86">
        <v>1</v>
      </c>
      <c r="E105" s="88">
        <v>27450</v>
      </c>
      <c r="F105" s="86">
        <v>91</v>
      </c>
      <c r="G105" s="86">
        <v>48</v>
      </c>
      <c r="H105" s="89">
        <v>0</v>
      </c>
    </row>
    <row r="106" spans="1:8" x14ac:dyDescent="0.2">
      <c r="A106" s="85">
        <v>105</v>
      </c>
      <c r="B106" s="86" t="s">
        <v>167</v>
      </c>
      <c r="C106" s="87">
        <v>24173</v>
      </c>
      <c r="D106" s="86">
        <v>1</v>
      </c>
      <c r="E106" s="88">
        <v>31650</v>
      </c>
      <c r="F106" s="86">
        <v>91</v>
      </c>
      <c r="G106" s="86">
        <v>18</v>
      </c>
      <c r="H106" s="89">
        <v>0</v>
      </c>
    </row>
    <row r="107" spans="1:8" x14ac:dyDescent="0.2">
      <c r="A107" s="85">
        <v>106</v>
      </c>
      <c r="B107" s="86" t="s">
        <v>167</v>
      </c>
      <c r="C107" s="87">
        <v>22862</v>
      </c>
      <c r="D107" s="86">
        <v>3</v>
      </c>
      <c r="E107" s="88">
        <v>91250</v>
      </c>
      <c r="F107" s="86">
        <v>91</v>
      </c>
      <c r="G107" s="86">
        <v>23</v>
      </c>
      <c r="H107" s="89">
        <v>0</v>
      </c>
    </row>
    <row r="108" spans="1:8" x14ac:dyDescent="0.2">
      <c r="A108" s="85">
        <v>107</v>
      </c>
      <c r="B108" s="86" t="s">
        <v>168</v>
      </c>
      <c r="C108" s="87">
        <v>22144</v>
      </c>
      <c r="D108" s="86">
        <v>1</v>
      </c>
      <c r="E108" s="88">
        <v>25200</v>
      </c>
      <c r="F108" s="86">
        <v>91</v>
      </c>
      <c r="G108" s="86">
        <v>83</v>
      </c>
      <c r="H108" s="89">
        <v>0</v>
      </c>
    </row>
    <row r="109" spans="1:8" x14ac:dyDescent="0.2">
      <c r="A109" s="85">
        <v>108</v>
      </c>
      <c r="B109" s="86" t="s">
        <v>168</v>
      </c>
      <c r="C109" s="87">
        <v>11155</v>
      </c>
      <c r="D109" s="86">
        <v>1</v>
      </c>
      <c r="E109" s="88">
        <v>21000</v>
      </c>
      <c r="F109" s="86">
        <v>91</v>
      </c>
      <c r="G109" s="86">
        <v>108</v>
      </c>
      <c r="H109" s="89">
        <v>0</v>
      </c>
    </row>
    <row r="110" spans="1:8" x14ac:dyDescent="0.2">
      <c r="A110" s="85">
        <v>109</v>
      </c>
      <c r="B110" s="86" t="s">
        <v>167</v>
      </c>
      <c r="C110" s="87">
        <v>23325</v>
      </c>
      <c r="D110" s="86">
        <v>1</v>
      </c>
      <c r="E110" s="88">
        <v>30450</v>
      </c>
      <c r="F110" s="86">
        <v>91</v>
      </c>
      <c r="G110" s="86">
        <v>49</v>
      </c>
      <c r="H110" s="89">
        <v>1</v>
      </c>
    </row>
    <row r="111" spans="1:8" x14ac:dyDescent="0.2">
      <c r="A111" s="85">
        <v>110</v>
      </c>
      <c r="B111" s="86" t="s">
        <v>167</v>
      </c>
      <c r="C111" s="87">
        <v>19296</v>
      </c>
      <c r="D111" s="86">
        <v>1</v>
      </c>
      <c r="E111" s="88">
        <v>28350</v>
      </c>
      <c r="F111" s="86">
        <v>91</v>
      </c>
      <c r="G111" s="86">
        <v>151</v>
      </c>
      <c r="H111" s="89">
        <v>1</v>
      </c>
    </row>
    <row r="112" spans="1:8" x14ac:dyDescent="0.2">
      <c r="A112" s="85">
        <v>111</v>
      </c>
      <c r="B112" s="86" t="s">
        <v>167</v>
      </c>
      <c r="C112" s="87">
        <v>14942</v>
      </c>
      <c r="D112" s="86">
        <v>2</v>
      </c>
      <c r="E112" s="88">
        <v>30750</v>
      </c>
      <c r="F112" s="86">
        <v>91</v>
      </c>
      <c r="G112" s="86">
        <v>314</v>
      </c>
      <c r="H112" s="89">
        <v>1</v>
      </c>
    </row>
    <row r="113" spans="1:8" x14ac:dyDescent="0.2">
      <c r="A113" s="85">
        <v>112</v>
      </c>
      <c r="B113" s="86" t="s">
        <v>167</v>
      </c>
      <c r="C113" s="87">
        <v>17705</v>
      </c>
      <c r="D113" s="86">
        <v>2</v>
      </c>
      <c r="E113" s="88">
        <v>30750</v>
      </c>
      <c r="F113" s="86">
        <v>91</v>
      </c>
      <c r="G113" s="86">
        <v>240</v>
      </c>
      <c r="H113" s="89">
        <v>1</v>
      </c>
    </row>
    <row r="114" spans="1:8" x14ac:dyDescent="0.2">
      <c r="A114" s="85">
        <v>113</v>
      </c>
      <c r="B114" s="86" t="s">
        <v>167</v>
      </c>
      <c r="C114" s="87">
        <v>21829</v>
      </c>
      <c r="D114" s="86">
        <v>3</v>
      </c>
      <c r="E114" s="88">
        <v>54875</v>
      </c>
      <c r="F114" s="86">
        <v>90</v>
      </c>
      <c r="G114" s="86">
        <v>68</v>
      </c>
      <c r="H114" s="89">
        <v>0</v>
      </c>
    </row>
    <row r="115" spans="1:8" x14ac:dyDescent="0.2">
      <c r="A115" s="85">
        <v>114</v>
      </c>
      <c r="B115" s="86" t="s">
        <v>167</v>
      </c>
      <c r="C115" s="87">
        <v>22518</v>
      </c>
      <c r="D115" s="86">
        <v>1</v>
      </c>
      <c r="E115" s="88">
        <v>37800</v>
      </c>
      <c r="F115" s="86">
        <v>90</v>
      </c>
      <c r="G115" s="86">
        <v>60</v>
      </c>
      <c r="H115" s="89">
        <v>0</v>
      </c>
    </row>
    <row r="116" spans="1:8" x14ac:dyDescent="0.2">
      <c r="A116" s="85">
        <v>115</v>
      </c>
      <c r="B116" s="86" t="s">
        <v>167</v>
      </c>
      <c r="C116" s="87">
        <v>22413</v>
      </c>
      <c r="D116" s="86">
        <v>1</v>
      </c>
      <c r="E116" s="88">
        <v>33450</v>
      </c>
      <c r="F116" s="86">
        <v>90</v>
      </c>
      <c r="G116" s="86">
        <v>85</v>
      </c>
      <c r="H116" s="89">
        <v>0</v>
      </c>
    </row>
    <row r="117" spans="1:8" x14ac:dyDescent="0.2">
      <c r="A117" s="85">
        <v>116</v>
      </c>
      <c r="B117" s="86" t="s">
        <v>167</v>
      </c>
      <c r="C117" s="87">
        <v>22806</v>
      </c>
      <c r="D117" s="86">
        <v>1</v>
      </c>
      <c r="E117" s="88">
        <v>30300</v>
      </c>
      <c r="F117" s="86">
        <v>90</v>
      </c>
      <c r="G117" s="86">
        <v>16</v>
      </c>
      <c r="H117" s="89">
        <v>0</v>
      </c>
    </row>
    <row r="118" spans="1:8" x14ac:dyDescent="0.2">
      <c r="A118" s="85">
        <v>117</v>
      </c>
      <c r="B118" s="86" t="s">
        <v>168</v>
      </c>
      <c r="C118" s="87">
        <v>11702</v>
      </c>
      <c r="D118" s="86">
        <v>1</v>
      </c>
      <c r="E118" s="88">
        <v>31500</v>
      </c>
      <c r="F118" s="86">
        <v>90</v>
      </c>
      <c r="G118" s="86">
        <v>205</v>
      </c>
      <c r="H118" s="89">
        <v>0</v>
      </c>
    </row>
    <row r="119" spans="1:8" x14ac:dyDescent="0.2">
      <c r="A119" s="85">
        <v>118</v>
      </c>
      <c r="B119" s="86" t="s">
        <v>168</v>
      </c>
      <c r="C119" s="87">
        <v>23440</v>
      </c>
      <c r="D119" s="86">
        <v>1</v>
      </c>
      <c r="E119" s="88">
        <v>31650</v>
      </c>
      <c r="F119" s="86">
        <v>90</v>
      </c>
      <c r="G119" s="86">
        <v>48</v>
      </c>
      <c r="H119" s="89">
        <v>0</v>
      </c>
    </row>
    <row r="120" spans="1:8" x14ac:dyDescent="0.2">
      <c r="A120" s="85">
        <v>119</v>
      </c>
      <c r="B120" s="86" t="s">
        <v>168</v>
      </c>
      <c r="C120" s="87">
        <v>23215</v>
      </c>
      <c r="D120" s="86">
        <v>1</v>
      </c>
      <c r="E120" s="88">
        <v>25200</v>
      </c>
      <c r="F120" s="86">
        <v>90</v>
      </c>
      <c r="G120" s="86">
        <v>55</v>
      </c>
      <c r="H120" s="89">
        <v>0</v>
      </c>
    </row>
    <row r="121" spans="1:8" x14ac:dyDescent="0.2">
      <c r="A121" s="85">
        <v>120</v>
      </c>
      <c r="B121" s="86" t="s">
        <v>168</v>
      </c>
      <c r="C121" s="87">
        <v>23693</v>
      </c>
      <c r="D121" s="86">
        <v>3</v>
      </c>
      <c r="E121" s="88">
        <v>37800</v>
      </c>
      <c r="F121" s="86">
        <v>90</v>
      </c>
      <c r="G121" s="86">
        <v>7</v>
      </c>
      <c r="H121" s="89">
        <v>0</v>
      </c>
    </row>
    <row r="122" spans="1:8" x14ac:dyDescent="0.2">
      <c r="A122" s="85">
        <v>121</v>
      </c>
      <c r="B122" s="86" t="s">
        <v>168</v>
      </c>
      <c r="C122" s="87">
        <v>13368</v>
      </c>
      <c r="D122" s="86">
        <v>1</v>
      </c>
      <c r="E122" s="88">
        <v>18750</v>
      </c>
      <c r="F122" s="86">
        <v>90</v>
      </c>
      <c r="G122" s="86">
        <v>54</v>
      </c>
      <c r="H122" s="89">
        <v>0</v>
      </c>
    </row>
    <row r="123" spans="1:8" x14ac:dyDescent="0.2">
      <c r="A123" s="85">
        <v>122</v>
      </c>
      <c r="B123" s="86" t="s">
        <v>168</v>
      </c>
      <c r="C123" s="87">
        <v>24011</v>
      </c>
      <c r="D123" s="86">
        <v>1</v>
      </c>
      <c r="E123" s="88">
        <v>32550</v>
      </c>
      <c r="F123" s="86">
        <v>90</v>
      </c>
      <c r="G123" s="86">
        <v>22</v>
      </c>
      <c r="H123" s="89">
        <v>0</v>
      </c>
    </row>
    <row r="124" spans="1:8" x14ac:dyDescent="0.2">
      <c r="A124" s="85">
        <v>123</v>
      </c>
      <c r="B124" s="86" t="s">
        <v>168</v>
      </c>
      <c r="C124" s="87">
        <v>18012</v>
      </c>
      <c r="D124" s="86">
        <v>1</v>
      </c>
      <c r="E124" s="88">
        <v>33300</v>
      </c>
      <c r="F124" s="86">
        <v>90</v>
      </c>
      <c r="G124" s="86">
        <v>3</v>
      </c>
      <c r="H124" s="89">
        <v>0</v>
      </c>
    </row>
    <row r="125" spans="1:8" x14ac:dyDescent="0.2">
      <c r="A125" s="85">
        <v>124</v>
      </c>
      <c r="B125" s="86" t="s">
        <v>168</v>
      </c>
      <c r="C125" s="87">
        <v>23160</v>
      </c>
      <c r="D125" s="86">
        <v>1</v>
      </c>
      <c r="E125" s="88">
        <v>38550</v>
      </c>
      <c r="F125" s="86">
        <v>90</v>
      </c>
      <c r="G125" s="86">
        <v>0</v>
      </c>
      <c r="H125" s="89">
        <v>0</v>
      </c>
    </row>
    <row r="126" spans="1:8" x14ac:dyDescent="0.2">
      <c r="A126" s="85">
        <v>125</v>
      </c>
      <c r="B126" s="86" t="s">
        <v>167</v>
      </c>
      <c r="C126" s="87">
        <v>20673</v>
      </c>
      <c r="D126" s="86">
        <v>1</v>
      </c>
      <c r="E126" s="88">
        <v>27450</v>
      </c>
      <c r="F126" s="86">
        <v>90</v>
      </c>
      <c r="G126" s="86">
        <v>173</v>
      </c>
      <c r="H126" s="89">
        <v>1</v>
      </c>
    </row>
    <row r="127" spans="1:8" x14ac:dyDescent="0.2">
      <c r="A127" s="85">
        <v>126</v>
      </c>
      <c r="B127" s="86" t="s">
        <v>167</v>
      </c>
      <c r="C127" s="87">
        <v>18649</v>
      </c>
      <c r="D127" s="86">
        <v>2</v>
      </c>
      <c r="E127" s="88">
        <v>24300</v>
      </c>
      <c r="F127" s="86">
        <v>90</v>
      </c>
      <c r="G127" s="86">
        <v>191</v>
      </c>
      <c r="H127" s="89">
        <v>1</v>
      </c>
    </row>
    <row r="128" spans="1:8" x14ac:dyDescent="0.2">
      <c r="A128" s="85">
        <v>127</v>
      </c>
      <c r="B128" s="86" t="s">
        <v>167</v>
      </c>
      <c r="C128" s="87">
        <v>18507</v>
      </c>
      <c r="D128" s="86">
        <v>2</v>
      </c>
      <c r="E128" s="88">
        <v>30750</v>
      </c>
      <c r="F128" s="86">
        <v>90</v>
      </c>
      <c r="G128" s="86">
        <v>209</v>
      </c>
      <c r="H128" s="89">
        <v>1</v>
      </c>
    </row>
    <row r="129" spans="1:8" x14ac:dyDescent="0.2">
      <c r="A129" s="85">
        <v>128</v>
      </c>
      <c r="B129" s="86" t="s">
        <v>168</v>
      </c>
      <c r="C129" s="87">
        <v>17008</v>
      </c>
      <c r="D129" s="86">
        <v>1</v>
      </c>
      <c r="E129" s="88">
        <v>19650</v>
      </c>
      <c r="F129" s="86">
        <v>90</v>
      </c>
      <c r="G129" s="86">
        <v>229</v>
      </c>
      <c r="H129" s="89">
        <v>1</v>
      </c>
    </row>
    <row r="130" spans="1:8" x14ac:dyDescent="0.2">
      <c r="A130" s="85">
        <v>129</v>
      </c>
      <c r="B130" s="86" t="s">
        <v>167</v>
      </c>
      <c r="C130" s="87">
        <v>21749</v>
      </c>
      <c r="D130" s="86">
        <v>3</v>
      </c>
      <c r="E130" s="88">
        <v>68750</v>
      </c>
      <c r="F130" s="86">
        <v>89</v>
      </c>
      <c r="G130" s="86">
        <v>38</v>
      </c>
      <c r="H130" s="89">
        <v>0</v>
      </c>
    </row>
    <row r="131" spans="1:8" x14ac:dyDescent="0.2">
      <c r="A131" s="85">
        <v>130</v>
      </c>
      <c r="B131" s="86" t="s">
        <v>167</v>
      </c>
      <c r="C131" s="87">
        <v>21434</v>
      </c>
      <c r="D131" s="86">
        <v>3</v>
      </c>
      <c r="E131" s="88">
        <v>59375</v>
      </c>
      <c r="F131" s="86">
        <v>89</v>
      </c>
      <c r="G131" s="86">
        <v>6</v>
      </c>
      <c r="H131" s="89">
        <v>0</v>
      </c>
    </row>
    <row r="132" spans="1:8" x14ac:dyDescent="0.2">
      <c r="A132" s="85">
        <v>131</v>
      </c>
      <c r="B132" s="86" t="s">
        <v>167</v>
      </c>
      <c r="C132" s="87">
        <v>22685</v>
      </c>
      <c r="D132" s="86">
        <v>1</v>
      </c>
      <c r="E132" s="88">
        <v>31500</v>
      </c>
      <c r="F132" s="86">
        <v>89</v>
      </c>
      <c r="G132" s="86">
        <v>22</v>
      </c>
      <c r="H132" s="89">
        <v>0</v>
      </c>
    </row>
    <row r="133" spans="1:8" x14ac:dyDescent="0.2">
      <c r="A133" s="85">
        <v>132</v>
      </c>
      <c r="B133" s="86" t="s">
        <v>167</v>
      </c>
      <c r="C133" s="87">
        <v>19496</v>
      </c>
      <c r="D133" s="86">
        <v>1</v>
      </c>
      <c r="E133" s="88">
        <v>27300</v>
      </c>
      <c r="F133" s="86">
        <v>89</v>
      </c>
      <c r="G133" s="86">
        <v>175</v>
      </c>
      <c r="H133" s="89">
        <v>0</v>
      </c>
    </row>
    <row r="134" spans="1:8" x14ac:dyDescent="0.2">
      <c r="A134" s="85">
        <v>133</v>
      </c>
      <c r="B134" s="86" t="s">
        <v>167</v>
      </c>
      <c r="C134" s="87">
        <v>21805</v>
      </c>
      <c r="D134" s="86">
        <v>1</v>
      </c>
      <c r="E134" s="88">
        <v>27000</v>
      </c>
      <c r="F134" s="86">
        <v>89</v>
      </c>
      <c r="G134" s="86">
        <v>87</v>
      </c>
      <c r="H134" s="89">
        <v>0</v>
      </c>
    </row>
    <row r="135" spans="1:8" x14ac:dyDescent="0.2">
      <c r="A135" s="85">
        <v>134</v>
      </c>
      <c r="B135" s="86" t="s">
        <v>168</v>
      </c>
      <c r="C135" s="87">
        <v>15290</v>
      </c>
      <c r="D135" s="86">
        <v>3</v>
      </c>
      <c r="E135" s="88">
        <v>41550</v>
      </c>
      <c r="F135" s="86">
        <v>89</v>
      </c>
      <c r="G135" s="86">
        <v>285</v>
      </c>
      <c r="H135" s="89">
        <v>0</v>
      </c>
    </row>
    <row r="136" spans="1:8" x14ac:dyDescent="0.2">
      <c r="A136" s="85">
        <v>135</v>
      </c>
      <c r="B136" s="86" t="s">
        <v>168</v>
      </c>
      <c r="C136" s="87">
        <v>24980</v>
      </c>
      <c r="D136" s="86">
        <v>1</v>
      </c>
      <c r="E136" s="88">
        <v>26250</v>
      </c>
      <c r="F136" s="86">
        <v>89</v>
      </c>
      <c r="G136" s="86">
        <v>0</v>
      </c>
      <c r="H136" s="89">
        <v>0</v>
      </c>
    </row>
    <row r="137" spans="1:8" x14ac:dyDescent="0.2">
      <c r="A137" s="85">
        <v>136</v>
      </c>
      <c r="B137" s="86" t="s">
        <v>167</v>
      </c>
      <c r="C137" s="87">
        <v>14482</v>
      </c>
      <c r="D137" s="86">
        <v>1</v>
      </c>
      <c r="E137" s="88">
        <v>22200</v>
      </c>
      <c r="F137" s="86">
        <v>88</v>
      </c>
      <c r="G137" s="86">
        <v>324</v>
      </c>
      <c r="H137" s="89">
        <v>0</v>
      </c>
    </row>
    <row r="138" spans="1:8" x14ac:dyDescent="0.2">
      <c r="A138" s="85">
        <v>137</v>
      </c>
      <c r="B138" s="86" t="s">
        <v>167</v>
      </c>
      <c r="C138" s="87">
        <v>13708</v>
      </c>
      <c r="D138" s="86">
        <v>3</v>
      </c>
      <c r="E138" s="88">
        <v>65000</v>
      </c>
      <c r="F138" s="86">
        <v>88</v>
      </c>
      <c r="G138" s="86">
        <v>264</v>
      </c>
      <c r="H138" s="89">
        <v>0</v>
      </c>
    </row>
    <row r="139" spans="1:8" x14ac:dyDescent="0.2">
      <c r="A139" s="85">
        <v>138</v>
      </c>
      <c r="B139" s="86" t="s">
        <v>167</v>
      </c>
      <c r="C139" s="87">
        <v>17176</v>
      </c>
      <c r="D139" s="86">
        <v>1</v>
      </c>
      <c r="E139" s="88">
        <v>30900</v>
      </c>
      <c r="F139" s="86">
        <v>88</v>
      </c>
      <c r="G139" s="86">
        <v>252</v>
      </c>
      <c r="H139" s="89">
        <v>0</v>
      </c>
    </row>
    <row r="140" spans="1:8" x14ac:dyDescent="0.2">
      <c r="A140" s="85">
        <v>139</v>
      </c>
      <c r="B140" s="86" t="s">
        <v>168</v>
      </c>
      <c r="C140" s="87">
        <v>11492</v>
      </c>
      <c r="D140" s="86">
        <v>1</v>
      </c>
      <c r="E140" s="88">
        <v>20100</v>
      </c>
      <c r="F140" s="86">
        <v>88</v>
      </c>
      <c r="G140" s="86">
        <v>90</v>
      </c>
      <c r="H140" s="89">
        <v>0</v>
      </c>
    </row>
    <row r="141" spans="1:8" x14ac:dyDescent="0.2">
      <c r="A141" s="85">
        <v>140</v>
      </c>
      <c r="B141" s="86" t="s">
        <v>168</v>
      </c>
      <c r="C141" s="87">
        <v>23837</v>
      </c>
      <c r="D141" s="86">
        <v>1</v>
      </c>
      <c r="E141" s="88">
        <v>22350</v>
      </c>
      <c r="F141" s="86">
        <v>88</v>
      </c>
      <c r="G141" s="86">
        <v>26</v>
      </c>
      <c r="H141" s="89">
        <v>0</v>
      </c>
    </row>
    <row r="142" spans="1:8" x14ac:dyDescent="0.2">
      <c r="A142" s="85">
        <v>141</v>
      </c>
      <c r="B142" s="86" t="s">
        <v>168</v>
      </c>
      <c r="C142" s="87">
        <v>24272</v>
      </c>
      <c r="D142" s="86">
        <v>1</v>
      </c>
      <c r="E142" s="88">
        <v>35550</v>
      </c>
      <c r="F142" s="86">
        <v>88</v>
      </c>
      <c r="G142" s="86">
        <v>32</v>
      </c>
      <c r="H142" s="89">
        <v>0</v>
      </c>
    </row>
    <row r="143" spans="1:8" x14ac:dyDescent="0.2">
      <c r="A143" s="85">
        <v>142</v>
      </c>
      <c r="B143" s="86" t="s">
        <v>168</v>
      </c>
      <c r="C143" s="87">
        <v>24424</v>
      </c>
      <c r="D143" s="86">
        <v>1</v>
      </c>
      <c r="E143" s="88">
        <v>28500</v>
      </c>
      <c r="F143" s="86">
        <v>88</v>
      </c>
      <c r="G143" s="86">
        <v>34</v>
      </c>
      <c r="H143" s="89">
        <v>0</v>
      </c>
    </row>
    <row r="144" spans="1:8" x14ac:dyDescent="0.2">
      <c r="A144" s="85">
        <v>143</v>
      </c>
      <c r="B144" s="86" t="s">
        <v>168</v>
      </c>
      <c r="C144" s="87">
        <v>14481</v>
      </c>
      <c r="D144" s="86">
        <v>1</v>
      </c>
      <c r="E144" s="88">
        <v>24450</v>
      </c>
      <c r="F144" s="86">
        <v>88</v>
      </c>
      <c r="G144" s="86">
        <v>107</v>
      </c>
      <c r="H144" s="89">
        <v>0</v>
      </c>
    </row>
    <row r="145" spans="1:8" x14ac:dyDescent="0.2">
      <c r="A145" s="85">
        <v>144</v>
      </c>
      <c r="B145" s="86" t="s">
        <v>168</v>
      </c>
      <c r="C145" s="87">
        <v>11563</v>
      </c>
      <c r="D145" s="86">
        <v>1</v>
      </c>
      <c r="E145" s="88">
        <v>16650</v>
      </c>
      <c r="F145" s="86">
        <v>88</v>
      </c>
      <c r="G145" s="86">
        <v>412</v>
      </c>
      <c r="H145" s="89">
        <v>0</v>
      </c>
    </row>
    <row r="146" spans="1:8" x14ac:dyDescent="0.2">
      <c r="A146" s="85">
        <v>145</v>
      </c>
      <c r="B146" s="86" t="s">
        <v>167</v>
      </c>
      <c r="C146" s="87">
        <v>23391</v>
      </c>
      <c r="D146" s="86">
        <v>1</v>
      </c>
      <c r="E146" s="88">
        <v>26700</v>
      </c>
      <c r="F146" s="86">
        <v>88</v>
      </c>
      <c r="G146" s="86">
        <v>38</v>
      </c>
      <c r="H146" s="89">
        <v>1</v>
      </c>
    </row>
    <row r="147" spans="1:8" x14ac:dyDescent="0.2">
      <c r="A147" s="85">
        <v>146</v>
      </c>
      <c r="B147" s="86" t="s">
        <v>167</v>
      </c>
      <c r="C147" s="87">
        <v>18630</v>
      </c>
      <c r="D147" s="86">
        <v>1</v>
      </c>
      <c r="E147" s="88">
        <v>43950</v>
      </c>
      <c r="F147" s="86">
        <v>88</v>
      </c>
      <c r="G147" s="86">
        <v>182</v>
      </c>
      <c r="H147" s="89">
        <v>1</v>
      </c>
    </row>
    <row r="148" spans="1:8" x14ac:dyDescent="0.2">
      <c r="A148" s="85">
        <v>147</v>
      </c>
      <c r="B148" s="86" t="s">
        <v>167</v>
      </c>
      <c r="C148" s="87">
        <v>13404</v>
      </c>
      <c r="D148" s="86">
        <v>1</v>
      </c>
      <c r="E148" s="88">
        <v>23700</v>
      </c>
      <c r="F148" s="86">
        <v>88</v>
      </c>
      <c r="G148" s="86">
        <v>359</v>
      </c>
      <c r="H148" s="89">
        <v>1</v>
      </c>
    </row>
    <row r="149" spans="1:8" x14ac:dyDescent="0.2">
      <c r="A149" s="85">
        <v>148</v>
      </c>
      <c r="B149" s="86" t="s">
        <v>168</v>
      </c>
      <c r="C149" s="87">
        <v>21828</v>
      </c>
      <c r="D149" s="86">
        <v>1</v>
      </c>
      <c r="E149" s="88">
        <v>26550</v>
      </c>
      <c r="F149" s="86">
        <v>88</v>
      </c>
      <c r="G149" s="86">
        <v>61</v>
      </c>
      <c r="H149" s="89">
        <v>1</v>
      </c>
    </row>
    <row r="150" spans="1:8" x14ac:dyDescent="0.2">
      <c r="A150" s="85">
        <v>149</v>
      </c>
      <c r="B150" s="86" t="s">
        <v>167</v>
      </c>
      <c r="C150" s="87">
        <v>22825</v>
      </c>
      <c r="D150" s="86">
        <v>1</v>
      </c>
      <c r="E150" s="88">
        <v>27600</v>
      </c>
      <c r="F150" s="86">
        <v>87</v>
      </c>
      <c r="G150" s="86">
        <v>75</v>
      </c>
      <c r="H150" s="89">
        <v>0</v>
      </c>
    </row>
    <row r="151" spans="1:8" x14ac:dyDescent="0.2">
      <c r="A151" s="85">
        <v>150</v>
      </c>
      <c r="B151" s="86" t="s">
        <v>167</v>
      </c>
      <c r="C151" s="87">
        <v>19788</v>
      </c>
      <c r="D151" s="86">
        <v>1</v>
      </c>
      <c r="E151" s="88">
        <v>25800</v>
      </c>
      <c r="F151" s="86">
        <v>87</v>
      </c>
      <c r="G151" s="86">
        <v>143</v>
      </c>
      <c r="H151" s="89">
        <v>0</v>
      </c>
    </row>
    <row r="152" spans="1:8" x14ac:dyDescent="0.2">
      <c r="A152" s="85">
        <v>151</v>
      </c>
      <c r="B152" s="86" t="s">
        <v>167</v>
      </c>
      <c r="C152" s="87">
        <v>19952</v>
      </c>
      <c r="D152" s="86">
        <v>3</v>
      </c>
      <c r="E152" s="88">
        <v>42300</v>
      </c>
      <c r="F152" s="86">
        <v>87</v>
      </c>
      <c r="G152" s="86">
        <v>126</v>
      </c>
      <c r="H152" s="89">
        <v>0</v>
      </c>
    </row>
    <row r="153" spans="1:8" x14ac:dyDescent="0.2">
      <c r="A153" s="85">
        <v>152</v>
      </c>
      <c r="B153" s="86" t="s">
        <v>167</v>
      </c>
      <c r="C153" s="87">
        <v>10716</v>
      </c>
      <c r="D153" s="86">
        <v>2</v>
      </c>
      <c r="E153" s="88">
        <v>30750</v>
      </c>
      <c r="F153" s="86">
        <v>87</v>
      </c>
      <c r="G153" s="86">
        <v>451</v>
      </c>
      <c r="H153" s="89">
        <v>0</v>
      </c>
    </row>
    <row r="154" spans="1:8" x14ac:dyDescent="0.2">
      <c r="A154" s="85">
        <v>153</v>
      </c>
      <c r="B154" s="86" t="s">
        <v>168</v>
      </c>
      <c r="C154" s="87">
        <v>24605</v>
      </c>
      <c r="D154" s="86">
        <v>1</v>
      </c>
      <c r="E154" s="88">
        <v>26700</v>
      </c>
      <c r="F154" s="86">
        <v>87</v>
      </c>
      <c r="G154" s="86">
        <v>18</v>
      </c>
      <c r="H154" s="89">
        <v>0</v>
      </c>
    </row>
    <row r="155" spans="1:8" x14ac:dyDescent="0.2">
      <c r="A155" s="85">
        <v>154</v>
      </c>
      <c r="B155" s="86" t="s">
        <v>168</v>
      </c>
      <c r="C155" s="87">
        <v>14769</v>
      </c>
      <c r="D155" s="86">
        <v>1</v>
      </c>
      <c r="E155" s="88">
        <v>20850</v>
      </c>
      <c r="F155" s="86">
        <v>87</v>
      </c>
      <c r="G155" s="86">
        <v>163</v>
      </c>
      <c r="H155" s="89">
        <v>0</v>
      </c>
    </row>
    <row r="156" spans="1:8" x14ac:dyDescent="0.2">
      <c r="A156" s="85">
        <v>155</v>
      </c>
      <c r="B156" s="86" t="s">
        <v>167</v>
      </c>
      <c r="C156" s="87">
        <v>23076</v>
      </c>
      <c r="D156" s="86">
        <v>1</v>
      </c>
      <c r="E156" s="88">
        <v>35250</v>
      </c>
      <c r="F156" s="86">
        <v>87</v>
      </c>
      <c r="G156" s="86">
        <v>54</v>
      </c>
      <c r="H156" s="89">
        <v>1</v>
      </c>
    </row>
    <row r="157" spans="1:8" x14ac:dyDescent="0.2">
      <c r="A157" s="85">
        <v>156</v>
      </c>
      <c r="B157" s="86" t="s">
        <v>167</v>
      </c>
      <c r="C157" s="87">
        <v>23023</v>
      </c>
      <c r="D157" s="86">
        <v>1</v>
      </c>
      <c r="E157" s="88">
        <v>26700</v>
      </c>
      <c r="F157" s="86">
        <v>87</v>
      </c>
      <c r="G157" s="86">
        <v>56</v>
      </c>
      <c r="H157" s="89">
        <v>1</v>
      </c>
    </row>
    <row r="158" spans="1:8" x14ac:dyDescent="0.2">
      <c r="A158" s="85">
        <v>157</v>
      </c>
      <c r="B158" s="86" t="s">
        <v>168</v>
      </c>
      <c r="C158" s="87">
        <v>24655</v>
      </c>
      <c r="D158" s="86">
        <v>1</v>
      </c>
      <c r="E158" s="88">
        <v>26550</v>
      </c>
      <c r="F158" s="86">
        <v>87</v>
      </c>
      <c r="G158" s="86">
        <v>11</v>
      </c>
      <c r="H158" s="89">
        <v>1</v>
      </c>
    </row>
    <row r="159" spans="1:8" x14ac:dyDescent="0.2">
      <c r="A159" s="85">
        <v>158</v>
      </c>
      <c r="B159" s="86" t="s">
        <v>168</v>
      </c>
      <c r="C159" s="87">
        <v>23640</v>
      </c>
      <c r="D159" s="86">
        <v>1</v>
      </c>
      <c r="E159" s="88">
        <v>27750</v>
      </c>
      <c r="F159" s="86">
        <v>87</v>
      </c>
      <c r="G159" s="86">
        <v>11</v>
      </c>
      <c r="H159" s="89">
        <v>1</v>
      </c>
    </row>
    <row r="160" spans="1:8" x14ac:dyDescent="0.2">
      <c r="A160" s="85">
        <v>159</v>
      </c>
      <c r="B160" s="86" t="s">
        <v>168</v>
      </c>
      <c r="C160" s="87">
        <v>18641</v>
      </c>
      <c r="D160" s="86">
        <v>1</v>
      </c>
      <c r="E160" s="88">
        <v>25050</v>
      </c>
      <c r="F160" s="86">
        <v>87</v>
      </c>
      <c r="G160" s="86">
        <v>123</v>
      </c>
      <c r="H160" s="89">
        <v>1</v>
      </c>
    </row>
    <row r="161" spans="1:8" x14ac:dyDescent="0.2">
      <c r="A161" s="85">
        <v>160</v>
      </c>
      <c r="B161" s="86" t="s">
        <v>167</v>
      </c>
      <c r="C161" s="87">
        <v>18867</v>
      </c>
      <c r="D161" s="86">
        <v>3</v>
      </c>
      <c r="E161" s="88">
        <v>66000</v>
      </c>
      <c r="F161" s="86">
        <v>86</v>
      </c>
      <c r="G161" s="86">
        <v>150</v>
      </c>
      <c r="H161" s="89">
        <v>0</v>
      </c>
    </row>
    <row r="162" spans="1:8" x14ac:dyDescent="0.2">
      <c r="A162" s="85">
        <v>161</v>
      </c>
      <c r="B162" s="86" t="s">
        <v>167</v>
      </c>
      <c r="C162" s="87">
        <v>23053</v>
      </c>
      <c r="D162" s="86">
        <v>1</v>
      </c>
      <c r="E162" s="88">
        <v>52650</v>
      </c>
      <c r="F162" s="86">
        <v>86</v>
      </c>
      <c r="G162" s="86">
        <v>20</v>
      </c>
      <c r="H162" s="89">
        <v>0</v>
      </c>
    </row>
    <row r="163" spans="1:8" x14ac:dyDescent="0.2">
      <c r="A163" s="85">
        <v>162</v>
      </c>
      <c r="B163" s="86" t="s">
        <v>167</v>
      </c>
      <c r="C163" s="87">
        <v>22426</v>
      </c>
      <c r="D163" s="86">
        <v>3</v>
      </c>
      <c r="E163" s="88">
        <v>45625</v>
      </c>
      <c r="F163" s="86">
        <v>86</v>
      </c>
      <c r="G163" s="86">
        <v>60</v>
      </c>
      <c r="H163" s="89">
        <v>0</v>
      </c>
    </row>
    <row r="164" spans="1:8" x14ac:dyDescent="0.2">
      <c r="A164" s="85">
        <v>163</v>
      </c>
      <c r="B164" s="86" t="s">
        <v>167</v>
      </c>
      <c r="C164" s="87">
        <v>24056</v>
      </c>
      <c r="D164" s="86">
        <v>1</v>
      </c>
      <c r="E164" s="88">
        <v>30900</v>
      </c>
      <c r="F164" s="86">
        <v>86</v>
      </c>
      <c r="G164" s="86">
        <v>25</v>
      </c>
      <c r="H164" s="89">
        <v>0</v>
      </c>
    </row>
    <row r="165" spans="1:8" x14ac:dyDescent="0.2">
      <c r="A165" s="85">
        <v>164</v>
      </c>
      <c r="B165" s="86" t="s">
        <v>168</v>
      </c>
      <c r="C165" s="87">
        <v>23967</v>
      </c>
      <c r="D165" s="86">
        <v>1</v>
      </c>
      <c r="E165" s="88">
        <v>29400</v>
      </c>
      <c r="F165" s="86">
        <v>86</v>
      </c>
      <c r="G165" s="86">
        <v>24</v>
      </c>
      <c r="H165" s="89">
        <v>0</v>
      </c>
    </row>
    <row r="166" spans="1:8" x14ac:dyDescent="0.2">
      <c r="A166" s="85">
        <v>165</v>
      </c>
      <c r="B166" s="86" t="s">
        <v>168</v>
      </c>
      <c r="C166" s="87">
        <v>24226</v>
      </c>
      <c r="D166" s="86">
        <v>1</v>
      </c>
      <c r="E166" s="88">
        <v>33300</v>
      </c>
      <c r="F166" s="86">
        <v>86</v>
      </c>
      <c r="G166" s="86">
        <v>24</v>
      </c>
      <c r="H166" s="89">
        <v>0</v>
      </c>
    </row>
    <row r="167" spans="1:8" x14ac:dyDescent="0.2">
      <c r="A167" s="85">
        <v>166</v>
      </c>
      <c r="B167" s="86" t="s">
        <v>168</v>
      </c>
      <c r="C167" s="87">
        <v>15534</v>
      </c>
      <c r="D167" s="86">
        <v>1</v>
      </c>
      <c r="E167" s="88">
        <v>21900</v>
      </c>
      <c r="F167" s="86">
        <v>86</v>
      </c>
      <c r="G167" s="86">
        <v>156</v>
      </c>
      <c r="H167" s="89">
        <v>0</v>
      </c>
    </row>
    <row r="168" spans="1:8" x14ac:dyDescent="0.2">
      <c r="A168" s="85">
        <v>167</v>
      </c>
      <c r="B168" s="86" t="s">
        <v>168</v>
      </c>
      <c r="C168" s="87">
        <v>11927</v>
      </c>
      <c r="D168" s="86">
        <v>1</v>
      </c>
      <c r="E168" s="88">
        <v>18150</v>
      </c>
      <c r="F168" s="86">
        <v>86</v>
      </c>
      <c r="G168" s="86">
        <v>72</v>
      </c>
      <c r="H168" s="89">
        <v>0</v>
      </c>
    </row>
    <row r="169" spans="1:8" x14ac:dyDescent="0.2">
      <c r="A169" s="85">
        <v>168</v>
      </c>
      <c r="B169" s="86" t="s">
        <v>168</v>
      </c>
      <c r="C169" s="87">
        <v>22759</v>
      </c>
      <c r="D169" s="86">
        <v>3</v>
      </c>
      <c r="E169" s="88">
        <v>46875</v>
      </c>
      <c r="F169" s="86">
        <v>86</v>
      </c>
      <c r="G169" s="86">
        <v>19</v>
      </c>
      <c r="H169" s="89">
        <v>0</v>
      </c>
    </row>
    <row r="170" spans="1:8" x14ac:dyDescent="0.2">
      <c r="A170" s="85">
        <v>169</v>
      </c>
      <c r="B170" s="86" t="s">
        <v>167</v>
      </c>
      <c r="C170" s="87">
        <v>23885</v>
      </c>
      <c r="D170" s="86">
        <v>1</v>
      </c>
      <c r="E170" s="88">
        <v>25500</v>
      </c>
      <c r="F170" s="86">
        <v>86</v>
      </c>
      <c r="G170" s="86">
        <v>37</v>
      </c>
      <c r="H170" s="89">
        <v>1</v>
      </c>
    </row>
    <row r="171" spans="1:8" x14ac:dyDescent="0.2">
      <c r="A171" s="85">
        <v>170</v>
      </c>
      <c r="B171" s="86" t="s">
        <v>167</v>
      </c>
      <c r="C171" s="87">
        <v>23541</v>
      </c>
      <c r="D171" s="86">
        <v>1</v>
      </c>
      <c r="E171" s="88">
        <v>26550</v>
      </c>
      <c r="F171" s="86">
        <v>86</v>
      </c>
      <c r="G171" s="86">
        <v>38</v>
      </c>
      <c r="H171" s="89">
        <v>1</v>
      </c>
    </row>
    <row r="172" spans="1:8" x14ac:dyDescent="0.2">
      <c r="A172" s="85">
        <v>171</v>
      </c>
      <c r="B172" s="86" t="s">
        <v>167</v>
      </c>
      <c r="C172" s="87">
        <v>10979</v>
      </c>
      <c r="D172" s="86">
        <v>1</v>
      </c>
      <c r="E172" s="88">
        <v>26700</v>
      </c>
      <c r="F172" s="86">
        <v>86</v>
      </c>
      <c r="G172" s="86">
        <v>367</v>
      </c>
      <c r="H172" s="89">
        <v>1</v>
      </c>
    </row>
    <row r="173" spans="1:8" x14ac:dyDescent="0.2">
      <c r="A173" s="85">
        <v>172</v>
      </c>
      <c r="B173" s="86" t="s">
        <v>168</v>
      </c>
      <c r="C173" s="87">
        <v>19523</v>
      </c>
      <c r="D173" s="86">
        <v>1</v>
      </c>
      <c r="E173" s="88">
        <v>29850</v>
      </c>
      <c r="F173" s="86">
        <v>86</v>
      </c>
      <c r="G173" s="86">
        <v>79</v>
      </c>
      <c r="H173" s="89">
        <v>1</v>
      </c>
    </row>
    <row r="174" spans="1:8" x14ac:dyDescent="0.2">
      <c r="A174" s="85">
        <v>173</v>
      </c>
      <c r="B174" s="86" t="s">
        <v>167</v>
      </c>
      <c r="C174" s="87">
        <v>18278</v>
      </c>
      <c r="D174" s="86">
        <v>3</v>
      </c>
      <c r="E174" s="88">
        <v>69250</v>
      </c>
      <c r="F174" s="86">
        <v>85</v>
      </c>
      <c r="G174" s="86">
        <v>134</v>
      </c>
      <c r="H174" s="89">
        <v>0</v>
      </c>
    </row>
    <row r="175" spans="1:8" x14ac:dyDescent="0.2">
      <c r="A175" s="85">
        <v>174</v>
      </c>
      <c r="B175" s="86" t="s">
        <v>167</v>
      </c>
      <c r="C175" s="87">
        <v>12791</v>
      </c>
      <c r="D175" s="86">
        <v>2</v>
      </c>
      <c r="E175" s="88">
        <v>31950</v>
      </c>
      <c r="F175" s="86">
        <v>85</v>
      </c>
      <c r="G175" s="86">
        <v>438</v>
      </c>
      <c r="H175" s="89">
        <v>0</v>
      </c>
    </row>
    <row r="176" spans="1:8" x14ac:dyDescent="0.2">
      <c r="A176" s="85">
        <v>175</v>
      </c>
      <c r="B176" s="86" t="s">
        <v>167</v>
      </c>
      <c r="C176" s="87">
        <v>13888</v>
      </c>
      <c r="D176" s="86">
        <v>1</v>
      </c>
      <c r="E176" s="88">
        <v>26250</v>
      </c>
      <c r="F176" s="86">
        <v>85</v>
      </c>
      <c r="G176" s="86">
        <v>171</v>
      </c>
      <c r="H176" s="89">
        <v>0</v>
      </c>
    </row>
    <row r="177" spans="1:8" x14ac:dyDescent="0.2">
      <c r="A177" s="85">
        <v>176</v>
      </c>
      <c r="B177" s="86" t="s">
        <v>168</v>
      </c>
      <c r="C177" s="87">
        <v>22924</v>
      </c>
      <c r="D177" s="86">
        <v>1</v>
      </c>
      <c r="E177" s="88">
        <v>35700</v>
      </c>
      <c r="F177" s="86">
        <v>85</v>
      </c>
      <c r="G177" s="86">
        <v>19</v>
      </c>
      <c r="H177" s="89">
        <v>0</v>
      </c>
    </row>
    <row r="178" spans="1:8" x14ac:dyDescent="0.2">
      <c r="A178" s="85">
        <v>177</v>
      </c>
      <c r="B178" s="86" t="s">
        <v>168</v>
      </c>
      <c r="C178" s="87">
        <v>22869</v>
      </c>
      <c r="D178" s="86">
        <v>1</v>
      </c>
      <c r="E178" s="88">
        <v>28500</v>
      </c>
      <c r="F178" s="86">
        <v>85</v>
      </c>
      <c r="G178" s="86">
        <v>69</v>
      </c>
      <c r="H178" s="89">
        <v>0</v>
      </c>
    </row>
    <row r="179" spans="1:8" x14ac:dyDescent="0.2">
      <c r="A179" s="85">
        <v>178</v>
      </c>
      <c r="B179" s="86" t="s">
        <v>168</v>
      </c>
      <c r="C179" s="87">
        <v>13897</v>
      </c>
      <c r="D179" s="86">
        <v>1</v>
      </c>
      <c r="E179" s="88">
        <v>17100</v>
      </c>
      <c r="F179" s="86">
        <v>85</v>
      </c>
      <c r="G179" s="86">
        <v>72</v>
      </c>
      <c r="H179" s="89">
        <v>0</v>
      </c>
    </row>
    <row r="180" spans="1:8" x14ac:dyDescent="0.2">
      <c r="A180" s="85">
        <v>179</v>
      </c>
      <c r="B180" s="86" t="s">
        <v>167</v>
      </c>
      <c r="C180" s="87">
        <v>23761</v>
      </c>
      <c r="D180" s="86">
        <v>1</v>
      </c>
      <c r="E180" s="88">
        <v>25200</v>
      </c>
      <c r="F180" s="86">
        <v>85</v>
      </c>
      <c r="G180" s="86">
        <v>29</v>
      </c>
      <c r="H180" s="89">
        <v>1</v>
      </c>
    </row>
    <row r="181" spans="1:8" x14ac:dyDescent="0.2">
      <c r="A181" s="85">
        <v>180</v>
      </c>
      <c r="B181" s="86" t="s">
        <v>168</v>
      </c>
      <c r="C181" s="87">
        <v>21938</v>
      </c>
      <c r="D181" s="86">
        <v>1</v>
      </c>
      <c r="E181" s="88">
        <v>24000</v>
      </c>
      <c r="F181" s="86">
        <v>85</v>
      </c>
      <c r="G181" s="86">
        <v>59</v>
      </c>
      <c r="H181" s="89">
        <v>1</v>
      </c>
    </row>
    <row r="182" spans="1:8" x14ac:dyDescent="0.2">
      <c r="A182" s="85">
        <v>181</v>
      </c>
      <c r="B182" s="86" t="s">
        <v>168</v>
      </c>
      <c r="C182" s="87">
        <v>14249</v>
      </c>
      <c r="D182" s="86">
        <v>1</v>
      </c>
      <c r="E182" s="88">
        <v>27450</v>
      </c>
      <c r="F182" s="86">
        <v>85</v>
      </c>
      <c r="G182" s="86">
        <v>101</v>
      </c>
      <c r="H182" s="89">
        <v>1</v>
      </c>
    </row>
    <row r="183" spans="1:8" x14ac:dyDescent="0.2">
      <c r="A183" s="85">
        <v>182</v>
      </c>
      <c r="B183" s="86" t="s">
        <v>168</v>
      </c>
      <c r="C183" s="87">
        <v>15773</v>
      </c>
      <c r="D183" s="86">
        <v>1</v>
      </c>
      <c r="E183" s="88">
        <v>18450</v>
      </c>
      <c r="F183" s="86">
        <v>85</v>
      </c>
      <c r="G183" s="86">
        <v>228</v>
      </c>
      <c r="H183" s="89">
        <v>1</v>
      </c>
    </row>
    <row r="184" spans="1:8" x14ac:dyDescent="0.2">
      <c r="A184" s="85">
        <v>183</v>
      </c>
      <c r="B184" s="86" t="s">
        <v>167</v>
      </c>
      <c r="C184" s="87">
        <v>21976</v>
      </c>
      <c r="D184" s="86">
        <v>1</v>
      </c>
      <c r="E184" s="88">
        <v>39300</v>
      </c>
      <c r="F184" s="86">
        <v>84</v>
      </c>
      <c r="G184" s="86">
        <v>72</v>
      </c>
      <c r="H184" s="89">
        <v>0</v>
      </c>
    </row>
    <row r="185" spans="1:8" x14ac:dyDescent="0.2">
      <c r="A185" s="85">
        <v>184</v>
      </c>
      <c r="B185" s="86" t="s">
        <v>167</v>
      </c>
      <c r="C185" s="87">
        <v>23686</v>
      </c>
      <c r="D185" s="86">
        <v>1</v>
      </c>
      <c r="E185" s="88">
        <v>38850</v>
      </c>
      <c r="F185" s="86">
        <v>84</v>
      </c>
      <c r="G185" s="86">
        <v>53</v>
      </c>
      <c r="H185" s="89">
        <v>0</v>
      </c>
    </row>
    <row r="186" spans="1:8" x14ac:dyDescent="0.2">
      <c r="A186" s="85">
        <v>185</v>
      </c>
      <c r="B186" s="86" t="s">
        <v>167</v>
      </c>
      <c r="C186" s="87">
        <v>11198</v>
      </c>
      <c r="D186" s="86">
        <v>2</v>
      </c>
      <c r="E186" s="88">
        <v>30750</v>
      </c>
      <c r="F186" s="86">
        <v>84</v>
      </c>
      <c r="G186" s="86">
        <v>380</v>
      </c>
      <c r="H186" s="89">
        <v>0</v>
      </c>
    </row>
    <row r="187" spans="1:8" x14ac:dyDescent="0.2">
      <c r="A187" s="85">
        <v>186</v>
      </c>
      <c r="B187" s="86" t="s">
        <v>167</v>
      </c>
      <c r="C187" s="87">
        <v>23564</v>
      </c>
      <c r="D187" s="86">
        <v>1</v>
      </c>
      <c r="E187" s="88">
        <v>37500</v>
      </c>
      <c r="F187" s="86">
        <v>84</v>
      </c>
      <c r="G187" s="86">
        <v>33</v>
      </c>
      <c r="H187" s="89">
        <v>0</v>
      </c>
    </row>
    <row r="188" spans="1:8" x14ac:dyDescent="0.2">
      <c r="A188" s="85">
        <v>187</v>
      </c>
      <c r="B188" s="86" t="s">
        <v>167</v>
      </c>
      <c r="C188" s="87">
        <v>23221</v>
      </c>
      <c r="D188" s="86">
        <v>3</v>
      </c>
      <c r="E188" s="88">
        <v>58750</v>
      </c>
      <c r="F188" s="86">
        <v>84</v>
      </c>
      <c r="G188" s="86">
        <v>13</v>
      </c>
      <c r="H188" s="89">
        <v>0</v>
      </c>
    </row>
    <row r="189" spans="1:8" x14ac:dyDescent="0.2">
      <c r="A189" s="85">
        <v>188</v>
      </c>
      <c r="B189" s="86" t="s">
        <v>168</v>
      </c>
      <c r="C189" s="87">
        <v>12454</v>
      </c>
      <c r="D189" s="86">
        <v>1</v>
      </c>
      <c r="E189" s="88">
        <v>34500</v>
      </c>
      <c r="F189" s="86">
        <v>84</v>
      </c>
      <c r="G189" s="86">
        <v>208</v>
      </c>
      <c r="H189" s="89">
        <v>0</v>
      </c>
    </row>
    <row r="190" spans="1:8" x14ac:dyDescent="0.2">
      <c r="A190" s="85">
        <v>189</v>
      </c>
      <c r="B190" s="86" t="s">
        <v>168</v>
      </c>
      <c r="C190" s="87">
        <v>18350</v>
      </c>
      <c r="D190" s="86">
        <v>1</v>
      </c>
      <c r="E190" s="88">
        <v>36000</v>
      </c>
      <c r="F190" s="86">
        <v>84</v>
      </c>
      <c r="G190" s="86">
        <v>240</v>
      </c>
      <c r="H190" s="89">
        <v>0</v>
      </c>
    </row>
    <row r="191" spans="1:8" x14ac:dyDescent="0.2">
      <c r="A191" s="85">
        <v>190</v>
      </c>
      <c r="B191" s="86" t="s">
        <v>168</v>
      </c>
      <c r="C191" s="87">
        <v>12008</v>
      </c>
      <c r="D191" s="86">
        <v>1</v>
      </c>
      <c r="E191" s="88">
        <v>29100</v>
      </c>
      <c r="F191" s="86">
        <v>84</v>
      </c>
      <c r="G191" s="86">
        <v>35</v>
      </c>
      <c r="H191" s="89">
        <v>0</v>
      </c>
    </row>
    <row r="192" spans="1:8" x14ac:dyDescent="0.2">
      <c r="A192" s="85">
        <v>191</v>
      </c>
      <c r="B192" s="86" t="s">
        <v>168</v>
      </c>
      <c r="C192" s="87">
        <v>11619</v>
      </c>
      <c r="D192" s="86">
        <v>1</v>
      </c>
      <c r="E192" s="88">
        <v>16500</v>
      </c>
      <c r="F192" s="86">
        <v>84</v>
      </c>
      <c r="G192" s="86">
        <v>288</v>
      </c>
      <c r="H192" s="89">
        <v>0</v>
      </c>
    </row>
    <row r="193" spans="1:8" x14ac:dyDescent="0.2">
      <c r="A193" s="85">
        <v>192</v>
      </c>
      <c r="B193" s="86" t="s">
        <v>167</v>
      </c>
      <c r="C193" s="87">
        <v>18180</v>
      </c>
      <c r="D193" s="86">
        <v>1</v>
      </c>
      <c r="E193" s="88">
        <v>19650</v>
      </c>
      <c r="F193" s="86">
        <v>84</v>
      </c>
      <c r="G193" s="86">
        <v>180</v>
      </c>
      <c r="H193" s="89">
        <v>1</v>
      </c>
    </row>
    <row r="194" spans="1:8" x14ac:dyDescent="0.2">
      <c r="A194" s="85">
        <v>193</v>
      </c>
      <c r="B194" s="86" t="s">
        <v>168</v>
      </c>
      <c r="C194" s="87">
        <v>24310</v>
      </c>
      <c r="D194" s="86">
        <v>1</v>
      </c>
      <c r="E194" s="88">
        <v>24750</v>
      </c>
      <c r="F194" s="86">
        <v>84</v>
      </c>
      <c r="G194" s="86">
        <v>41</v>
      </c>
      <c r="H194" s="89">
        <v>1</v>
      </c>
    </row>
    <row r="195" spans="1:8" x14ac:dyDescent="0.2">
      <c r="A195" s="85">
        <v>194</v>
      </c>
      <c r="B195" s="86" t="s">
        <v>168</v>
      </c>
      <c r="C195" s="87">
        <v>13980</v>
      </c>
      <c r="D195" s="86">
        <v>1</v>
      </c>
      <c r="E195" s="88">
        <v>27150</v>
      </c>
      <c r="F195" s="86">
        <v>84</v>
      </c>
      <c r="G195" s="86">
        <v>231</v>
      </c>
      <c r="H195" s="89">
        <v>1</v>
      </c>
    </row>
    <row r="196" spans="1:8" x14ac:dyDescent="0.2">
      <c r="A196" s="85">
        <v>195</v>
      </c>
      <c r="B196" s="86" t="s">
        <v>168</v>
      </c>
      <c r="C196" s="87">
        <v>20399</v>
      </c>
      <c r="D196" s="86">
        <v>1</v>
      </c>
      <c r="E196" s="88">
        <v>26400</v>
      </c>
      <c r="F196" s="86">
        <v>84</v>
      </c>
      <c r="G196" s="86">
        <v>36</v>
      </c>
      <c r="H196" s="89">
        <v>1</v>
      </c>
    </row>
    <row r="197" spans="1:8" x14ac:dyDescent="0.2">
      <c r="A197" s="85">
        <v>196</v>
      </c>
      <c r="B197" s="86" t="s">
        <v>168</v>
      </c>
      <c r="C197" s="87">
        <v>16864</v>
      </c>
      <c r="D197" s="86">
        <v>1</v>
      </c>
      <c r="E197" s="88">
        <v>23100</v>
      </c>
      <c r="F197" s="86">
        <v>84</v>
      </c>
      <c r="G197" s="86">
        <v>214</v>
      </c>
      <c r="H197" s="89">
        <v>1</v>
      </c>
    </row>
    <row r="198" spans="1:8" x14ac:dyDescent="0.2">
      <c r="A198" s="85">
        <v>197</v>
      </c>
      <c r="B198" s="86" t="s">
        <v>167</v>
      </c>
      <c r="C198" s="87">
        <v>22920</v>
      </c>
      <c r="D198" s="86">
        <v>3</v>
      </c>
      <c r="E198" s="88">
        <v>54900</v>
      </c>
      <c r="F198" s="86">
        <v>83</v>
      </c>
      <c r="G198" s="86">
        <v>49</v>
      </c>
      <c r="H198" s="89">
        <v>0</v>
      </c>
    </row>
    <row r="199" spans="1:8" x14ac:dyDescent="0.2">
      <c r="A199" s="85">
        <v>198</v>
      </c>
      <c r="B199" s="86" t="s">
        <v>167</v>
      </c>
      <c r="C199" s="87">
        <v>19070</v>
      </c>
      <c r="D199" s="86">
        <v>3</v>
      </c>
      <c r="E199" s="88">
        <v>70875</v>
      </c>
      <c r="F199" s="86">
        <v>83</v>
      </c>
      <c r="G199" s="86">
        <v>156</v>
      </c>
      <c r="H199" s="89">
        <v>0</v>
      </c>
    </row>
    <row r="200" spans="1:8" x14ac:dyDescent="0.2">
      <c r="A200" s="85">
        <v>199</v>
      </c>
      <c r="B200" s="86" t="s">
        <v>167</v>
      </c>
      <c r="C200" s="87">
        <v>21218</v>
      </c>
      <c r="D200" s="86">
        <v>3</v>
      </c>
      <c r="E200" s="88">
        <v>51250</v>
      </c>
      <c r="F200" s="86">
        <v>83</v>
      </c>
      <c r="G200" s="86">
        <v>69</v>
      </c>
      <c r="H200" s="89">
        <v>0</v>
      </c>
    </row>
    <row r="201" spans="1:8" x14ac:dyDescent="0.2">
      <c r="A201" s="85">
        <v>200</v>
      </c>
      <c r="B201" s="86" t="s">
        <v>167</v>
      </c>
      <c r="C201" s="87">
        <v>23055</v>
      </c>
      <c r="D201" s="86">
        <v>3</v>
      </c>
      <c r="E201" s="88">
        <v>67500</v>
      </c>
      <c r="F201" s="86">
        <v>83</v>
      </c>
      <c r="G201" s="86">
        <v>9</v>
      </c>
      <c r="H201" s="89">
        <v>0</v>
      </c>
    </row>
    <row r="202" spans="1:8" x14ac:dyDescent="0.2">
      <c r="A202" s="85">
        <v>201</v>
      </c>
      <c r="B202" s="86" t="s">
        <v>167</v>
      </c>
      <c r="C202" s="87">
        <v>20217</v>
      </c>
      <c r="D202" s="86">
        <v>1</v>
      </c>
      <c r="E202" s="88">
        <v>29340</v>
      </c>
      <c r="F202" s="86">
        <v>83</v>
      </c>
      <c r="G202" s="86">
        <v>150</v>
      </c>
      <c r="H202" s="89">
        <v>0</v>
      </c>
    </row>
    <row r="203" spans="1:8" x14ac:dyDescent="0.2">
      <c r="A203" s="85">
        <v>202</v>
      </c>
      <c r="B203" s="86" t="s">
        <v>167</v>
      </c>
      <c r="C203" s="87">
        <v>23087</v>
      </c>
      <c r="D203" s="86">
        <v>1</v>
      </c>
      <c r="E203" s="88">
        <v>39600</v>
      </c>
      <c r="F203" s="86">
        <v>83</v>
      </c>
      <c r="G203" s="86">
        <v>47</v>
      </c>
      <c r="H203" s="89">
        <v>0</v>
      </c>
    </row>
    <row r="204" spans="1:8" x14ac:dyDescent="0.2">
      <c r="A204" s="85">
        <v>203</v>
      </c>
      <c r="B204" s="86" t="s">
        <v>167</v>
      </c>
      <c r="C204" s="87">
        <v>23453</v>
      </c>
      <c r="D204" s="86">
        <v>1</v>
      </c>
      <c r="E204" s="88">
        <v>29100</v>
      </c>
      <c r="F204" s="86">
        <v>83</v>
      </c>
      <c r="G204" s="86">
        <v>50</v>
      </c>
      <c r="H204" s="89">
        <v>0</v>
      </c>
    </row>
    <row r="205" spans="1:8" x14ac:dyDescent="0.2">
      <c r="A205" s="85">
        <v>204</v>
      </c>
      <c r="B205" s="86" t="s">
        <v>167</v>
      </c>
      <c r="C205" s="87">
        <v>22210</v>
      </c>
      <c r="D205" s="86">
        <v>1</v>
      </c>
      <c r="E205" s="88">
        <v>33150</v>
      </c>
      <c r="F205" s="86">
        <v>83</v>
      </c>
      <c r="G205" s="86">
        <v>69</v>
      </c>
      <c r="H205" s="89">
        <v>0</v>
      </c>
    </row>
    <row r="206" spans="1:8" x14ac:dyDescent="0.2">
      <c r="A206" s="85">
        <v>205</v>
      </c>
      <c r="B206" s="86" t="s">
        <v>167</v>
      </c>
      <c r="C206" s="87">
        <v>16245</v>
      </c>
      <c r="D206" s="86">
        <v>3</v>
      </c>
      <c r="E206" s="88">
        <v>66750</v>
      </c>
      <c r="F206" s="86">
        <v>83</v>
      </c>
      <c r="G206" s="86">
        <v>258</v>
      </c>
      <c r="H206" s="89">
        <v>0</v>
      </c>
    </row>
    <row r="207" spans="1:8" x14ac:dyDescent="0.2">
      <c r="A207" s="85">
        <v>206</v>
      </c>
      <c r="B207" s="86" t="s">
        <v>167</v>
      </c>
      <c r="C207" s="87">
        <v>15848</v>
      </c>
      <c r="D207" s="86">
        <v>2</v>
      </c>
      <c r="E207" s="88">
        <v>33750</v>
      </c>
      <c r="F207" s="86">
        <v>83</v>
      </c>
      <c r="G207" s="86">
        <v>284</v>
      </c>
      <c r="H207" s="89">
        <v>0</v>
      </c>
    </row>
    <row r="208" spans="1:8" x14ac:dyDescent="0.2">
      <c r="A208" s="85">
        <v>207</v>
      </c>
      <c r="B208" s="86" t="s">
        <v>167</v>
      </c>
      <c r="C208" s="87">
        <v>21596</v>
      </c>
      <c r="D208" s="86">
        <v>1</v>
      </c>
      <c r="E208" s="88">
        <v>27300</v>
      </c>
      <c r="F208" s="86">
        <v>83</v>
      </c>
      <c r="G208" s="86">
        <v>91</v>
      </c>
      <c r="H208" s="89">
        <v>0</v>
      </c>
    </row>
    <row r="209" spans="1:8" x14ac:dyDescent="0.2">
      <c r="A209" s="85">
        <v>208</v>
      </c>
      <c r="B209" s="86" t="s">
        <v>168</v>
      </c>
      <c r="C209" s="87">
        <v>25170</v>
      </c>
      <c r="D209" s="86">
        <v>1</v>
      </c>
      <c r="E209" s="88">
        <v>24000</v>
      </c>
      <c r="F209" s="86">
        <v>83</v>
      </c>
      <c r="G209" s="86">
        <v>16</v>
      </c>
      <c r="H209" s="89">
        <v>0</v>
      </c>
    </row>
    <row r="210" spans="1:8" x14ac:dyDescent="0.2">
      <c r="A210" s="85">
        <v>209</v>
      </c>
      <c r="B210" s="86" t="s">
        <v>168</v>
      </c>
      <c r="C210" s="87">
        <v>12433</v>
      </c>
      <c r="D210" s="86">
        <v>1</v>
      </c>
      <c r="E210" s="88">
        <v>19800</v>
      </c>
      <c r="F210" s="86">
        <v>83</v>
      </c>
      <c r="G210" s="86">
        <v>75</v>
      </c>
      <c r="H210" s="89">
        <v>0</v>
      </c>
    </row>
    <row r="211" spans="1:8" x14ac:dyDescent="0.2">
      <c r="A211" s="85">
        <v>210</v>
      </c>
      <c r="B211" s="86" t="s">
        <v>167</v>
      </c>
      <c r="C211" s="87">
        <v>18022</v>
      </c>
      <c r="D211" s="86">
        <v>1</v>
      </c>
      <c r="E211" s="88">
        <v>30600</v>
      </c>
      <c r="F211" s="86">
        <v>83</v>
      </c>
      <c r="G211" s="86">
        <v>216</v>
      </c>
      <c r="H211" s="89">
        <v>1</v>
      </c>
    </row>
    <row r="212" spans="1:8" x14ac:dyDescent="0.2">
      <c r="A212" s="85">
        <v>211</v>
      </c>
      <c r="B212" s="86" t="s">
        <v>167</v>
      </c>
      <c r="C212" s="87">
        <v>18575</v>
      </c>
      <c r="D212" s="86">
        <v>1</v>
      </c>
      <c r="E212" s="88">
        <v>28950</v>
      </c>
      <c r="F212" s="86">
        <v>83</v>
      </c>
      <c r="G212" s="86">
        <v>108</v>
      </c>
      <c r="H212" s="89">
        <v>1</v>
      </c>
    </row>
    <row r="213" spans="1:8" x14ac:dyDescent="0.2">
      <c r="A213" s="85">
        <v>212</v>
      </c>
      <c r="B213" s="86" t="s">
        <v>167</v>
      </c>
      <c r="C213" s="87">
        <v>23876</v>
      </c>
      <c r="D213" s="86">
        <v>1</v>
      </c>
      <c r="E213" s="88">
        <v>38400</v>
      </c>
      <c r="F213" s="86">
        <v>83</v>
      </c>
      <c r="G213" s="86">
        <v>64</v>
      </c>
      <c r="H213" s="89">
        <v>1</v>
      </c>
    </row>
    <row r="214" spans="1:8" x14ac:dyDescent="0.2">
      <c r="A214" s="85">
        <v>213</v>
      </c>
      <c r="B214" s="86" t="s">
        <v>167</v>
      </c>
      <c r="C214" s="87">
        <v>16730</v>
      </c>
      <c r="D214" s="86">
        <v>2</v>
      </c>
      <c r="E214" s="88">
        <v>30750</v>
      </c>
      <c r="F214" s="86">
        <v>83</v>
      </c>
      <c r="G214" s="86">
        <v>302</v>
      </c>
      <c r="H214" s="89">
        <v>1</v>
      </c>
    </row>
    <row r="215" spans="1:8" x14ac:dyDescent="0.2">
      <c r="A215" s="85">
        <v>214</v>
      </c>
      <c r="B215" s="86" t="s">
        <v>168</v>
      </c>
      <c r="C215" s="87">
        <v>25094</v>
      </c>
      <c r="D215" s="86">
        <v>1</v>
      </c>
      <c r="E215" s="88">
        <v>20400</v>
      </c>
      <c r="F215" s="86">
        <v>83</v>
      </c>
      <c r="G215" s="86">
        <v>9</v>
      </c>
      <c r="H215" s="89">
        <v>1</v>
      </c>
    </row>
    <row r="216" spans="1:8" x14ac:dyDescent="0.2">
      <c r="A216" s="85">
        <v>215</v>
      </c>
      <c r="B216" s="86" t="s">
        <v>168</v>
      </c>
      <c r="C216" s="87">
        <v>25096</v>
      </c>
      <c r="D216" s="86">
        <v>1</v>
      </c>
      <c r="E216" s="88">
        <v>19200</v>
      </c>
      <c r="F216" s="86">
        <v>83</v>
      </c>
      <c r="G216" s="86">
        <v>7</v>
      </c>
      <c r="H216" s="89">
        <v>1</v>
      </c>
    </row>
    <row r="217" spans="1:8" x14ac:dyDescent="0.2">
      <c r="A217" s="85">
        <v>216</v>
      </c>
      <c r="B217" s="86" t="s">
        <v>167</v>
      </c>
      <c r="C217" s="87">
        <v>23513</v>
      </c>
      <c r="D217" s="86">
        <v>1</v>
      </c>
      <c r="E217" s="88">
        <v>30150</v>
      </c>
      <c r="F217" s="86">
        <v>82</v>
      </c>
      <c r="G217" s="86">
        <v>72</v>
      </c>
      <c r="H217" s="89">
        <v>0</v>
      </c>
    </row>
    <row r="218" spans="1:8" x14ac:dyDescent="0.2">
      <c r="A218" s="85">
        <v>217</v>
      </c>
      <c r="B218" s="86" t="s">
        <v>167</v>
      </c>
      <c r="C218" s="87">
        <v>17972</v>
      </c>
      <c r="D218" s="86">
        <v>1</v>
      </c>
      <c r="E218" s="88">
        <v>34620</v>
      </c>
      <c r="F218" s="86">
        <v>82</v>
      </c>
      <c r="G218" s="86">
        <v>149</v>
      </c>
      <c r="H218" s="89">
        <v>0</v>
      </c>
    </row>
    <row r="219" spans="1:8" x14ac:dyDescent="0.2">
      <c r="A219" s="85">
        <v>218</v>
      </c>
      <c r="B219" s="86" t="s">
        <v>167</v>
      </c>
      <c r="C219" s="87">
        <v>23457</v>
      </c>
      <c r="D219" s="86">
        <v>1</v>
      </c>
      <c r="E219" s="88">
        <v>80000</v>
      </c>
      <c r="F219" s="86">
        <v>82</v>
      </c>
      <c r="G219" s="86">
        <v>34</v>
      </c>
      <c r="H219" s="89">
        <v>0</v>
      </c>
    </row>
    <row r="220" spans="1:8" x14ac:dyDescent="0.2">
      <c r="A220" s="85">
        <v>219</v>
      </c>
      <c r="B220" s="86" t="s">
        <v>167</v>
      </c>
      <c r="C220" s="87">
        <v>23044</v>
      </c>
      <c r="D220" s="86">
        <v>1</v>
      </c>
      <c r="E220" s="88">
        <v>25350</v>
      </c>
      <c r="F220" s="86">
        <v>82</v>
      </c>
      <c r="G220" s="86">
        <v>32</v>
      </c>
      <c r="H220" s="89">
        <v>0</v>
      </c>
    </row>
    <row r="221" spans="1:8" x14ac:dyDescent="0.2">
      <c r="A221" s="85">
        <v>220</v>
      </c>
      <c r="B221" s="86" t="s">
        <v>167</v>
      </c>
      <c r="C221" s="87">
        <v>23240</v>
      </c>
      <c r="D221" s="86">
        <v>1</v>
      </c>
      <c r="E221" s="88">
        <v>29850</v>
      </c>
      <c r="F221" s="86">
        <v>82</v>
      </c>
      <c r="G221" s="86">
        <v>85</v>
      </c>
      <c r="H221" s="89">
        <v>0</v>
      </c>
    </row>
    <row r="222" spans="1:8" x14ac:dyDescent="0.2">
      <c r="A222" s="85">
        <v>221</v>
      </c>
      <c r="B222" s="86" t="s">
        <v>168</v>
      </c>
      <c r="C222" s="87">
        <v>17309</v>
      </c>
      <c r="D222" s="86">
        <v>1</v>
      </c>
      <c r="E222" s="88">
        <v>24000</v>
      </c>
      <c r="F222" s="86">
        <v>82</v>
      </c>
      <c r="G222" s="86">
        <v>97</v>
      </c>
      <c r="H222" s="89">
        <v>0</v>
      </c>
    </row>
    <row r="223" spans="1:8" x14ac:dyDescent="0.2">
      <c r="A223" s="85">
        <v>222</v>
      </c>
      <c r="B223" s="86" t="s">
        <v>168</v>
      </c>
      <c r="C223" s="87">
        <v>13042</v>
      </c>
      <c r="D223" s="86">
        <v>1</v>
      </c>
      <c r="E223" s="88">
        <v>27750</v>
      </c>
      <c r="F223" s="86">
        <v>82</v>
      </c>
      <c r="G223" s="86">
        <v>265</v>
      </c>
      <c r="H223" s="89">
        <v>0</v>
      </c>
    </row>
    <row r="224" spans="1:8" x14ac:dyDescent="0.2">
      <c r="A224" s="85">
        <v>223</v>
      </c>
      <c r="B224" s="86" t="s">
        <v>168</v>
      </c>
      <c r="C224" s="87">
        <v>15414</v>
      </c>
      <c r="D224" s="86">
        <v>1</v>
      </c>
      <c r="E224" s="88">
        <v>22350</v>
      </c>
      <c r="F224" s="86">
        <v>82</v>
      </c>
      <c r="G224" s="86">
        <v>48</v>
      </c>
      <c r="H224" s="89">
        <v>0</v>
      </c>
    </row>
    <row r="225" spans="1:8" x14ac:dyDescent="0.2">
      <c r="A225" s="85">
        <v>224</v>
      </c>
      <c r="B225" s="86" t="s">
        <v>168</v>
      </c>
      <c r="C225" s="87">
        <v>12743</v>
      </c>
      <c r="D225" s="86">
        <v>1</v>
      </c>
      <c r="E225" s="88">
        <v>16200</v>
      </c>
      <c r="F225" s="86">
        <v>82</v>
      </c>
      <c r="G225" s="86">
        <v>0</v>
      </c>
      <c r="H225" s="89">
        <v>0</v>
      </c>
    </row>
    <row r="226" spans="1:8" x14ac:dyDescent="0.2">
      <c r="A226" s="85">
        <v>225</v>
      </c>
      <c r="B226" s="86" t="s">
        <v>168</v>
      </c>
      <c r="C226" s="87">
        <v>24758</v>
      </c>
      <c r="D226" s="86">
        <v>1</v>
      </c>
      <c r="E226" s="88">
        <v>21900</v>
      </c>
      <c r="F226" s="86">
        <v>82</v>
      </c>
      <c r="G226" s="86">
        <v>0</v>
      </c>
      <c r="H226" s="89">
        <v>0</v>
      </c>
    </row>
    <row r="227" spans="1:8" x14ac:dyDescent="0.2">
      <c r="A227" s="85">
        <v>226</v>
      </c>
      <c r="B227" s="86" t="s">
        <v>168</v>
      </c>
      <c r="C227" s="87">
        <v>23549</v>
      </c>
      <c r="D227" s="86">
        <v>1</v>
      </c>
      <c r="E227" s="88">
        <v>23250</v>
      </c>
      <c r="F227" s="86">
        <v>82</v>
      </c>
      <c r="G227" s="86">
        <v>4</v>
      </c>
      <c r="H227" s="89">
        <v>0</v>
      </c>
    </row>
    <row r="228" spans="1:8" x14ac:dyDescent="0.2">
      <c r="A228" s="85">
        <v>227</v>
      </c>
      <c r="B228" s="86" t="s">
        <v>168</v>
      </c>
      <c r="C228" s="87">
        <v>23940</v>
      </c>
      <c r="D228" s="86">
        <v>1</v>
      </c>
      <c r="E228" s="88">
        <v>33900</v>
      </c>
      <c r="F228" s="86">
        <v>82</v>
      </c>
      <c r="G228" s="86">
        <v>11</v>
      </c>
      <c r="H228" s="89">
        <v>0</v>
      </c>
    </row>
    <row r="229" spans="1:8" x14ac:dyDescent="0.2">
      <c r="A229" s="85">
        <v>228</v>
      </c>
      <c r="B229" s="86" t="s">
        <v>168</v>
      </c>
      <c r="C229" s="87">
        <v>23275</v>
      </c>
      <c r="D229" s="86">
        <v>1</v>
      </c>
      <c r="E229" s="88">
        <v>25650</v>
      </c>
      <c r="F229" s="86">
        <v>82</v>
      </c>
      <c r="G229" s="86">
        <v>51</v>
      </c>
      <c r="H229" s="89">
        <v>0</v>
      </c>
    </row>
    <row r="230" spans="1:8" x14ac:dyDescent="0.2">
      <c r="A230" s="85">
        <v>229</v>
      </c>
      <c r="B230" s="86" t="s">
        <v>168</v>
      </c>
      <c r="C230" s="87">
        <v>14844</v>
      </c>
      <c r="D230" s="86">
        <v>1</v>
      </c>
      <c r="E230" s="88">
        <v>17250</v>
      </c>
      <c r="F230" s="86">
        <v>82</v>
      </c>
      <c r="G230" s="86">
        <v>358</v>
      </c>
      <c r="H230" s="89">
        <v>0</v>
      </c>
    </row>
    <row r="231" spans="1:8" x14ac:dyDescent="0.2">
      <c r="A231" s="85">
        <v>230</v>
      </c>
      <c r="B231" s="86" t="s">
        <v>167</v>
      </c>
      <c r="C231" s="87">
        <v>12454</v>
      </c>
      <c r="D231" s="86">
        <v>1</v>
      </c>
      <c r="E231" s="88">
        <v>22500</v>
      </c>
      <c r="F231" s="86">
        <v>82</v>
      </c>
      <c r="G231" s="86">
        <v>371</v>
      </c>
      <c r="H231" s="89">
        <v>1</v>
      </c>
    </row>
    <row r="232" spans="1:8" x14ac:dyDescent="0.2">
      <c r="A232" s="85">
        <v>231</v>
      </c>
      <c r="B232" s="86" t="s">
        <v>167</v>
      </c>
      <c r="C232" s="87">
        <v>23751</v>
      </c>
      <c r="D232" s="86">
        <v>3</v>
      </c>
      <c r="E232" s="88">
        <v>40200</v>
      </c>
      <c r="F232" s="86">
        <v>81</v>
      </c>
      <c r="G232" s="86">
        <v>3</v>
      </c>
      <c r="H232" s="89">
        <v>0</v>
      </c>
    </row>
    <row r="233" spans="1:8" x14ac:dyDescent="0.2">
      <c r="A233" s="85">
        <v>232</v>
      </c>
      <c r="B233" s="86" t="s">
        <v>167</v>
      </c>
      <c r="C233" s="87">
        <v>23267</v>
      </c>
      <c r="D233" s="86">
        <v>3</v>
      </c>
      <c r="E233" s="88">
        <v>55500</v>
      </c>
      <c r="F233" s="86">
        <v>81</v>
      </c>
      <c r="G233" s="86">
        <v>62</v>
      </c>
      <c r="H233" s="89">
        <v>0</v>
      </c>
    </row>
    <row r="234" spans="1:8" x14ac:dyDescent="0.2">
      <c r="A234" s="85">
        <v>233</v>
      </c>
      <c r="B234" s="86" t="s">
        <v>167</v>
      </c>
      <c r="C234" s="87">
        <v>23213</v>
      </c>
      <c r="D234" s="86">
        <v>1</v>
      </c>
      <c r="E234" s="88">
        <v>26550</v>
      </c>
      <c r="F234" s="86">
        <v>81</v>
      </c>
      <c r="G234" s="86">
        <v>52</v>
      </c>
      <c r="H234" s="89">
        <v>0</v>
      </c>
    </row>
    <row r="235" spans="1:8" x14ac:dyDescent="0.2">
      <c r="A235" s="85">
        <v>234</v>
      </c>
      <c r="B235" s="86" t="s">
        <v>167</v>
      </c>
      <c r="C235" s="87">
        <v>22232</v>
      </c>
      <c r="D235" s="86">
        <v>1</v>
      </c>
      <c r="E235" s="88">
        <v>50550</v>
      </c>
      <c r="F235" s="86">
        <v>81</v>
      </c>
      <c r="G235" s="86">
        <v>44</v>
      </c>
      <c r="H235" s="89">
        <v>0</v>
      </c>
    </row>
    <row r="236" spans="1:8" x14ac:dyDescent="0.2">
      <c r="A236" s="85">
        <v>235</v>
      </c>
      <c r="B236" s="86" t="s">
        <v>167</v>
      </c>
      <c r="C236" s="87">
        <v>22900</v>
      </c>
      <c r="D236" s="86">
        <v>3</v>
      </c>
      <c r="E236" s="88">
        <v>75000</v>
      </c>
      <c r="F236" s="86">
        <v>81</v>
      </c>
      <c r="G236" s="86">
        <v>13</v>
      </c>
      <c r="H236" s="89">
        <v>0</v>
      </c>
    </row>
    <row r="237" spans="1:8" x14ac:dyDescent="0.2">
      <c r="A237" s="85">
        <v>236</v>
      </c>
      <c r="B237" s="86" t="s">
        <v>168</v>
      </c>
      <c r="C237" s="87">
        <v>25325</v>
      </c>
      <c r="D237" s="86">
        <v>1</v>
      </c>
      <c r="E237" s="88">
        <v>27450</v>
      </c>
      <c r="F237" s="86">
        <v>81</v>
      </c>
      <c r="G237" s="86">
        <v>9</v>
      </c>
      <c r="H237" s="89">
        <v>0</v>
      </c>
    </row>
    <row r="238" spans="1:8" x14ac:dyDescent="0.2">
      <c r="A238" s="85">
        <v>237</v>
      </c>
      <c r="B238" s="86" t="s">
        <v>168</v>
      </c>
      <c r="C238" s="87">
        <v>25358</v>
      </c>
      <c r="D238" s="86">
        <v>1</v>
      </c>
      <c r="E238" s="88">
        <v>22650</v>
      </c>
      <c r="F238" s="86">
        <v>81</v>
      </c>
      <c r="G238" s="86">
        <v>0</v>
      </c>
      <c r="H238" s="89">
        <v>0</v>
      </c>
    </row>
    <row r="239" spans="1:8" x14ac:dyDescent="0.2">
      <c r="A239" s="85">
        <v>238</v>
      </c>
      <c r="B239" s="86" t="s">
        <v>168</v>
      </c>
      <c r="C239" s="87">
        <v>25369</v>
      </c>
      <c r="D239" s="86">
        <v>1</v>
      </c>
      <c r="E239" s="88">
        <v>27300</v>
      </c>
      <c r="F239" s="86">
        <v>81</v>
      </c>
      <c r="G239" s="86">
        <v>5</v>
      </c>
      <c r="H239" s="89">
        <v>0</v>
      </c>
    </row>
    <row r="240" spans="1:8" x14ac:dyDescent="0.2">
      <c r="A240" s="85">
        <v>239</v>
      </c>
      <c r="B240" s="86" t="s">
        <v>168</v>
      </c>
      <c r="C240" s="87">
        <v>25460</v>
      </c>
      <c r="D240" s="86">
        <v>1</v>
      </c>
      <c r="E240" s="88">
        <v>27750</v>
      </c>
      <c r="F240" s="86">
        <v>81</v>
      </c>
      <c r="G240" s="86">
        <v>5</v>
      </c>
      <c r="H240" s="89">
        <v>0</v>
      </c>
    </row>
    <row r="241" spans="1:8" x14ac:dyDescent="0.2">
      <c r="A241" s="85">
        <v>240</v>
      </c>
      <c r="B241" s="86" t="s">
        <v>168</v>
      </c>
      <c r="C241" s="87">
        <v>22447</v>
      </c>
      <c r="D241" s="86">
        <v>3</v>
      </c>
      <c r="E241" s="88">
        <v>54375</v>
      </c>
      <c r="F241" s="86">
        <v>81</v>
      </c>
      <c r="G241" s="86">
        <v>81</v>
      </c>
      <c r="H241" s="89">
        <v>0</v>
      </c>
    </row>
    <row r="242" spans="1:8" x14ac:dyDescent="0.2">
      <c r="A242" s="85">
        <v>241</v>
      </c>
      <c r="B242" s="86" t="s">
        <v>168</v>
      </c>
      <c r="C242" s="87">
        <v>13389</v>
      </c>
      <c r="D242" s="86">
        <v>1</v>
      </c>
      <c r="E242" s="88">
        <v>17400</v>
      </c>
      <c r="F242" s="86">
        <v>81</v>
      </c>
      <c r="G242" s="86">
        <v>390</v>
      </c>
      <c r="H242" s="89">
        <v>0</v>
      </c>
    </row>
    <row r="243" spans="1:8" x14ac:dyDescent="0.2">
      <c r="A243" s="85">
        <v>242</v>
      </c>
      <c r="B243" s="86" t="s">
        <v>168</v>
      </c>
      <c r="C243" s="87">
        <v>24779</v>
      </c>
      <c r="D243" s="86">
        <v>1</v>
      </c>
      <c r="E243" s="88">
        <v>40800</v>
      </c>
      <c r="F243" s="86">
        <v>81</v>
      </c>
      <c r="G243" s="86">
        <v>4</v>
      </c>
      <c r="H243" s="89">
        <v>0</v>
      </c>
    </row>
    <row r="244" spans="1:8" x14ac:dyDescent="0.2">
      <c r="A244" s="85">
        <v>243</v>
      </c>
      <c r="B244" s="86" t="s">
        <v>168</v>
      </c>
      <c r="C244" s="87">
        <v>25244</v>
      </c>
      <c r="D244" s="86">
        <v>1</v>
      </c>
      <c r="E244" s="88">
        <v>23100</v>
      </c>
      <c r="F244" s="86">
        <v>81</v>
      </c>
      <c r="G244" s="86">
        <v>0</v>
      </c>
      <c r="H244" s="89">
        <v>0</v>
      </c>
    </row>
    <row r="245" spans="1:8" x14ac:dyDescent="0.2">
      <c r="A245" s="85">
        <v>244</v>
      </c>
      <c r="B245" s="86" t="s">
        <v>168</v>
      </c>
      <c r="C245" s="87">
        <v>25461</v>
      </c>
      <c r="D245" s="86">
        <v>1</v>
      </c>
      <c r="E245" s="88">
        <v>22500</v>
      </c>
      <c r="F245" s="86">
        <v>81</v>
      </c>
      <c r="G245" s="86">
        <v>5</v>
      </c>
      <c r="H245" s="89">
        <v>0</v>
      </c>
    </row>
    <row r="246" spans="1:8" x14ac:dyDescent="0.2">
      <c r="A246" s="85">
        <v>245</v>
      </c>
      <c r="B246" s="86" t="s">
        <v>168</v>
      </c>
      <c r="C246" s="87">
        <v>25278</v>
      </c>
      <c r="D246" s="86">
        <v>1</v>
      </c>
      <c r="E246" s="88">
        <v>26700</v>
      </c>
      <c r="F246" s="86">
        <v>81</v>
      </c>
      <c r="G246" s="86">
        <v>18</v>
      </c>
      <c r="H246" s="89">
        <v>0</v>
      </c>
    </row>
    <row r="247" spans="1:8" x14ac:dyDescent="0.2">
      <c r="A247" s="85">
        <v>246</v>
      </c>
      <c r="B247" s="86" t="s">
        <v>168</v>
      </c>
      <c r="C247" s="87">
        <v>24851</v>
      </c>
      <c r="D247" s="86">
        <v>1</v>
      </c>
      <c r="E247" s="88">
        <v>24900</v>
      </c>
      <c r="F247" s="86">
        <v>81</v>
      </c>
      <c r="G247" s="86">
        <v>0</v>
      </c>
      <c r="H247" s="89">
        <v>0</v>
      </c>
    </row>
    <row r="248" spans="1:8" x14ac:dyDescent="0.2">
      <c r="A248" s="85">
        <v>247</v>
      </c>
      <c r="B248" s="86" t="s">
        <v>168</v>
      </c>
      <c r="C248" s="87">
        <v>24971</v>
      </c>
      <c r="D248" s="86">
        <v>1</v>
      </c>
      <c r="E248" s="88">
        <v>19650</v>
      </c>
      <c r="F248" s="86">
        <v>81</v>
      </c>
      <c r="G248" s="86">
        <v>11</v>
      </c>
      <c r="H248" s="89">
        <v>0</v>
      </c>
    </row>
    <row r="249" spans="1:8" x14ac:dyDescent="0.2">
      <c r="A249" s="85">
        <v>248</v>
      </c>
      <c r="B249" s="86" t="s">
        <v>168</v>
      </c>
      <c r="C249" s="87">
        <v>25302</v>
      </c>
      <c r="D249" s="86">
        <v>1</v>
      </c>
      <c r="E249" s="88">
        <v>22050</v>
      </c>
      <c r="F249" s="86">
        <v>81</v>
      </c>
      <c r="G249" s="86">
        <v>9</v>
      </c>
      <c r="H249" s="89">
        <v>0</v>
      </c>
    </row>
    <row r="250" spans="1:8" x14ac:dyDescent="0.2">
      <c r="A250" s="85">
        <v>249</v>
      </c>
      <c r="B250" s="86" t="s">
        <v>168</v>
      </c>
      <c r="C250" s="87">
        <v>25332</v>
      </c>
      <c r="D250" s="86">
        <v>1</v>
      </c>
      <c r="E250" s="88">
        <v>25500</v>
      </c>
      <c r="F250" s="86">
        <v>81</v>
      </c>
      <c r="G250" s="86">
        <v>11</v>
      </c>
      <c r="H250" s="89">
        <v>0</v>
      </c>
    </row>
    <row r="251" spans="1:8" x14ac:dyDescent="0.2">
      <c r="A251" s="85">
        <v>250</v>
      </c>
      <c r="B251" s="86" t="s">
        <v>168</v>
      </c>
      <c r="C251" s="87">
        <v>24390</v>
      </c>
      <c r="D251" s="86">
        <v>1</v>
      </c>
      <c r="E251" s="88">
        <v>28200</v>
      </c>
      <c r="F251" s="86">
        <v>81</v>
      </c>
      <c r="G251" s="86">
        <v>19</v>
      </c>
      <c r="H251" s="89">
        <v>0</v>
      </c>
    </row>
    <row r="252" spans="1:8" x14ac:dyDescent="0.2">
      <c r="A252" s="85">
        <v>251</v>
      </c>
      <c r="B252" s="86" t="s">
        <v>168</v>
      </c>
      <c r="C252" s="87">
        <v>25222</v>
      </c>
      <c r="D252" s="86">
        <v>1</v>
      </c>
      <c r="E252" s="88">
        <v>23100</v>
      </c>
      <c r="F252" s="86">
        <v>81</v>
      </c>
      <c r="G252" s="86">
        <v>13</v>
      </c>
      <c r="H252" s="89">
        <v>0</v>
      </c>
    </row>
    <row r="253" spans="1:8" x14ac:dyDescent="0.2">
      <c r="A253" s="85">
        <v>252</v>
      </c>
      <c r="B253" s="86" t="s">
        <v>167</v>
      </c>
      <c r="C253" s="87">
        <v>25464</v>
      </c>
      <c r="D253" s="86">
        <v>1</v>
      </c>
      <c r="E253" s="88">
        <v>25500</v>
      </c>
      <c r="F253" s="86">
        <v>81</v>
      </c>
      <c r="G253" s="86">
        <v>9</v>
      </c>
      <c r="H253" s="89">
        <v>1</v>
      </c>
    </row>
    <row r="254" spans="1:8" x14ac:dyDescent="0.2">
      <c r="A254" s="85">
        <v>253</v>
      </c>
      <c r="B254" s="86" t="s">
        <v>168</v>
      </c>
      <c r="C254" s="87">
        <v>15393</v>
      </c>
      <c r="D254" s="86">
        <v>1</v>
      </c>
      <c r="E254" s="88">
        <v>17100</v>
      </c>
      <c r="F254" s="86">
        <v>81</v>
      </c>
      <c r="G254" s="86">
        <v>0</v>
      </c>
      <c r="H254" s="89">
        <v>1</v>
      </c>
    </row>
    <row r="255" spans="1:8" x14ac:dyDescent="0.2">
      <c r="A255" s="85">
        <v>254</v>
      </c>
      <c r="B255" s="86" t="s">
        <v>167</v>
      </c>
      <c r="C255" s="87">
        <v>23415</v>
      </c>
      <c r="D255" s="86">
        <v>3</v>
      </c>
      <c r="E255" s="88">
        <v>68125</v>
      </c>
      <c r="F255" s="86">
        <v>80</v>
      </c>
      <c r="G255" s="86">
        <v>29</v>
      </c>
      <c r="H255" s="89">
        <v>0</v>
      </c>
    </row>
    <row r="256" spans="1:8" x14ac:dyDescent="0.2">
      <c r="A256" s="85">
        <v>255</v>
      </c>
      <c r="B256" s="86" t="s">
        <v>167</v>
      </c>
      <c r="C256" s="87">
        <v>11916</v>
      </c>
      <c r="D256" s="86">
        <v>2</v>
      </c>
      <c r="E256" s="88">
        <v>30600</v>
      </c>
      <c r="F256" s="86">
        <v>80</v>
      </c>
      <c r="G256" s="86">
        <v>460</v>
      </c>
      <c r="H256" s="89">
        <v>0</v>
      </c>
    </row>
    <row r="257" spans="1:8" x14ac:dyDescent="0.2">
      <c r="A257" s="85">
        <v>256</v>
      </c>
      <c r="B257" s="86" t="s">
        <v>167</v>
      </c>
      <c r="C257" s="87">
        <v>17535</v>
      </c>
      <c r="D257" s="86">
        <v>3</v>
      </c>
      <c r="E257" s="88">
        <v>52125</v>
      </c>
      <c r="F257" s="86">
        <v>80</v>
      </c>
      <c r="G257" s="86">
        <v>221</v>
      </c>
      <c r="H257" s="89">
        <v>0</v>
      </c>
    </row>
    <row r="258" spans="1:8" x14ac:dyDescent="0.2">
      <c r="A258" s="85">
        <v>257</v>
      </c>
      <c r="B258" s="86" t="s">
        <v>167</v>
      </c>
      <c r="C258" s="87">
        <v>18895</v>
      </c>
      <c r="D258" s="86">
        <v>3</v>
      </c>
      <c r="E258" s="88">
        <v>61875</v>
      </c>
      <c r="F258" s="86">
        <v>80</v>
      </c>
      <c r="G258" s="86">
        <v>199</v>
      </c>
      <c r="H258" s="89">
        <v>0</v>
      </c>
    </row>
    <row r="259" spans="1:8" x14ac:dyDescent="0.2">
      <c r="A259" s="85">
        <v>258</v>
      </c>
      <c r="B259" s="86" t="s">
        <v>167</v>
      </c>
      <c r="C259" s="87">
        <v>25271</v>
      </c>
      <c r="D259" s="86">
        <v>1</v>
      </c>
      <c r="E259" s="88">
        <v>21300</v>
      </c>
      <c r="F259" s="86">
        <v>80</v>
      </c>
      <c r="G259" s="86">
        <v>24</v>
      </c>
      <c r="H259" s="89">
        <v>0</v>
      </c>
    </row>
    <row r="260" spans="1:8" x14ac:dyDescent="0.2">
      <c r="A260" s="85">
        <v>259</v>
      </c>
      <c r="B260" s="86" t="s">
        <v>168</v>
      </c>
      <c r="C260" s="87">
        <v>25277</v>
      </c>
      <c r="D260" s="86">
        <v>1</v>
      </c>
      <c r="E260" s="88">
        <v>19650</v>
      </c>
      <c r="F260" s="86">
        <v>80</v>
      </c>
      <c r="G260" s="86">
        <v>5</v>
      </c>
      <c r="H260" s="89">
        <v>0</v>
      </c>
    </row>
    <row r="261" spans="1:8" x14ac:dyDescent="0.2">
      <c r="A261" s="85">
        <v>260</v>
      </c>
      <c r="B261" s="86" t="s">
        <v>168</v>
      </c>
      <c r="C261" s="87">
        <v>25254</v>
      </c>
      <c r="D261" s="86">
        <v>1</v>
      </c>
      <c r="E261" s="88">
        <v>22350</v>
      </c>
      <c r="F261" s="86">
        <v>80</v>
      </c>
      <c r="G261" s="86">
        <v>5</v>
      </c>
      <c r="H261" s="89">
        <v>0</v>
      </c>
    </row>
    <row r="262" spans="1:8" x14ac:dyDescent="0.2">
      <c r="A262" s="85">
        <v>261</v>
      </c>
      <c r="B262" s="86" t="s">
        <v>168</v>
      </c>
      <c r="C262" s="87">
        <v>25289</v>
      </c>
      <c r="D262" s="86">
        <v>1</v>
      </c>
      <c r="E262" s="88">
        <v>23400</v>
      </c>
      <c r="F262" s="86">
        <v>80</v>
      </c>
      <c r="G262" s="86">
        <v>18</v>
      </c>
      <c r="H262" s="89">
        <v>0</v>
      </c>
    </row>
    <row r="263" spans="1:8" x14ac:dyDescent="0.2">
      <c r="A263" s="85">
        <v>262</v>
      </c>
      <c r="B263" s="86" t="s">
        <v>168</v>
      </c>
      <c r="C263" s="87">
        <v>25009</v>
      </c>
      <c r="D263" s="86">
        <v>1</v>
      </c>
      <c r="E263" s="88">
        <v>24300</v>
      </c>
      <c r="F263" s="86">
        <v>80</v>
      </c>
      <c r="G263" s="86">
        <v>8</v>
      </c>
      <c r="H263" s="89">
        <v>0</v>
      </c>
    </row>
    <row r="264" spans="1:8" x14ac:dyDescent="0.2">
      <c r="A264" s="85">
        <v>263</v>
      </c>
      <c r="B264" s="86" t="s">
        <v>168</v>
      </c>
      <c r="C264" s="87">
        <v>25124</v>
      </c>
      <c r="D264" s="86">
        <v>1</v>
      </c>
      <c r="E264" s="88">
        <v>28500</v>
      </c>
      <c r="F264" s="86">
        <v>80</v>
      </c>
      <c r="G264" s="86">
        <v>4</v>
      </c>
      <c r="H264" s="89">
        <v>0</v>
      </c>
    </row>
    <row r="265" spans="1:8" x14ac:dyDescent="0.2">
      <c r="A265" s="85">
        <v>264</v>
      </c>
      <c r="B265" s="86" t="s">
        <v>168</v>
      </c>
      <c r="C265" s="87">
        <v>25219</v>
      </c>
      <c r="D265" s="86">
        <v>1</v>
      </c>
      <c r="E265" s="88">
        <v>19950</v>
      </c>
      <c r="F265" s="86">
        <v>80</v>
      </c>
      <c r="G265" s="86">
        <v>8</v>
      </c>
      <c r="H265" s="89">
        <v>0</v>
      </c>
    </row>
    <row r="266" spans="1:8" x14ac:dyDescent="0.2">
      <c r="A266" s="85">
        <v>265</v>
      </c>
      <c r="B266" s="86" t="s">
        <v>168</v>
      </c>
      <c r="C266" s="87">
        <v>25470</v>
      </c>
      <c r="D266" s="86">
        <v>1</v>
      </c>
      <c r="E266" s="88">
        <v>23400</v>
      </c>
      <c r="F266" s="86">
        <v>80</v>
      </c>
      <c r="G266" s="86">
        <v>0</v>
      </c>
      <c r="H266" s="89">
        <v>0</v>
      </c>
    </row>
    <row r="267" spans="1:8" x14ac:dyDescent="0.2">
      <c r="A267" s="85">
        <v>266</v>
      </c>
      <c r="B267" s="86" t="s">
        <v>168</v>
      </c>
      <c r="C267" s="87">
        <v>23291</v>
      </c>
      <c r="D267" s="86">
        <v>1</v>
      </c>
      <c r="E267" s="88">
        <v>34500</v>
      </c>
      <c r="F267" s="86">
        <v>80</v>
      </c>
      <c r="G267" s="86">
        <v>3</v>
      </c>
      <c r="H267" s="89">
        <v>0</v>
      </c>
    </row>
    <row r="268" spans="1:8" x14ac:dyDescent="0.2">
      <c r="A268" s="85">
        <v>267</v>
      </c>
      <c r="B268" s="86" t="s">
        <v>168</v>
      </c>
      <c r="C268" s="87">
        <v>25439</v>
      </c>
      <c r="D268" s="86">
        <v>1</v>
      </c>
      <c r="E268" s="88">
        <v>18150</v>
      </c>
      <c r="F268" s="86">
        <v>80</v>
      </c>
      <c r="G268" s="86">
        <v>0</v>
      </c>
      <c r="H268" s="89">
        <v>0</v>
      </c>
    </row>
    <row r="269" spans="1:8" x14ac:dyDescent="0.2">
      <c r="A269" s="85">
        <v>268</v>
      </c>
      <c r="B269" s="86" t="s">
        <v>167</v>
      </c>
      <c r="C269" s="87">
        <v>13286</v>
      </c>
      <c r="D269" s="86">
        <v>1</v>
      </c>
      <c r="E269" s="88">
        <v>22350</v>
      </c>
      <c r="F269" s="86">
        <v>80</v>
      </c>
      <c r="G269" s="86">
        <v>272</v>
      </c>
      <c r="H269" s="89">
        <v>1</v>
      </c>
    </row>
    <row r="270" spans="1:8" x14ac:dyDescent="0.2">
      <c r="A270" s="85">
        <v>269</v>
      </c>
      <c r="B270" s="86" t="s">
        <v>167</v>
      </c>
      <c r="C270" s="87">
        <v>24183</v>
      </c>
      <c r="D270" s="86">
        <v>1</v>
      </c>
      <c r="E270" s="88">
        <v>40200</v>
      </c>
      <c r="F270" s="86">
        <v>79</v>
      </c>
      <c r="G270" s="86">
        <v>38</v>
      </c>
      <c r="H270" s="89">
        <v>0</v>
      </c>
    </row>
    <row r="271" spans="1:8" x14ac:dyDescent="0.2">
      <c r="A271" s="85">
        <v>270</v>
      </c>
      <c r="B271" s="86" t="s">
        <v>167</v>
      </c>
      <c r="C271" s="87">
        <v>17469</v>
      </c>
      <c r="D271" s="86">
        <v>1</v>
      </c>
      <c r="E271" s="88">
        <v>28650</v>
      </c>
      <c r="F271" s="86">
        <v>79</v>
      </c>
      <c r="G271" s="86">
        <v>261</v>
      </c>
      <c r="H271" s="89">
        <v>0</v>
      </c>
    </row>
    <row r="272" spans="1:8" x14ac:dyDescent="0.2">
      <c r="A272" s="85">
        <v>271</v>
      </c>
      <c r="B272" s="86" t="s">
        <v>167</v>
      </c>
      <c r="C272" s="87">
        <v>23247</v>
      </c>
      <c r="D272" s="86">
        <v>1</v>
      </c>
      <c r="E272" s="88">
        <v>27750</v>
      </c>
      <c r="F272" s="86">
        <v>79</v>
      </c>
      <c r="G272" s="86">
        <v>55</v>
      </c>
      <c r="H272" s="89">
        <v>0</v>
      </c>
    </row>
    <row r="273" spans="1:8" x14ac:dyDescent="0.2">
      <c r="A273" s="85">
        <v>272</v>
      </c>
      <c r="B273" s="86" t="s">
        <v>167</v>
      </c>
      <c r="C273" s="87">
        <v>23545</v>
      </c>
      <c r="D273" s="86">
        <v>1</v>
      </c>
      <c r="E273" s="88">
        <v>66875</v>
      </c>
      <c r="F273" s="86">
        <v>79</v>
      </c>
      <c r="G273" s="86">
        <v>30</v>
      </c>
      <c r="H273" s="89">
        <v>0</v>
      </c>
    </row>
    <row r="274" spans="1:8" x14ac:dyDescent="0.2">
      <c r="A274" s="85">
        <v>273</v>
      </c>
      <c r="B274" s="86" t="s">
        <v>167</v>
      </c>
      <c r="C274" s="87">
        <v>14561</v>
      </c>
      <c r="D274" s="86">
        <v>2</v>
      </c>
      <c r="E274" s="88">
        <v>30000</v>
      </c>
      <c r="F274" s="86">
        <v>79</v>
      </c>
      <c r="G274" s="86">
        <v>308</v>
      </c>
      <c r="H274" s="89">
        <v>0</v>
      </c>
    </row>
    <row r="275" spans="1:8" x14ac:dyDescent="0.2">
      <c r="A275" s="85">
        <v>274</v>
      </c>
      <c r="B275" s="86" t="s">
        <v>167</v>
      </c>
      <c r="C275" s="87">
        <v>23593</v>
      </c>
      <c r="D275" s="86">
        <v>3</v>
      </c>
      <c r="E275" s="88">
        <v>83750</v>
      </c>
      <c r="F275" s="86">
        <v>79</v>
      </c>
      <c r="G275" s="86">
        <v>12</v>
      </c>
      <c r="H275" s="89">
        <v>0</v>
      </c>
    </row>
    <row r="276" spans="1:8" x14ac:dyDescent="0.2">
      <c r="A276" s="85">
        <v>275</v>
      </c>
      <c r="B276" s="86" t="s">
        <v>167</v>
      </c>
      <c r="C276" s="87">
        <v>23025</v>
      </c>
      <c r="D276" s="86">
        <v>1</v>
      </c>
      <c r="E276" s="88">
        <v>33900</v>
      </c>
      <c r="F276" s="86">
        <v>79</v>
      </c>
      <c r="G276" s="86">
        <v>94</v>
      </c>
      <c r="H276" s="89">
        <v>0</v>
      </c>
    </row>
    <row r="277" spans="1:8" x14ac:dyDescent="0.2">
      <c r="A277" s="85">
        <v>276</v>
      </c>
      <c r="B277" s="86" t="s">
        <v>167</v>
      </c>
      <c r="C277" s="87">
        <v>23873</v>
      </c>
      <c r="D277" s="86">
        <v>3</v>
      </c>
      <c r="E277" s="88">
        <v>56500</v>
      </c>
      <c r="F277" s="86">
        <v>79</v>
      </c>
      <c r="G277" s="86">
        <v>12</v>
      </c>
      <c r="H277" s="89">
        <v>0</v>
      </c>
    </row>
    <row r="278" spans="1:8" x14ac:dyDescent="0.2">
      <c r="A278" s="85">
        <v>277</v>
      </c>
      <c r="B278" s="86" t="s">
        <v>168</v>
      </c>
      <c r="C278" s="87">
        <v>23882</v>
      </c>
      <c r="D278" s="86">
        <v>3</v>
      </c>
      <c r="E278" s="88">
        <v>43000</v>
      </c>
      <c r="F278" s="86">
        <v>79</v>
      </c>
      <c r="G278" s="86">
        <v>20</v>
      </c>
      <c r="H278" s="89">
        <v>0</v>
      </c>
    </row>
    <row r="279" spans="1:8" x14ac:dyDescent="0.2">
      <c r="A279" s="85">
        <v>278</v>
      </c>
      <c r="B279" s="86" t="s">
        <v>168</v>
      </c>
      <c r="C279" s="87">
        <v>15869</v>
      </c>
      <c r="D279" s="86">
        <v>1</v>
      </c>
      <c r="E279" s="88">
        <v>20850</v>
      </c>
      <c r="F279" s="86">
        <v>79</v>
      </c>
      <c r="G279" s="86">
        <v>70</v>
      </c>
      <c r="H279" s="89">
        <v>0</v>
      </c>
    </row>
    <row r="280" spans="1:8" x14ac:dyDescent="0.2">
      <c r="A280" s="85">
        <v>279</v>
      </c>
      <c r="B280" s="86" t="s">
        <v>168</v>
      </c>
      <c r="C280" s="87">
        <v>25309</v>
      </c>
      <c r="D280" s="86">
        <v>1</v>
      </c>
      <c r="E280" s="88">
        <v>24450</v>
      </c>
      <c r="F280" s="86">
        <v>79</v>
      </c>
      <c r="G280" s="86">
        <v>8</v>
      </c>
      <c r="H280" s="89">
        <v>0</v>
      </c>
    </row>
    <row r="281" spans="1:8" x14ac:dyDescent="0.2">
      <c r="A281" s="85">
        <v>280</v>
      </c>
      <c r="B281" s="86" t="s">
        <v>168</v>
      </c>
      <c r="C281" s="87">
        <v>25496</v>
      </c>
      <c r="D281" s="86">
        <v>1</v>
      </c>
      <c r="E281" s="88">
        <v>24750</v>
      </c>
      <c r="F281" s="86">
        <v>79</v>
      </c>
      <c r="G281" s="86">
        <v>5</v>
      </c>
      <c r="H281" s="89">
        <v>0</v>
      </c>
    </row>
    <row r="282" spans="1:8" x14ac:dyDescent="0.2">
      <c r="A282" s="85">
        <v>281</v>
      </c>
      <c r="B282" s="86" t="s">
        <v>167</v>
      </c>
      <c r="C282" s="87">
        <v>16486</v>
      </c>
      <c r="D282" s="86">
        <v>2</v>
      </c>
      <c r="E282" s="88">
        <v>34500</v>
      </c>
      <c r="F282" s="86">
        <v>79</v>
      </c>
      <c r="G282" s="86">
        <v>246</v>
      </c>
      <c r="H282" s="89">
        <v>1</v>
      </c>
    </row>
    <row r="283" spans="1:8" x14ac:dyDescent="0.2">
      <c r="A283" s="85">
        <v>282</v>
      </c>
      <c r="B283" s="86" t="s">
        <v>167</v>
      </c>
      <c r="C283" s="87">
        <v>23269</v>
      </c>
      <c r="D283" s="86">
        <v>1</v>
      </c>
      <c r="E283" s="88">
        <v>27900</v>
      </c>
      <c r="F283" s="86">
        <v>79</v>
      </c>
      <c r="G283" s="86">
        <v>47</v>
      </c>
      <c r="H283" s="89">
        <v>1</v>
      </c>
    </row>
    <row r="284" spans="1:8" x14ac:dyDescent="0.2">
      <c r="A284" s="85">
        <v>283</v>
      </c>
      <c r="B284" s="86" t="s">
        <v>167</v>
      </c>
      <c r="C284" s="87">
        <v>23067</v>
      </c>
      <c r="D284" s="86">
        <v>3</v>
      </c>
      <c r="E284" s="88">
        <v>68125</v>
      </c>
      <c r="F284" s="86">
        <v>78</v>
      </c>
      <c r="G284" s="86">
        <v>35</v>
      </c>
      <c r="H284" s="89">
        <v>0</v>
      </c>
    </row>
    <row r="285" spans="1:8" x14ac:dyDescent="0.2">
      <c r="A285" s="85">
        <v>284</v>
      </c>
      <c r="B285" s="86" t="s">
        <v>167</v>
      </c>
      <c r="C285" s="87">
        <v>22564</v>
      </c>
      <c r="D285" s="86">
        <v>3</v>
      </c>
      <c r="E285" s="88">
        <v>73500</v>
      </c>
      <c r="F285" s="86">
        <v>78</v>
      </c>
      <c r="G285" s="86">
        <v>45</v>
      </c>
      <c r="H285" s="89">
        <v>0</v>
      </c>
    </row>
    <row r="286" spans="1:8" x14ac:dyDescent="0.2">
      <c r="A286" s="85">
        <v>285</v>
      </c>
      <c r="B286" s="86" t="s">
        <v>167</v>
      </c>
      <c r="C286" s="87">
        <v>11106</v>
      </c>
      <c r="D286" s="86">
        <v>2</v>
      </c>
      <c r="E286" s="88">
        <v>30750</v>
      </c>
      <c r="F286" s="86">
        <v>78</v>
      </c>
      <c r="G286" s="86">
        <v>429</v>
      </c>
      <c r="H286" s="89">
        <v>0</v>
      </c>
    </row>
    <row r="287" spans="1:8" x14ac:dyDescent="0.2">
      <c r="A287" s="85">
        <v>286</v>
      </c>
      <c r="B287" s="86" t="s">
        <v>167</v>
      </c>
      <c r="C287" s="87">
        <v>21251</v>
      </c>
      <c r="D287" s="86">
        <v>3</v>
      </c>
      <c r="E287" s="88">
        <v>40050</v>
      </c>
      <c r="F287" s="86">
        <v>78</v>
      </c>
      <c r="G287" s="86">
        <v>133</v>
      </c>
      <c r="H287" s="89">
        <v>0</v>
      </c>
    </row>
    <row r="288" spans="1:8" x14ac:dyDescent="0.2">
      <c r="A288" s="85">
        <v>287</v>
      </c>
      <c r="B288" s="86" t="s">
        <v>167</v>
      </c>
      <c r="C288" s="87">
        <v>23760</v>
      </c>
      <c r="D288" s="86">
        <v>1</v>
      </c>
      <c r="E288" s="88">
        <v>40350</v>
      </c>
      <c r="F288" s="86">
        <v>78</v>
      </c>
      <c r="G288" s="86">
        <v>20</v>
      </c>
      <c r="H288" s="89">
        <v>0</v>
      </c>
    </row>
    <row r="289" spans="1:8" x14ac:dyDescent="0.2">
      <c r="A289" s="85">
        <v>288</v>
      </c>
      <c r="B289" s="86" t="s">
        <v>167</v>
      </c>
      <c r="C289" s="87">
        <v>20111</v>
      </c>
      <c r="D289" s="86">
        <v>3</v>
      </c>
      <c r="E289" s="88">
        <v>38700</v>
      </c>
      <c r="F289" s="86">
        <v>78</v>
      </c>
      <c r="G289" s="86">
        <v>176</v>
      </c>
      <c r="H289" s="89">
        <v>0</v>
      </c>
    </row>
    <row r="290" spans="1:8" x14ac:dyDescent="0.2">
      <c r="A290" s="85">
        <v>289</v>
      </c>
      <c r="B290" s="86" t="s">
        <v>167</v>
      </c>
      <c r="C290" s="87">
        <v>23677</v>
      </c>
      <c r="D290" s="86">
        <v>3</v>
      </c>
      <c r="E290" s="88">
        <v>65000</v>
      </c>
      <c r="F290" s="86">
        <v>78</v>
      </c>
      <c r="G290" s="86">
        <v>26</v>
      </c>
      <c r="H290" s="89">
        <v>0</v>
      </c>
    </row>
    <row r="291" spans="1:8" x14ac:dyDescent="0.2">
      <c r="A291" s="85">
        <v>290</v>
      </c>
      <c r="B291" s="86" t="s">
        <v>167</v>
      </c>
      <c r="C291" s="87">
        <v>19819</v>
      </c>
      <c r="D291" s="86">
        <v>3</v>
      </c>
      <c r="E291" s="88">
        <v>51450</v>
      </c>
      <c r="F291" s="86">
        <v>78</v>
      </c>
      <c r="G291" s="86">
        <v>149</v>
      </c>
      <c r="H291" s="89">
        <v>0</v>
      </c>
    </row>
    <row r="292" spans="1:8" x14ac:dyDescent="0.2">
      <c r="A292" s="85">
        <v>291</v>
      </c>
      <c r="B292" s="86" t="s">
        <v>167</v>
      </c>
      <c r="C292" s="87">
        <v>12685</v>
      </c>
      <c r="D292" s="86">
        <v>2</v>
      </c>
      <c r="E292" s="88">
        <v>35250</v>
      </c>
      <c r="F292" s="86">
        <v>78</v>
      </c>
      <c r="G292" s="86">
        <v>387</v>
      </c>
      <c r="H292" s="89">
        <v>0</v>
      </c>
    </row>
    <row r="293" spans="1:8" x14ac:dyDescent="0.2">
      <c r="A293" s="85">
        <v>292</v>
      </c>
      <c r="B293" s="86" t="s">
        <v>167</v>
      </c>
      <c r="C293" s="87">
        <v>23138</v>
      </c>
      <c r="D293" s="86">
        <v>1</v>
      </c>
      <c r="E293" s="88">
        <v>25950</v>
      </c>
      <c r="F293" s="86">
        <v>78</v>
      </c>
      <c r="G293" s="86">
        <v>53</v>
      </c>
      <c r="H293" s="89">
        <v>0</v>
      </c>
    </row>
    <row r="294" spans="1:8" x14ac:dyDescent="0.2">
      <c r="A294" s="85">
        <v>293</v>
      </c>
      <c r="B294" s="86" t="s">
        <v>167</v>
      </c>
      <c r="C294" s="87">
        <v>24004</v>
      </c>
      <c r="D294" s="86">
        <v>1</v>
      </c>
      <c r="E294" s="88">
        <v>25050</v>
      </c>
      <c r="F294" s="86">
        <v>78</v>
      </c>
      <c r="G294" s="86">
        <v>24</v>
      </c>
      <c r="H294" s="89">
        <v>0</v>
      </c>
    </row>
    <row r="295" spans="1:8" x14ac:dyDescent="0.2">
      <c r="A295" s="85">
        <v>294</v>
      </c>
      <c r="B295" s="86" t="s">
        <v>167</v>
      </c>
      <c r="C295" s="87">
        <v>25121</v>
      </c>
      <c r="D295" s="86">
        <v>1</v>
      </c>
      <c r="E295" s="88">
        <v>26700</v>
      </c>
      <c r="F295" s="86">
        <v>78</v>
      </c>
      <c r="G295" s="86">
        <v>25</v>
      </c>
      <c r="H295" s="89">
        <v>0</v>
      </c>
    </row>
    <row r="296" spans="1:8" x14ac:dyDescent="0.2">
      <c r="A296" s="85">
        <v>295</v>
      </c>
      <c r="B296" s="86" t="s">
        <v>167</v>
      </c>
      <c r="C296" s="87">
        <v>11921</v>
      </c>
      <c r="D296" s="86">
        <v>1</v>
      </c>
      <c r="E296" s="88">
        <v>24000</v>
      </c>
      <c r="F296" s="86">
        <v>78</v>
      </c>
      <c r="G296" s="86">
        <v>476</v>
      </c>
      <c r="H296" s="89">
        <v>0</v>
      </c>
    </row>
    <row r="297" spans="1:8" x14ac:dyDescent="0.2">
      <c r="A297" s="85">
        <v>296</v>
      </c>
      <c r="B297" s="86" t="s">
        <v>167</v>
      </c>
      <c r="C297" s="87">
        <v>23419</v>
      </c>
      <c r="D297" s="86">
        <v>1</v>
      </c>
      <c r="E297" s="88">
        <v>26850</v>
      </c>
      <c r="F297" s="86">
        <v>78</v>
      </c>
      <c r="G297" s="86">
        <v>48</v>
      </c>
      <c r="H297" s="89">
        <v>0</v>
      </c>
    </row>
    <row r="298" spans="1:8" x14ac:dyDescent="0.2">
      <c r="A298" s="85">
        <v>297</v>
      </c>
      <c r="B298" s="86" t="s">
        <v>168</v>
      </c>
      <c r="C298" s="87">
        <v>15447</v>
      </c>
      <c r="D298" s="86">
        <v>1</v>
      </c>
      <c r="E298" s="88">
        <v>23400</v>
      </c>
      <c r="F298" s="86">
        <v>78</v>
      </c>
      <c r="G298" s="86">
        <v>209</v>
      </c>
      <c r="H298" s="89">
        <v>0</v>
      </c>
    </row>
    <row r="299" spans="1:8" x14ac:dyDescent="0.2">
      <c r="A299" s="85">
        <v>298</v>
      </c>
      <c r="B299" s="86" t="s">
        <v>168</v>
      </c>
      <c r="C299" s="87">
        <v>24343</v>
      </c>
      <c r="D299" s="86">
        <v>1</v>
      </c>
      <c r="E299" s="88">
        <v>24600</v>
      </c>
      <c r="F299" s="86">
        <v>78</v>
      </c>
      <c r="G299" s="86">
        <v>47</v>
      </c>
      <c r="H299" s="89">
        <v>0</v>
      </c>
    </row>
    <row r="300" spans="1:8" x14ac:dyDescent="0.2">
      <c r="A300" s="85">
        <v>299</v>
      </c>
      <c r="B300" s="86" t="s">
        <v>168</v>
      </c>
      <c r="C300" s="87">
        <v>23873</v>
      </c>
      <c r="D300" s="86">
        <v>1</v>
      </c>
      <c r="E300" s="88">
        <v>32550</v>
      </c>
      <c r="F300" s="86">
        <v>78</v>
      </c>
      <c r="G300" s="86">
        <v>6</v>
      </c>
      <c r="H300" s="89">
        <v>0</v>
      </c>
    </row>
    <row r="301" spans="1:8" x14ac:dyDescent="0.2">
      <c r="A301" s="85">
        <v>300</v>
      </c>
      <c r="B301" s="86" t="s">
        <v>167</v>
      </c>
      <c r="C301" s="87">
        <v>22062</v>
      </c>
      <c r="D301" s="86">
        <v>1</v>
      </c>
      <c r="E301" s="88">
        <v>26550</v>
      </c>
      <c r="F301" s="86">
        <v>78</v>
      </c>
      <c r="G301" s="86">
        <v>105</v>
      </c>
      <c r="H301" s="89">
        <v>1</v>
      </c>
    </row>
    <row r="302" spans="1:8" x14ac:dyDescent="0.2">
      <c r="A302" s="85">
        <v>301</v>
      </c>
      <c r="B302" s="86" t="s">
        <v>167</v>
      </c>
      <c r="C302" s="87">
        <v>25054</v>
      </c>
      <c r="D302" s="86">
        <v>1</v>
      </c>
      <c r="E302" s="88">
        <v>31500</v>
      </c>
      <c r="F302" s="86">
        <v>78</v>
      </c>
      <c r="G302" s="86">
        <v>7</v>
      </c>
      <c r="H302" s="89">
        <v>1</v>
      </c>
    </row>
    <row r="303" spans="1:8" x14ac:dyDescent="0.2">
      <c r="A303" s="85">
        <v>302</v>
      </c>
      <c r="B303" s="86" t="s">
        <v>167</v>
      </c>
      <c r="C303" s="87">
        <v>14516</v>
      </c>
      <c r="D303" s="86">
        <v>1</v>
      </c>
      <c r="E303" s="88">
        <v>22350</v>
      </c>
      <c r="F303" s="86">
        <v>78</v>
      </c>
      <c r="G303" s="86">
        <v>320</v>
      </c>
      <c r="H303" s="89">
        <v>1</v>
      </c>
    </row>
    <row r="304" spans="1:8" x14ac:dyDescent="0.2">
      <c r="A304" s="85">
        <v>303</v>
      </c>
      <c r="B304" s="86" t="s">
        <v>167</v>
      </c>
      <c r="C304" s="87">
        <v>13921</v>
      </c>
      <c r="D304" s="86">
        <v>2</v>
      </c>
      <c r="E304" s="88">
        <v>35250</v>
      </c>
      <c r="F304" s="86">
        <v>78</v>
      </c>
      <c r="G304" s="86">
        <v>281</v>
      </c>
      <c r="H304" s="89">
        <v>1</v>
      </c>
    </row>
    <row r="305" spans="1:8" x14ac:dyDescent="0.2">
      <c r="A305" s="85">
        <v>304</v>
      </c>
      <c r="B305" s="86" t="s">
        <v>168</v>
      </c>
      <c r="C305" s="87">
        <v>16708</v>
      </c>
      <c r="D305" s="86">
        <v>1</v>
      </c>
      <c r="E305" s="88">
        <v>25800</v>
      </c>
      <c r="F305" s="86">
        <v>78</v>
      </c>
      <c r="G305" s="86">
        <v>51</v>
      </c>
      <c r="H305" s="89">
        <v>1</v>
      </c>
    </row>
    <row r="306" spans="1:8" x14ac:dyDescent="0.2">
      <c r="A306" s="85">
        <v>305</v>
      </c>
      <c r="B306" s="86" t="s">
        <v>167</v>
      </c>
      <c r="C306" s="87">
        <v>15274</v>
      </c>
      <c r="D306" s="86">
        <v>2</v>
      </c>
      <c r="E306" s="88">
        <v>30750</v>
      </c>
      <c r="F306" s="86">
        <v>77</v>
      </c>
      <c r="G306" s="86">
        <v>317</v>
      </c>
      <c r="H306" s="89">
        <v>0</v>
      </c>
    </row>
    <row r="307" spans="1:8" x14ac:dyDescent="0.2">
      <c r="A307" s="85">
        <v>306</v>
      </c>
      <c r="B307" s="86" t="s">
        <v>167</v>
      </c>
      <c r="C307" s="87">
        <v>24202</v>
      </c>
      <c r="D307" s="86">
        <v>1</v>
      </c>
      <c r="E307" s="88">
        <v>30750</v>
      </c>
      <c r="F307" s="86">
        <v>77</v>
      </c>
      <c r="G307" s="86">
        <v>41</v>
      </c>
      <c r="H307" s="89">
        <v>0</v>
      </c>
    </row>
    <row r="308" spans="1:8" x14ac:dyDescent="0.2">
      <c r="A308" s="85">
        <v>307</v>
      </c>
      <c r="B308" s="86" t="s">
        <v>167</v>
      </c>
      <c r="C308" s="87">
        <v>16642</v>
      </c>
      <c r="D308" s="86">
        <v>3</v>
      </c>
      <c r="E308" s="88">
        <v>50000</v>
      </c>
      <c r="F308" s="86">
        <v>77</v>
      </c>
      <c r="G308" s="86">
        <v>264</v>
      </c>
      <c r="H308" s="89">
        <v>0</v>
      </c>
    </row>
    <row r="309" spans="1:8" x14ac:dyDescent="0.2">
      <c r="A309" s="85">
        <v>308</v>
      </c>
      <c r="B309" s="86" t="s">
        <v>167</v>
      </c>
      <c r="C309" s="87">
        <v>23043</v>
      </c>
      <c r="D309" s="86">
        <v>1</v>
      </c>
      <c r="E309" s="88">
        <v>34500</v>
      </c>
      <c r="F309" s="86">
        <v>77</v>
      </c>
      <c r="G309" s="86">
        <v>63</v>
      </c>
      <c r="H309" s="89">
        <v>0</v>
      </c>
    </row>
    <row r="310" spans="1:8" x14ac:dyDescent="0.2">
      <c r="A310" s="85">
        <v>309</v>
      </c>
      <c r="B310" s="86" t="s">
        <v>167</v>
      </c>
      <c r="C310" s="87">
        <v>23577</v>
      </c>
      <c r="D310" s="86">
        <v>1</v>
      </c>
      <c r="E310" s="88">
        <v>26250</v>
      </c>
      <c r="F310" s="86">
        <v>77</v>
      </c>
      <c r="G310" s="86">
        <v>38</v>
      </c>
      <c r="H310" s="89">
        <v>0</v>
      </c>
    </row>
    <row r="311" spans="1:8" x14ac:dyDescent="0.2">
      <c r="A311" s="85">
        <v>310</v>
      </c>
      <c r="B311" s="86" t="s">
        <v>167</v>
      </c>
      <c r="C311" s="87">
        <v>23459</v>
      </c>
      <c r="D311" s="86">
        <v>1</v>
      </c>
      <c r="E311" s="88">
        <v>44875</v>
      </c>
      <c r="F311" s="86">
        <v>77</v>
      </c>
      <c r="G311" s="86">
        <v>22</v>
      </c>
      <c r="H311" s="89">
        <v>0</v>
      </c>
    </row>
    <row r="312" spans="1:8" x14ac:dyDescent="0.2">
      <c r="A312" s="85">
        <v>311</v>
      </c>
      <c r="B312" s="86" t="s">
        <v>168</v>
      </c>
      <c r="C312" s="87">
        <v>18674</v>
      </c>
      <c r="D312" s="86">
        <v>1</v>
      </c>
      <c r="E312" s="88">
        <v>22500</v>
      </c>
      <c r="F312" s="86">
        <v>77</v>
      </c>
      <c r="G312" s="86">
        <v>63</v>
      </c>
      <c r="H312" s="89">
        <v>0</v>
      </c>
    </row>
    <row r="313" spans="1:8" x14ac:dyDescent="0.2">
      <c r="A313" s="85">
        <v>312</v>
      </c>
      <c r="B313" s="86" t="s">
        <v>168</v>
      </c>
      <c r="C313" s="87">
        <v>23082</v>
      </c>
      <c r="D313" s="86">
        <v>1</v>
      </c>
      <c r="E313" s="88">
        <v>25650</v>
      </c>
      <c r="F313" s="86">
        <v>77</v>
      </c>
      <c r="G313" s="86">
        <v>64</v>
      </c>
      <c r="H313" s="89">
        <v>0</v>
      </c>
    </row>
    <row r="314" spans="1:8" x14ac:dyDescent="0.2">
      <c r="A314" s="85">
        <v>313</v>
      </c>
      <c r="B314" s="86" t="s">
        <v>168</v>
      </c>
      <c r="C314" s="87">
        <v>25501</v>
      </c>
      <c r="D314" s="86">
        <v>1</v>
      </c>
      <c r="E314" s="88">
        <v>21300</v>
      </c>
      <c r="F314" s="86">
        <v>77</v>
      </c>
      <c r="G314" s="86">
        <v>0</v>
      </c>
      <c r="H314" s="89">
        <v>0</v>
      </c>
    </row>
    <row r="315" spans="1:8" x14ac:dyDescent="0.2">
      <c r="A315" s="85">
        <v>314</v>
      </c>
      <c r="B315" s="86" t="s">
        <v>168</v>
      </c>
      <c r="C315" s="87">
        <v>24435</v>
      </c>
      <c r="D315" s="86">
        <v>1</v>
      </c>
      <c r="E315" s="88">
        <v>29850</v>
      </c>
      <c r="F315" s="86">
        <v>77</v>
      </c>
      <c r="G315" s="86">
        <v>38</v>
      </c>
      <c r="H315" s="89">
        <v>0</v>
      </c>
    </row>
    <row r="316" spans="1:8" x14ac:dyDescent="0.2">
      <c r="A316" s="85">
        <v>315</v>
      </c>
      <c r="B316" s="86" t="s">
        <v>168</v>
      </c>
      <c r="C316" s="87">
        <v>25465</v>
      </c>
      <c r="D316" s="86">
        <v>1</v>
      </c>
      <c r="E316" s="88">
        <v>34500</v>
      </c>
      <c r="F316" s="86">
        <v>77</v>
      </c>
      <c r="G316" s="86">
        <v>4</v>
      </c>
      <c r="H316" s="89">
        <v>0</v>
      </c>
    </row>
    <row r="317" spans="1:8" x14ac:dyDescent="0.2">
      <c r="A317" s="85">
        <v>316</v>
      </c>
      <c r="B317" s="86" t="s">
        <v>167</v>
      </c>
      <c r="C317" s="87">
        <v>21929</v>
      </c>
      <c r="D317" s="86">
        <v>1</v>
      </c>
      <c r="E317" s="88">
        <v>27750</v>
      </c>
      <c r="F317" s="86">
        <v>77</v>
      </c>
      <c r="G317" s="86">
        <v>52</v>
      </c>
      <c r="H317" s="89">
        <v>1</v>
      </c>
    </row>
    <row r="318" spans="1:8" x14ac:dyDescent="0.2">
      <c r="A318" s="85">
        <v>317</v>
      </c>
      <c r="B318" s="86" t="s">
        <v>167</v>
      </c>
      <c r="C318" s="87">
        <v>25261</v>
      </c>
      <c r="D318" s="86">
        <v>1</v>
      </c>
      <c r="E318" s="88">
        <v>27750</v>
      </c>
      <c r="F318" s="86">
        <v>77</v>
      </c>
      <c r="G318" s="86">
        <v>12</v>
      </c>
      <c r="H318" s="89">
        <v>1</v>
      </c>
    </row>
    <row r="319" spans="1:8" x14ac:dyDescent="0.2">
      <c r="A319" s="85">
        <v>318</v>
      </c>
      <c r="B319" s="86" t="s">
        <v>167</v>
      </c>
      <c r="C319" s="87">
        <v>22331</v>
      </c>
      <c r="D319" s="86">
        <v>3</v>
      </c>
      <c r="E319" s="88">
        <v>48750</v>
      </c>
      <c r="F319" s="86">
        <v>76</v>
      </c>
      <c r="G319" s="86">
        <v>61</v>
      </c>
      <c r="H319" s="89">
        <v>0</v>
      </c>
    </row>
    <row r="320" spans="1:8" x14ac:dyDescent="0.2">
      <c r="A320" s="85">
        <v>319</v>
      </c>
      <c r="B320" s="86" t="s">
        <v>167</v>
      </c>
      <c r="C320" s="87">
        <v>24168</v>
      </c>
      <c r="D320" s="86">
        <v>1</v>
      </c>
      <c r="E320" s="88">
        <v>43410</v>
      </c>
      <c r="F320" s="86">
        <v>76</v>
      </c>
      <c r="G320" s="86">
        <v>12</v>
      </c>
      <c r="H320" s="89">
        <v>0</v>
      </c>
    </row>
    <row r="321" spans="1:8" x14ac:dyDescent="0.2">
      <c r="A321" s="85">
        <v>320</v>
      </c>
      <c r="B321" s="86" t="s">
        <v>167</v>
      </c>
      <c r="C321" s="87">
        <v>13464</v>
      </c>
      <c r="D321" s="86">
        <v>1</v>
      </c>
      <c r="E321" s="88">
        <v>22050</v>
      </c>
      <c r="F321" s="86">
        <v>76</v>
      </c>
      <c r="G321" s="86">
        <v>385</v>
      </c>
      <c r="H321" s="89">
        <v>0</v>
      </c>
    </row>
    <row r="322" spans="1:8" x14ac:dyDescent="0.2">
      <c r="A322" s="85">
        <v>321</v>
      </c>
      <c r="B322" s="86" t="s">
        <v>168</v>
      </c>
      <c r="C322" s="87">
        <v>19658</v>
      </c>
      <c r="D322" s="86">
        <v>1</v>
      </c>
      <c r="E322" s="88">
        <v>22050</v>
      </c>
      <c r="F322" s="86">
        <v>76</v>
      </c>
      <c r="G322" s="86">
        <v>6</v>
      </c>
      <c r="H322" s="89">
        <v>0</v>
      </c>
    </row>
    <row r="323" spans="1:8" x14ac:dyDescent="0.2">
      <c r="A323" s="85">
        <v>322</v>
      </c>
      <c r="B323" s="86" t="s">
        <v>168</v>
      </c>
      <c r="C323" s="87">
        <v>13941</v>
      </c>
      <c r="D323" s="86">
        <v>1</v>
      </c>
      <c r="E323" s="88">
        <v>22500</v>
      </c>
      <c r="F323" s="86">
        <v>76</v>
      </c>
      <c r="G323" s="86">
        <v>90</v>
      </c>
      <c r="H323" s="89">
        <v>0</v>
      </c>
    </row>
    <row r="324" spans="1:8" x14ac:dyDescent="0.2">
      <c r="A324" s="85">
        <v>323</v>
      </c>
      <c r="B324" s="86" t="s">
        <v>168</v>
      </c>
      <c r="C324" s="87">
        <v>24605</v>
      </c>
      <c r="D324" s="86">
        <v>1</v>
      </c>
      <c r="E324" s="88">
        <v>25500</v>
      </c>
      <c r="F324" s="86">
        <v>76</v>
      </c>
      <c r="G324" s="86">
        <v>7</v>
      </c>
      <c r="H324" s="89">
        <v>0</v>
      </c>
    </row>
    <row r="325" spans="1:8" x14ac:dyDescent="0.2">
      <c r="A325" s="85">
        <v>324</v>
      </c>
      <c r="B325" s="86" t="s">
        <v>168</v>
      </c>
      <c r="C325" s="87">
        <v>24394</v>
      </c>
      <c r="D325" s="86">
        <v>1</v>
      </c>
      <c r="E325" s="88">
        <v>29160</v>
      </c>
      <c r="F325" s="86">
        <v>76</v>
      </c>
      <c r="G325" s="86">
        <v>22</v>
      </c>
      <c r="H325" s="89">
        <v>0</v>
      </c>
    </row>
    <row r="326" spans="1:8" x14ac:dyDescent="0.2">
      <c r="A326" s="85">
        <v>325</v>
      </c>
      <c r="B326" s="86" t="s">
        <v>168</v>
      </c>
      <c r="C326" s="87">
        <v>12727</v>
      </c>
      <c r="D326" s="86">
        <v>1</v>
      </c>
      <c r="E326" s="88">
        <v>16800</v>
      </c>
      <c r="F326" s="86">
        <v>76</v>
      </c>
      <c r="G326" s="86">
        <v>76</v>
      </c>
      <c r="H326" s="89">
        <v>0</v>
      </c>
    </row>
    <row r="327" spans="1:8" x14ac:dyDescent="0.2">
      <c r="A327" s="85">
        <v>326</v>
      </c>
      <c r="B327" s="86" t="s">
        <v>167</v>
      </c>
      <c r="C327" s="87">
        <v>21390</v>
      </c>
      <c r="D327" s="86">
        <v>2</v>
      </c>
      <c r="E327" s="88">
        <v>29550</v>
      </c>
      <c r="F327" s="86">
        <v>76</v>
      </c>
      <c r="G327" s="86">
        <v>144</v>
      </c>
      <c r="H327" s="89">
        <v>1</v>
      </c>
    </row>
    <row r="328" spans="1:8" x14ac:dyDescent="0.2">
      <c r="A328" s="85">
        <v>327</v>
      </c>
      <c r="B328" s="86" t="s">
        <v>167</v>
      </c>
      <c r="C328" s="87">
        <v>23803</v>
      </c>
      <c r="D328" s="86">
        <v>1</v>
      </c>
      <c r="E328" s="88">
        <v>26700</v>
      </c>
      <c r="F328" s="86">
        <v>76</v>
      </c>
      <c r="G328" s="86">
        <v>18</v>
      </c>
      <c r="H328" s="89">
        <v>1</v>
      </c>
    </row>
    <row r="329" spans="1:8" x14ac:dyDescent="0.2">
      <c r="A329" s="85">
        <v>328</v>
      </c>
      <c r="B329" s="86" t="s">
        <v>167</v>
      </c>
      <c r="C329" s="87">
        <v>19292</v>
      </c>
      <c r="D329" s="86">
        <v>3</v>
      </c>
      <c r="E329" s="88">
        <v>55000</v>
      </c>
      <c r="F329" s="86">
        <v>75</v>
      </c>
      <c r="G329" s="86">
        <v>125</v>
      </c>
      <c r="H329" s="89">
        <v>0</v>
      </c>
    </row>
    <row r="330" spans="1:8" x14ac:dyDescent="0.2">
      <c r="A330" s="85">
        <v>329</v>
      </c>
      <c r="B330" s="86" t="s">
        <v>167</v>
      </c>
      <c r="C330" s="87">
        <v>21421</v>
      </c>
      <c r="D330" s="86">
        <v>3</v>
      </c>
      <c r="E330" s="88">
        <v>62500</v>
      </c>
      <c r="F330" s="86">
        <v>75</v>
      </c>
      <c r="G330" s="86">
        <v>74</v>
      </c>
      <c r="H330" s="89">
        <v>0</v>
      </c>
    </row>
    <row r="331" spans="1:8" x14ac:dyDescent="0.2">
      <c r="A331" s="85">
        <v>330</v>
      </c>
      <c r="B331" s="86" t="s">
        <v>167</v>
      </c>
      <c r="C331" s="87">
        <v>21679</v>
      </c>
      <c r="D331" s="86">
        <v>1</v>
      </c>
      <c r="E331" s="88">
        <v>27300</v>
      </c>
      <c r="F331" s="86">
        <v>75</v>
      </c>
      <c r="G331" s="86">
        <v>132</v>
      </c>
      <c r="H331" s="89">
        <v>0</v>
      </c>
    </row>
    <row r="332" spans="1:8" x14ac:dyDescent="0.2">
      <c r="A332" s="85">
        <v>331</v>
      </c>
      <c r="B332" s="86" t="s">
        <v>168</v>
      </c>
      <c r="C332" s="87">
        <v>15376</v>
      </c>
      <c r="D332" s="86">
        <v>1</v>
      </c>
      <c r="E332" s="88">
        <v>24450</v>
      </c>
      <c r="F332" s="86">
        <v>75</v>
      </c>
      <c r="G332" s="86">
        <v>144</v>
      </c>
      <c r="H332" s="89">
        <v>0</v>
      </c>
    </row>
    <row r="333" spans="1:8" x14ac:dyDescent="0.2">
      <c r="A333" s="85">
        <v>332</v>
      </c>
      <c r="B333" s="86" t="s">
        <v>168</v>
      </c>
      <c r="C333" s="87">
        <v>23507</v>
      </c>
      <c r="D333" s="86">
        <v>1</v>
      </c>
      <c r="E333" s="88">
        <v>33000</v>
      </c>
      <c r="F333" s="86">
        <v>75</v>
      </c>
      <c r="G333" s="86">
        <v>26</v>
      </c>
      <c r="H333" s="89">
        <v>0</v>
      </c>
    </row>
    <row r="334" spans="1:8" x14ac:dyDescent="0.2">
      <c r="A334" s="85">
        <v>333</v>
      </c>
      <c r="B334" s="86" t="s">
        <v>168</v>
      </c>
      <c r="C334" s="87">
        <v>23768</v>
      </c>
      <c r="D334" s="86">
        <v>1</v>
      </c>
      <c r="E334" s="88">
        <v>37050</v>
      </c>
      <c r="F334" s="86">
        <v>75</v>
      </c>
      <c r="G334" s="86">
        <v>5</v>
      </c>
      <c r="H334" s="89">
        <v>0</v>
      </c>
    </row>
    <row r="335" spans="1:8" x14ac:dyDescent="0.2">
      <c r="A335" s="85">
        <v>334</v>
      </c>
      <c r="B335" s="86" t="s">
        <v>168</v>
      </c>
      <c r="C335" s="87">
        <v>24236</v>
      </c>
      <c r="D335" s="86">
        <v>1</v>
      </c>
      <c r="E335" s="88">
        <v>24450</v>
      </c>
      <c r="F335" s="86">
        <v>75</v>
      </c>
      <c r="G335" s="86">
        <v>32</v>
      </c>
      <c r="H335" s="89">
        <v>1</v>
      </c>
    </row>
    <row r="336" spans="1:8" x14ac:dyDescent="0.2">
      <c r="A336" s="85">
        <v>335</v>
      </c>
      <c r="B336" s="86" t="s">
        <v>167</v>
      </c>
      <c r="C336" s="87">
        <v>11015</v>
      </c>
      <c r="D336" s="86">
        <v>2</v>
      </c>
      <c r="E336" s="88">
        <v>31950</v>
      </c>
      <c r="F336" s="86">
        <v>74</v>
      </c>
      <c r="G336" s="86">
        <v>408</v>
      </c>
      <c r="H336" s="89">
        <v>0</v>
      </c>
    </row>
    <row r="337" spans="1:8" x14ac:dyDescent="0.2">
      <c r="A337" s="85">
        <v>336</v>
      </c>
      <c r="B337" s="86" t="s">
        <v>167</v>
      </c>
      <c r="C337" s="87">
        <v>23386</v>
      </c>
      <c r="D337" s="86">
        <v>3</v>
      </c>
      <c r="E337" s="88">
        <v>47250</v>
      </c>
      <c r="F337" s="86">
        <v>74</v>
      </c>
      <c r="G337" s="86">
        <v>45</v>
      </c>
      <c r="H337" s="89">
        <v>0</v>
      </c>
    </row>
    <row r="338" spans="1:8" x14ac:dyDescent="0.2">
      <c r="A338" s="85">
        <v>337</v>
      </c>
      <c r="B338" s="86" t="s">
        <v>168</v>
      </c>
      <c r="C338" s="87">
        <v>25595</v>
      </c>
      <c r="D338" s="86">
        <v>1</v>
      </c>
      <c r="E338" s="88">
        <v>26100</v>
      </c>
      <c r="F338" s="86">
        <v>74</v>
      </c>
      <c r="G338" s="86">
        <v>2</v>
      </c>
      <c r="H338" s="89">
        <v>0</v>
      </c>
    </row>
    <row r="339" spans="1:8" x14ac:dyDescent="0.2">
      <c r="A339" s="85">
        <v>338</v>
      </c>
      <c r="B339" s="86" t="s">
        <v>168</v>
      </c>
      <c r="C339" s="87">
        <v>14104</v>
      </c>
      <c r="D339" s="86">
        <v>1</v>
      </c>
      <c r="E339" s="88">
        <v>15900</v>
      </c>
      <c r="F339" s="86">
        <v>74</v>
      </c>
      <c r="G339" s="86">
        <v>43</v>
      </c>
      <c r="H339" s="89">
        <v>0</v>
      </c>
    </row>
    <row r="340" spans="1:8" x14ac:dyDescent="0.2">
      <c r="A340" s="85">
        <v>339</v>
      </c>
      <c r="B340" s="86" t="s">
        <v>168</v>
      </c>
      <c r="C340" s="87">
        <v>15652</v>
      </c>
      <c r="D340" s="86">
        <v>1</v>
      </c>
      <c r="E340" s="88">
        <v>23700</v>
      </c>
      <c r="F340" s="86">
        <v>74</v>
      </c>
      <c r="G340" s="86">
        <v>281</v>
      </c>
      <c r="H340" s="89">
        <v>0</v>
      </c>
    </row>
    <row r="341" spans="1:8" x14ac:dyDescent="0.2">
      <c r="A341" s="85">
        <v>340</v>
      </c>
      <c r="B341" s="86" t="s">
        <v>168</v>
      </c>
      <c r="C341" s="87">
        <v>12545</v>
      </c>
      <c r="D341" s="86">
        <v>1</v>
      </c>
      <c r="E341" s="88">
        <v>21750</v>
      </c>
      <c r="F341" s="86">
        <v>74</v>
      </c>
      <c r="G341" s="86">
        <v>318</v>
      </c>
      <c r="H341" s="89">
        <v>0</v>
      </c>
    </row>
    <row r="342" spans="1:8" x14ac:dyDescent="0.2">
      <c r="A342" s="85">
        <v>341</v>
      </c>
      <c r="B342" s="86" t="s">
        <v>167</v>
      </c>
      <c r="C342" s="87">
        <v>16457</v>
      </c>
      <c r="D342" s="86">
        <v>3</v>
      </c>
      <c r="E342" s="88">
        <v>59400</v>
      </c>
      <c r="F342" s="86">
        <v>74</v>
      </c>
      <c r="G342" s="86">
        <v>272</v>
      </c>
      <c r="H342" s="89">
        <v>1</v>
      </c>
    </row>
    <row r="343" spans="1:8" x14ac:dyDescent="0.2">
      <c r="A343" s="85">
        <v>342</v>
      </c>
      <c r="B343" s="86" t="s">
        <v>168</v>
      </c>
      <c r="C343" s="87">
        <v>17685</v>
      </c>
      <c r="D343" s="86">
        <v>1</v>
      </c>
      <c r="E343" s="88">
        <v>24450</v>
      </c>
      <c r="F343" s="86">
        <v>74</v>
      </c>
      <c r="G343" s="86">
        <v>117</v>
      </c>
      <c r="H343" s="89">
        <v>1</v>
      </c>
    </row>
    <row r="344" spans="1:8" x14ac:dyDescent="0.2">
      <c r="A344" s="85">
        <v>343</v>
      </c>
      <c r="B344" s="86" t="s">
        <v>167</v>
      </c>
      <c r="C344" s="87">
        <v>19519</v>
      </c>
      <c r="D344" s="86">
        <v>3</v>
      </c>
      <c r="E344" s="88">
        <v>103500</v>
      </c>
      <c r="F344" s="86">
        <v>73</v>
      </c>
      <c r="G344" s="86">
        <v>150</v>
      </c>
      <c r="H344" s="89">
        <v>0</v>
      </c>
    </row>
    <row r="345" spans="1:8" x14ac:dyDescent="0.2">
      <c r="A345" s="85">
        <v>344</v>
      </c>
      <c r="B345" s="86" t="s">
        <v>167</v>
      </c>
      <c r="C345" s="87">
        <v>23297</v>
      </c>
      <c r="D345" s="86">
        <v>1</v>
      </c>
      <c r="E345" s="88">
        <v>35700</v>
      </c>
      <c r="F345" s="86">
        <v>73</v>
      </c>
      <c r="G345" s="86">
        <v>72</v>
      </c>
      <c r="H345" s="89">
        <v>0</v>
      </c>
    </row>
    <row r="346" spans="1:8" x14ac:dyDescent="0.2">
      <c r="A346" s="85">
        <v>345</v>
      </c>
      <c r="B346" s="86" t="s">
        <v>168</v>
      </c>
      <c r="C346" s="87">
        <v>25328</v>
      </c>
      <c r="D346" s="86">
        <v>1</v>
      </c>
      <c r="E346" s="88">
        <v>22200</v>
      </c>
      <c r="F346" s="86">
        <v>73</v>
      </c>
      <c r="G346" s="86">
        <v>7</v>
      </c>
      <c r="H346" s="89">
        <v>0</v>
      </c>
    </row>
    <row r="347" spans="1:8" x14ac:dyDescent="0.2">
      <c r="A347" s="85">
        <v>346</v>
      </c>
      <c r="B347" s="86" t="s">
        <v>168</v>
      </c>
      <c r="C347" s="87">
        <v>25066</v>
      </c>
      <c r="D347" s="86">
        <v>1</v>
      </c>
      <c r="E347" s="88">
        <v>22950</v>
      </c>
      <c r="F347" s="86">
        <v>73</v>
      </c>
      <c r="G347" s="86">
        <v>22</v>
      </c>
      <c r="H347" s="89">
        <v>0</v>
      </c>
    </row>
    <row r="348" spans="1:8" x14ac:dyDescent="0.2">
      <c r="A348" s="85">
        <v>347</v>
      </c>
      <c r="B348" s="86" t="s">
        <v>168</v>
      </c>
      <c r="C348" s="87">
        <v>16294</v>
      </c>
      <c r="D348" s="86">
        <v>1</v>
      </c>
      <c r="E348" s="88">
        <v>23100</v>
      </c>
      <c r="F348" s="86">
        <v>73</v>
      </c>
      <c r="G348" s="86">
        <v>228</v>
      </c>
      <c r="H348" s="89">
        <v>0</v>
      </c>
    </row>
    <row r="349" spans="1:8" x14ac:dyDescent="0.2">
      <c r="A349" s="85">
        <v>348</v>
      </c>
      <c r="B349" s="86" t="s">
        <v>168</v>
      </c>
      <c r="C349" s="87">
        <v>22808</v>
      </c>
      <c r="D349" s="86">
        <v>3</v>
      </c>
      <c r="E349" s="88">
        <v>56750</v>
      </c>
      <c r="F349" s="86">
        <v>73</v>
      </c>
      <c r="G349" s="86">
        <v>15</v>
      </c>
      <c r="H349" s="89">
        <v>0</v>
      </c>
    </row>
    <row r="350" spans="1:8" x14ac:dyDescent="0.2">
      <c r="A350" s="85">
        <v>349</v>
      </c>
      <c r="B350" s="86" t="s">
        <v>168</v>
      </c>
      <c r="C350" s="87">
        <v>13961</v>
      </c>
      <c r="D350" s="86">
        <v>1</v>
      </c>
      <c r="E350" s="88">
        <v>29100</v>
      </c>
      <c r="F350" s="86">
        <v>73</v>
      </c>
      <c r="G350" s="86">
        <v>375</v>
      </c>
      <c r="H350" s="89">
        <v>0</v>
      </c>
    </row>
    <row r="351" spans="1:8" x14ac:dyDescent="0.2">
      <c r="A351" s="85">
        <v>350</v>
      </c>
      <c r="B351" s="86" t="s">
        <v>168</v>
      </c>
      <c r="C351" s="87">
        <v>14356</v>
      </c>
      <c r="D351" s="86">
        <v>1</v>
      </c>
      <c r="E351" s="88">
        <v>37650</v>
      </c>
      <c r="F351" s="86">
        <v>73</v>
      </c>
      <c r="G351" s="86">
        <v>132</v>
      </c>
      <c r="H351" s="89">
        <v>0</v>
      </c>
    </row>
    <row r="352" spans="1:8" x14ac:dyDescent="0.2">
      <c r="A352" s="85">
        <v>351</v>
      </c>
      <c r="B352" s="86" t="s">
        <v>168</v>
      </c>
      <c r="C352" s="87">
        <v>24134</v>
      </c>
      <c r="D352" s="86">
        <v>1</v>
      </c>
      <c r="E352" s="88">
        <v>27900</v>
      </c>
      <c r="F352" s="86">
        <v>73</v>
      </c>
      <c r="G352" s="86">
        <v>32</v>
      </c>
      <c r="H352" s="89">
        <v>0</v>
      </c>
    </row>
    <row r="353" spans="1:8" x14ac:dyDescent="0.2">
      <c r="A353" s="85">
        <v>352</v>
      </c>
      <c r="B353" s="86" t="s">
        <v>168</v>
      </c>
      <c r="C353" s="87">
        <v>12384</v>
      </c>
      <c r="D353" s="86">
        <v>1</v>
      </c>
      <c r="E353" s="88">
        <v>21150</v>
      </c>
      <c r="F353" s="86">
        <v>73</v>
      </c>
      <c r="G353" s="86">
        <v>159</v>
      </c>
      <c r="H353" s="89">
        <v>0</v>
      </c>
    </row>
    <row r="354" spans="1:8" x14ac:dyDescent="0.2">
      <c r="A354" s="85">
        <v>353</v>
      </c>
      <c r="B354" s="86" t="s">
        <v>167</v>
      </c>
      <c r="C354" s="87">
        <v>20158</v>
      </c>
      <c r="D354" s="86">
        <v>2</v>
      </c>
      <c r="E354" s="88">
        <v>31200</v>
      </c>
      <c r="F354" s="86">
        <v>73</v>
      </c>
      <c r="G354" s="86">
        <v>155</v>
      </c>
      <c r="H354" s="89">
        <v>1</v>
      </c>
    </row>
    <row r="355" spans="1:8" x14ac:dyDescent="0.2">
      <c r="A355" s="85">
        <v>354</v>
      </c>
      <c r="B355" s="86" t="s">
        <v>168</v>
      </c>
      <c r="C355" s="87">
        <v>16930</v>
      </c>
      <c r="D355" s="86">
        <v>1</v>
      </c>
      <c r="E355" s="88">
        <v>20550</v>
      </c>
      <c r="F355" s="86">
        <v>73</v>
      </c>
      <c r="G355" s="86">
        <v>154</v>
      </c>
      <c r="H355" s="89">
        <v>1</v>
      </c>
    </row>
    <row r="356" spans="1:8" x14ac:dyDescent="0.2">
      <c r="A356" s="85">
        <v>355</v>
      </c>
      <c r="B356" s="86" t="s">
        <v>167</v>
      </c>
      <c r="C356" s="87">
        <v>22420</v>
      </c>
      <c r="D356" s="86">
        <v>1</v>
      </c>
      <c r="E356" s="88">
        <v>25950</v>
      </c>
      <c r="F356" s="86">
        <v>72</v>
      </c>
      <c r="G356" s="86">
        <v>83</v>
      </c>
      <c r="H356" s="89">
        <v>0</v>
      </c>
    </row>
    <row r="357" spans="1:8" x14ac:dyDescent="0.2">
      <c r="A357" s="85">
        <v>356</v>
      </c>
      <c r="B357" s="86" t="s">
        <v>167</v>
      </c>
      <c r="C357" s="87">
        <v>24056</v>
      </c>
      <c r="D357" s="86">
        <v>1</v>
      </c>
      <c r="E357" s="88">
        <v>28350</v>
      </c>
      <c r="F357" s="86">
        <v>72</v>
      </c>
      <c r="G357" s="86">
        <v>48</v>
      </c>
      <c r="H357" s="89">
        <v>0</v>
      </c>
    </row>
    <row r="358" spans="1:8" x14ac:dyDescent="0.2">
      <c r="A358" s="85">
        <v>357</v>
      </c>
      <c r="B358" s="86" t="s">
        <v>168</v>
      </c>
      <c r="C358" s="87">
        <v>11706</v>
      </c>
      <c r="D358" s="86">
        <v>1</v>
      </c>
      <c r="E358" s="88">
        <v>17700</v>
      </c>
      <c r="F358" s="86">
        <v>72</v>
      </c>
      <c r="G358" s="86">
        <v>184</v>
      </c>
      <c r="H358" s="89">
        <v>0</v>
      </c>
    </row>
    <row r="359" spans="1:8" x14ac:dyDescent="0.2">
      <c r="A359" s="85">
        <v>358</v>
      </c>
      <c r="B359" s="86" t="s">
        <v>168</v>
      </c>
      <c r="C359" s="87">
        <v>16173</v>
      </c>
      <c r="D359" s="86">
        <v>1</v>
      </c>
      <c r="E359" s="88">
        <v>23550</v>
      </c>
      <c r="F359" s="86">
        <v>72</v>
      </c>
      <c r="G359" s="86">
        <v>49</v>
      </c>
      <c r="H359" s="89">
        <v>0</v>
      </c>
    </row>
    <row r="360" spans="1:8" x14ac:dyDescent="0.2">
      <c r="A360" s="85">
        <v>359</v>
      </c>
      <c r="B360" s="86" t="s">
        <v>168</v>
      </c>
      <c r="C360" s="87">
        <v>15139</v>
      </c>
      <c r="D360" s="86">
        <v>1</v>
      </c>
      <c r="E360" s="88">
        <v>19950</v>
      </c>
      <c r="F360" s="86">
        <v>72</v>
      </c>
      <c r="G360" s="86">
        <v>56</v>
      </c>
      <c r="H360" s="89">
        <v>0</v>
      </c>
    </row>
    <row r="361" spans="1:8" x14ac:dyDescent="0.2">
      <c r="A361" s="85">
        <v>360</v>
      </c>
      <c r="B361" s="86" t="s">
        <v>168</v>
      </c>
      <c r="C361" s="87">
        <v>25061</v>
      </c>
      <c r="D361" s="86">
        <v>1</v>
      </c>
      <c r="E361" s="88">
        <v>29400</v>
      </c>
      <c r="F361" s="86">
        <v>72</v>
      </c>
      <c r="G361" s="86">
        <v>30</v>
      </c>
      <c r="H361" s="89">
        <v>0</v>
      </c>
    </row>
    <row r="362" spans="1:8" x14ac:dyDescent="0.2">
      <c r="A362" s="85">
        <v>361</v>
      </c>
      <c r="B362" s="86" t="s">
        <v>168</v>
      </c>
      <c r="C362" s="87">
        <v>24267</v>
      </c>
      <c r="D362" s="86">
        <v>1</v>
      </c>
      <c r="E362" s="88">
        <v>28800</v>
      </c>
      <c r="F362" s="86">
        <v>72</v>
      </c>
      <c r="G362" s="86">
        <v>18</v>
      </c>
      <c r="H362" s="89">
        <v>0</v>
      </c>
    </row>
    <row r="363" spans="1:8" x14ac:dyDescent="0.2">
      <c r="A363" s="85">
        <v>362</v>
      </c>
      <c r="B363" s="86" t="s">
        <v>168</v>
      </c>
      <c r="C363" s="87">
        <v>13613</v>
      </c>
      <c r="D363" s="86">
        <v>1</v>
      </c>
      <c r="E363" s="88">
        <v>16950</v>
      </c>
      <c r="F363" s="86">
        <v>72</v>
      </c>
      <c r="G363" s="86">
        <v>319</v>
      </c>
      <c r="H363" s="89">
        <v>0</v>
      </c>
    </row>
    <row r="364" spans="1:8" x14ac:dyDescent="0.2">
      <c r="A364" s="85">
        <v>363</v>
      </c>
      <c r="B364" s="86" t="s">
        <v>167</v>
      </c>
      <c r="C364" s="87">
        <v>19878</v>
      </c>
      <c r="D364" s="86">
        <v>1</v>
      </c>
      <c r="E364" s="88">
        <v>35700</v>
      </c>
      <c r="F364" s="86">
        <v>72</v>
      </c>
      <c r="G364" s="86">
        <v>138</v>
      </c>
      <c r="H364" s="89">
        <v>1</v>
      </c>
    </row>
    <row r="365" spans="1:8" x14ac:dyDescent="0.2">
      <c r="A365" s="85">
        <v>364</v>
      </c>
      <c r="B365" s="86" t="s">
        <v>168</v>
      </c>
      <c r="C365" s="87">
        <v>17252</v>
      </c>
      <c r="D365" s="86">
        <v>1</v>
      </c>
      <c r="E365" s="88">
        <v>17400</v>
      </c>
      <c r="F365" s="86">
        <v>72</v>
      </c>
      <c r="G365" s="86">
        <v>116</v>
      </c>
      <c r="H365" s="89">
        <v>1</v>
      </c>
    </row>
    <row r="366" spans="1:8" x14ac:dyDescent="0.2">
      <c r="A366" s="85">
        <v>365</v>
      </c>
      <c r="B366" s="86" t="s">
        <v>168</v>
      </c>
      <c r="C366" s="87">
        <v>17822</v>
      </c>
      <c r="D366" s="86">
        <v>1</v>
      </c>
      <c r="E366" s="88">
        <v>21450</v>
      </c>
      <c r="F366" s="86">
        <v>72</v>
      </c>
      <c r="G366" s="86">
        <v>194</v>
      </c>
      <c r="H366" s="89">
        <v>1</v>
      </c>
    </row>
    <row r="367" spans="1:8" x14ac:dyDescent="0.2">
      <c r="A367" s="85">
        <v>366</v>
      </c>
      <c r="B367" s="86" t="s">
        <v>168</v>
      </c>
      <c r="C367" s="87">
        <v>22361</v>
      </c>
      <c r="D367" s="86">
        <v>1</v>
      </c>
      <c r="E367" s="88">
        <v>24750</v>
      </c>
      <c r="F367" s="86">
        <v>72</v>
      </c>
      <c r="G367" s="86">
        <v>68</v>
      </c>
      <c r="H367" s="89">
        <v>1</v>
      </c>
    </row>
    <row r="368" spans="1:8" x14ac:dyDescent="0.2">
      <c r="A368" s="85">
        <v>367</v>
      </c>
      <c r="B368" s="86" t="s">
        <v>168</v>
      </c>
      <c r="C368" s="87">
        <v>15483</v>
      </c>
      <c r="D368" s="86">
        <v>1</v>
      </c>
      <c r="E368" s="88">
        <v>16950</v>
      </c>
      <c r="F368" s="86">
        <v>72</v>
      </c>
      <c r="G368" s="86">
        <v>271</v>
      </c>
      <c r="H368" s="89">
        <v>1</v>
      </c>
    </row>
    <row r="369" spans="1:8" x14ac:dyDescent="0.2">
      <c r="A369" s="85">
        <v>368</v>
      </c>
      <c r="B369" s="86" t="s">
        <v>168</v>
      </c>
      <c r="C369" s="87">
        <v>15907</v>
      </c>
      <c r="D369" s="86">
        <v>1</v>
      </c>
      <c r="E369" s="88">
        <v>26100</v>
      </c>
      <c r="F369" s="86">
        <v>72</v>
      </c>
      <c r="G369" s="86">
        <v>169</v>
      </c>
      <c r="H369" s="89">
        <v>1</v>
      </c>
    </row>
    <row r="370" spans="1:8" x14ac:dyDescent="0.2">
      <c r="A370" s="85">
        <v>369</v>
      </c>
      <c r="B370" s="86" t="s">
        <v>167</v>
      </c>
      <c r="C370" s="87">
        <v>24790</v>
      </c>
      <c r="D370" s="86">
        <v>1</v>
      </c>
      <c r="E370" s="88">
        <v>28050</v>
      </c>
      <c r="F370" s="86">
        <v>71</v>
      </c>
      <c r="G370" s="86">
        <v>15</v>
      </c>
      <c r="H370" s="89">
        <v>0</v>
      </c>
    </row>
    <row r="371" spans="1:8" x14ac:dyDescent="0.2">
      <c r="A371" s="85">
        <v>370</v>
      </c>
      <c r="B371" s="86" t="s">
        <v>168</v>
      </c>
      <c r="C371" s="87">
        <v>23031</v>
      </c>
      <c r="D371" s="86">
        <v>1</v>
      </c>
      <c r="E371" s="88">
        <v>36600</v>
      </c>
      <c r="F371" s="86">
        <v>71</v>
      </c>
      <c r="G371" s="86">
        <v>12</v>
      </c>
      <c r="H371" s="89">
        <v>0</v>
      </c>
    </row>
    <row r="372" spans="1:8" x14ac:dyDescent="0.2">
      <c r="A372" s="85">
        <v>371</v>
      </c>
      <c r="B372" s="86" t="s">
        <v>168</v>
      </c>
      <c r="C372" s="87">
        <v>24202</v>
      </c>
      <c r="D372" s="86">
        <v>3</v>
      </c>
      <c r="E372" s="88">
        <v>58125</v>
      </c>
      <c r="F372" s="86">
        <v>71</v>
      </c>
      <c r="G372" s="86">
        <v>11</v>
      </c>
      <c r="H372" s="89">
        <v>0</v>
      </c>
    </row>
    <row r="373" spans="1:8" x14ac:dyDescent="0.2">
      <c r="A373" s="85">
        <v>372</v>
      </c>
      <c r="B373" s="86" t="s">
        <v>167</v>
      </c>
      <c r="C373" s="87">
        <v>13018</v>
      </c>
      <c r="D373" s="86">
        <v>1</v>
      </c>
      <c r="E373" s="88">
        <v>21300</v>
      </c>
      <c r="F373" s="86">
        <v>70</v>
      </c>
      <c r="G373" s="86">
        <v>372</v>
      </c>
      <c r="H373" s="89">
        <v>0</v>
      </c>
    </row>
    <row r="374" spans="1:8" x14ac:dyDescent="0.2">
      <c r="A374" s="85">
        <v>373</v>
      </c>
      <c r="B374" s="86" t="s">
        <v>167</v>
      </c>
      <c r="C374" s="87">
        <v>18200</v>
      </c>
      <c r="D374" s="86">
        <v>1</v>
      </c>
      <c r="E374" s="88">
        <v>22500</v>
      </c>
      <c r="F374" s="86">
        <v>70</v>
      </c>
      <c r="G374" s="86">
        <v>216</v>
      </c>
      <c r="H374" s="89">
        <v>0</v>
      </c>
    </row>
    <row r="375" spans="1:8" x14ac:dyDescent="0.2">
      <c r="A375" s="85">
        <v>374</v>
      </c>
      <c r="B375" s="86" t="s">
        <v>167</v>
      </c>
      <c r="C375" s="87">
        <v>24679</v>
      </c>
      <c r="D375" s="86">
        <v>1</v>
      </c>
      <c r="E375" s="88">
        <v>29400</v>
      </c>
      <c r="F375" s="86">
        <v>70</v>
      </c>
      <c r="G375" s="86">
        <v>15</v>
      </c>
      <c r="H375" s="89">
        <v>0</v>
      </c>
    </row>
    <row r="376" spans="1:8" x14ac:dyDescent="0.2">
      <c r="A376" s="85">
        <v>375</v>
      </c>
      <c r="B376" s="86" t="s">
        <v>167</v>
      </c>
      <c r="C376" s="87">
        <v>24388</v>
      </c>
      <c r="D376" s="86">
        <v>1</v>
      </c>
      <c r="E376" s="88">
        <v>27450</v>
      </c>
      <c r="F376" s="86">
        <v>70</v>
      </c>
      <c r="G376" s="86">
        <v>41</v>
      </c>
      <c r="H376" s="89">
        <v>0</v>
      </c>
    </row>
    <row r="377" spans="1:8" x14ac:dyDescent="0.2">
      <c r="A377" s="85">
        <v>376</v>
      </c>
      <c r="B377" s="86" t="s">
        <v>167</v>
      </c>
      <c r="C377" s="87">
        <v>23659</v>
      </c>
      <c r="D377" s="86">
        <v>1</v>
      </c>
      <c r="E377" s="88">
        <v>29850</v>
      </c>
      <c r="F377" s="86">
        <v>70</v>
      </c>
      <c r="G377" s="86">
        <v>48</v>
      </c>
      <c r="H377" s="89">
        <v>0</v>
      </c>
    </row>
    <row r="378" spans="1:8" x14ac:dyDescent="0.2">
      <c r="A378" s="85">
        <v>377</v>
      </c>
      <c r="B378" s="86" t="s">
        <v>167</v>
      </c>
      <c r="C378" s="87">
        <v>24075</v>
      </c>
      <c r="D378" s="86">
        <v>1</v>
      </c>
      <c r="E378" s="88">
        <v>25350</v>
      </c>
      <c r="F378" s="86">
        <v>70</v>
      </c>
      <c r="G378" s="86">
        <v>56</v>
      </c>
      <c r="H378" s="89">
        <v>0</v>
      </c>
    </row>
    <row r="379" spans="1:8" x14ac:dyDescent="0.2">
      <c r="A379" s="85">
        <v>378</v>
      </c>
      <c r="B379" s="86" t="s">
        <v>168</v>
      </c>
      <c r="C379" s="87">
        <v>11222</v>
      </c>
      <c r="D379" s="86">
        <v>1</v>
      </c>
      <c r="E379" s="88">
        <v>15750</v>
      </c>
      <c r="F379" s="86">
        <v>70</v>
      </c>
      <c r="G379" s="86">
        <v>275</v>
      </c>
      <c r="H379" s="89">
        <v>0</v>
      </c>
    </row>
    <row r="380" spans="1:8" x14ac:dyDescent="0.2">
      <c r="A380" s="85">
        <v>379</v>
      </c>
      <c r="B380" s="86" t="s">
        <v>168</v>
      </c>
      <c r="C380" s="87">
        <v>14012</v>
      </c>
      <c r="D380" s="86">
        <v>1</v>
      </c>
      <c r="E380" s="88">
        <v>19650</v>
      </c>
      <c r="F380" s="86">
        <v>70</v>
      </c>
      <c r="G380" s="86">
        <v>102</v>
      </c>
      <c r="H380" s="89">
        <v>0</v>
      </c>
    </row>
    <row r="381" spans="1:8" x14ac:dyDescent="0.2">
      <c r="A381" s="85">
        <v>380</v>
      </c>
      <c r="B381" s="86" t="s">
        <v>168</v>
      </c>
      <c r="C381" s="87">
        <v>15029</v>
      </c>
      <c r="D381" s="86">
        <v>1</v>
      </c>
      <c r="E381" s="88">
        <v>21000</v>
      </c>
      <c r="F381" s="86">
        <v>70</v>
      </c>
      <c r="G381" s="86">
        <v>82</v>
      </c>
      <c r="H381" s="89">
        <v>0</v>
      </c>
    </row>
    <row r="382" spans="1:8" x14ac:dyDescent="0.2">
      <c r="A382" s="85">
        <v>381</v>
      </c>
      <c r="B382" s="86" t="s">
        <v>167</v>
      </c>
      <c r="C382" s="87">
        <v>16998</v>
      </c>
      <c r="D382" s="86">
        <v>1</v>
      </c>
      <c r="E382" s="88">
        <v>27000</v>
      </c>
      <c r="F382" s="86">
        <v>70</v>
      </c>
      <c r="G382" s="86">
        <v>192</v>
      </c>
      <c r="H382" s="89">
        <v>1</v>
      </c>
    </row>
    <row r="383" spans="1:8" x14ac:dyDescent="0.2">
      <c r="A383" s="85">
        <v>382</v>
      </c>
      <c r="B383" s="86" t="s">
        <v>167</v>
      </c>
      <c r="C383" s="87">
        <v>21843</v>
      </c>
      <c r="D383" s="86">
        <v>1</v>
      </c>
      <c r="E383" s="88">
        <v>24000</v>
      </c>
      <c r="F383" s="86">
        <v>70</v>
      </c>
      <c r="G383" s="86">
        <v>120</v>
      </c>
      <c r="H383" s="89">
        <v>1</v>
      </c>
    </row>
    <row r="384" spans="1:8" x14ac:dyDescent="0.2">
      <c r="A384" s="85">
        <v>383</v>
      </c>
      <c r="B384" s="86" t="s">
        <v>167</v>
      </c>
      <c r="C384" s="87">
        <v>22435</v>
      </c>
      <c r="D384" s="86">
        <v>3</v>
      </c>
      <c r="E384" s="88">
        <v>78500</v>
      </c>
      <c r="F384" s="86">
        <v>70</v>
      </c>
      <c r="G384" s="86">
        <v>67</v>
      </c>
      <c r="H384" s="89">
        <v>1</v>
      </c>
    </row>
    <row r="385" spans="1:8" x14ac:dyDescent="0.2">
      <c r="A385" s="85">
        <v>384</v>
      </c>
      <c r="B385" s="86" t="s">
        <v>168</v>
      </c>
      <c r="C385" s="87">
        <v>20404</v>
      </c>
      <c r="D385" s="86">
        <v>1</v>
      </c>
      <c r="E385" s="88">
        <v>20850</v>
      </c>
      <c r="F385" s="86">
        <v>70</v>
      </c>
      <c r="G385" s="86">
        <v>127</v>
      </c>
      <c r="H385" s="89">
        <v>1</v>
      </c>
    </row>
    <row r="386" spans="1:8" x14ac:dyDescent="0.2">
      <c r="A386" s="85">
        <v>385</v>
      </c>
      <c r="B386" s="86" t="s">
        <v>167</v>
      </c>
      <c r="C386" s="87">
        <v>11232</v>
      </c>
      <c r="D386" s="86">
        <v>2</v>
      </c>
      <c r="E386" s="88">
        <v>30000</v>
      </c>
      <c r="F386" s="86">
        <v>69</v>
      </c>
      <c r="G386" s="86">
        <v>348</v>
      </c>
      <c r="H386" s="89">
        <v>0</v>
      </c>
    </row>
    <row r="387" spans="1:8" x14ac:dyDescent="0.2">
      <c r="A387" s="85">
        <v>386</v>
      </c>
      <c r="B387" s="86" t="s">
        <v>167</v>
      </c>
      <c r="C387" s="87">
        <v>12649</v>
      </c>
      <c r="D387" s="86">
        <v>2</v>
      </c>
      <c r="E387" s="88">
        <v>28500</v>
      </c>
      <c r="F387" s="86">
        <v>69</v>
      </c>
      <c r="G387" s="86">
        <v>174</v>
      </c>
      <c r="H387" s="89">
        <v>0</v>
      </c>
    </row>
    <row r="388" spans="1:8" x14ac:dyDescent="0.2">
      <c r="A388" s="85">
        <v>387</v>
      </c>
      <c r="B388" s="86" t="s">
        <v>167</v>
      </c>
      <c r="C388" s="87">
        <v>23776</v>
      </c>
      <c r="D388" s="86">
        <v>3</v>
      </c>
      <c r="E388" s="88">
        <v>65000</v>
      </c>
      <c r="F388" s="86">
        <v>69</v>
      </c>
      <c r="G388" s="86">
        <v>74</v>
      </c>
      <c r="H388" s="89">
        <v>0</v>
      </c>
    </row>
    <row r="389" spans="1:8" x14ac:dyDescent="0.2">
      <c r="A389" s="85">
        <v>388</v>
      </c>
      <c r="B389" s="86" t="s">
        <v>167</v>
      </c>
      <c r="C389" s="87">
        <v>21552</v>
      </c>
      <c r="D389" s="86">
        <v>1</v>
      </c>
      <c r="E389" s="88">
        <v>30150</v>
      </c>
      <c r="F389" s="86">
        <v>69</v>
      </c>
      <c r="G389" s="86">
        <v>110</v>
      </c>
      <c r="H389" s="89">
        <v>0</v>
      </c>
    </row>
    <row r="390" spans="1:8" x14ac:dyDescent="0.2">
      <c r="A390" s="85">
        <v>389</v>
      </c>
      <c r="B390" s="86" t="s">
        <v>167</v>
      </c>
      <c r="C390" s="87">
        <v>21655</v>
      </c>
      <c r="D390" s="86">
        <v>3</v>
      </c>
      <c r="E390" s="88">
        <v>66875</v>
      </c>
      <c r="F390" s="86">
        <v>69</v>
      </c>
      <c r="G390" s="86">
        <v>81</v>
      </c>
      <c r="H390" s="89">
        <v>0</v>
      </c>
    </row>
    <row r="391" spans="1:8" x14ac:dyDescent="0.2">
      <c r="A391" s="85">
        <v>390</v>
      </c>
      <c r="B391" s="86" t="s">
        <v>168</v>
      </c>
      <c r="C391" s="87">
        <v>25151</v>
      </c>
      <c r="D391" s="86">
        <v>1</v>
      </c>
      <c r="E391" s="88">
        <v>24150</v>
      </c>
      <c r="F391" s="86">
        <v>69</v>
      </c>
      <c r="G391" s="86">
        <v>7</v>
      </c>
      <c r="H391" s="89">
        <v>0</v>
      </c>
    </row>
    <row r="392" spans="1:8" x14ac:dyDescent="0.2">
      <c r="A392" s="85">
        <v>391</v>
      </c>
      <c r="B392" s="86" t="s">
        <v>168</v>
      </c>
      <c r="C392" s="87">
        <v>25215</v>
      </c>
      <c r="D392" s="86">
        <v>1</v>
      </c>
      <c r="E392" s="88">
        <v>24450</v>
      </c>
      <c r="F392" s="86">
        <v>69</v>
      </c>
      <c r="G392" s="86">
        <v>12</v>
      </c>
      <c r="H392" s="89">
        <v>0</v>
      </c>
    </row>
    <row r="393" spans="1:8" x14ac:dyDescent="0.2">
      <c r="A393" s="85">
        <v>392</v>
      </c>
      <c r="B393" s="86" t="s">
        <v>168</v>
      </c>
      <c r="C393" s="87">
        <v>25700</v>
      </c>
      <c r="D393" s="86">
        <v>1</v>
      </c>
      <c r="E393" s="88">
        <v>21600</v>
      </c>
      <c r="F393" s="86">
        <v>69</v>
      </c>
      <c r="G393" s="86">
        <v>0</v>
      </c>
      <c r="H393" s="89">
        <v>0</v>
      </c>
    </row>
    <row r="394" spans="1:8" x14ac:dyDescent="0.2">
      <c r="A394" s="85">
        <v>393</v>
      </c>
      <c r="B394" s="86" t="s">
        <v>168</v>
      </c>
      <c r="C394" s="87">
        <v>25378</v>
      </c>
      <c r="D394" s="86">
        <v>1</v>
      </c>
      <c r="E394" s="88">
        <v>27900</v>
      </c>
      <c r="F394" s="86">
        <v>69</v>
      </c>
      <c r="G394" s="86">
        <v>0</v>
      </c>
      <c r="H394" s="89">
        <v>0</v>
      </c>
    </row>
    <row r="395" spans="1:8" x14ac:dyDescent="0.2">
      <c r="A395" s="85">
        <v>394</v>
      </c>
      <c r="B395" s="86" t="s">
        <v>168</v>
      </c>
      <c r="C395" s="87">
        <v>25603</v>
      </c>
      <c r="D395" s="86">
        <v>1</v>
      </c>
      <c r="E395" s="88">
        <v>29100</v>
      </c>
      <c r="F395" s="86">
        <v>69</v>
      </c>
      <c r="G395" s="86">
        <v>17</v>
      </c>
      <c r="H395" s="89">
        <v>0</v>
      </c>
    </row>
    <row r="396" spans="1:8" x14ac:dyDescent="0.2">
      <c r="A396" s="85">
        <v>395</v>
      </c>
      <c r="B396" s="86" t="s">
        <v>168</v>
      </c>
      <c r="C396" s="87">
        <v>25636</v>
      </c>
      <c r="D396" s="86">
        <v>1</v>
      </c>
      <c r="E396" s="88">
        <v>22650</v>
      </c>
      <c r="F396" s="86">
        <v>69</v>
      </c>
      <c r="G396" s="86">
        <v>2</v>
      </c>
      <c r="H396" s="89">
        <v>0</v>
      </c>
    </row>
    <row r="397" spans="1:8" x14ac:dyDescent="0.2">
      <c r="A397" s="85">
        <v>396</v>
      </c>
      <c r="B397" s="86" t="s">
        <v>168</v>
      </c>
      <c r="C397" s="87">
        <v>25797</v>
      </c>
      <c r="D397" s="86">
        <v>1</v>
      </c>
      <c r="E397" s="88">
        <v>20850</v>
      </c>
      <c r="F397" s="86">
        <v>69</v>
      </c>
      <c r="G397" s="86">
        <v>0</v>
      </c>
      <c r="H397" s="89">
        <v>0</v>
      </c>
    </row>
    <row r="398" spans="1:8" x14ac:dyDescent="0.2">
      <c r="A398" s="85">
        <v>397</v>
      </c>
      <c r="B398" s="86" t="s">
        <v>168</v>
      </c>
      <c r="C398" s="87">
        <v>25585</v>
      </c>
      <c r="D398" s="86">
        <v>1</v>
      </c>
      <c r="E398" s="88">
        <v>22950</v>
      </c>
      <c r="F398" s="86">
        <v>69</v>
      </c>
      <c r="G398" s="86">
        <v>5</v>
      </c>
      <c r="H398" s="89">
        <v>0</v>
      </c>
    </row>
    <row r="399" spans="1:8" x14ac:dyDescent="0.2">
      <c r="A399" s="85">
        <v>398</v>
      </c>
      <c r="B399" s="86" t="s">
        <v>168</v>
      </c>
      <c r="C399" s="87">
        <v>25893</v>
      </c>
      <c r="D399" s="86">
        <v>1</v>
      </c>
      <c r="E399" s="88">
        <v>30600</v>
      </c>
      <c r="F399" s="86">
        <v>69</v>
      </c>
      <c r="G399" s="86">
        <v>5</v>
      </c>
      <c r="H399" s="89">
        <v>0</v>
      </c>
    </row>
    <row r="400" spans="1:8" x14ac:dyDescent="0.2">
      <c r="A400" s="85">
        <v>399</v>
      </c>
      <c r="B400" s="86" t="s">
        <v>168</v>
      </c>
      <c r="C400" s="87">
        <v>25605</v>
      </c>
      <c r="D400" s="86">
        <v>1</v>
      </c>
      <c r="E400" s="88">
        <v>20400</v>
      </c>
      <c r="F400" s="86">
        <v>69</v>
      </c>
      <c r="G400" s="86">
        <v>0</v>
      </c>
      <c r="H400" s="89">
        <v>0</v>
      </c>
    </row>
    <row r="401" spans="1:8" x14ac:dyDescent="0.2">
      <c r="A401" s="85">
        <v>400</v>
      </c>
      <c r="B401" s="86" t="s">
        <v>168</v>
      </c>
      <c r="C401" s="87">
        <v>25421</v>
      </c>
      <c r="D401" s="86">
        <v>1</v>
      </c>
      <c r="E401" s="88">
        <v>23850</v>
      </c>
      <c r="F401" s="86">
        <v>69</v>
      </c>
      <c r="G401" s="86">
        <v>20</v>
      </c>
      <c r="H401" s="89">
        <v>0</v>
      </c>
    </row>
    <row r="402" spans="1:8" x14ac:dyDescent="0.2">
      <c r="A402" s="85">
        <v>401</v>
      </c>
      <c r="B402" s="86" t="s">
        <v>168</v>
      </c>
      <c r="C402" s="87">
        <v>25641</v>
      </c>
      <c r="D402" s="86">
        <v>1</v>
      </c>
      <c r="E402" s="88">
        <v>22800</v>
      </c>
      <c r="F402" s="86">
        <v>69</v>
      </c>
      <c r="G402" s="86">
        <v>0</v>
      </c>
      <c r="H402" s="89">
        <v>0</v>
      </c>
    </row>
    <row r="403" spans="1:8" x14ac:dyDescent="0.2">
      <c r="A403" s="85">
        <v>402</v>
      </c>
      <c r="B403" s="86" t="s">
        <v>168</v>
      </c>
      <c r="C403" s="87">
        <v>25606</v>
      </c>
      <c r="D403" s="86">
        <v>1</v>
      </c>
      <c r="E403" s="88">
        <v>20700</v>
      </c>
      <c r="F403" s="86">
        <v>69</v>
      </c>
      <c r="G403" s="86">
        <v>2</v>
      </c>
      <c r="H403" s="89">
        <v>0</v>
      </c>
    </row>
    <row r="404" spans="1:8" x14ac:dyDescent="0.2">
      <c r="A404" s="85">
        <v>403</v>
      </c>
      <c r="B404" s="86" t="s">
        <v>168</v>
      </c>
      <c r="C404" s="87">
        <v>25686</v>
      </c>
      <c r="D404" s="86">
        <v>1</v>
      </c>
      <c r="E404" s="88">
        <v>21300</v>
      </c>
      <c r="F404" s="86">
        <v>69</v>
      </c>
      <c r="G404" s="86">
        <v>3</v>
      </c>
      <c r="H404" s="89">
        <v>1</v>
      </c>
    </row>
    <row r="405" spans="1:8" x14ac:dyDescent="0.2">
      <c r="A405" s="85">
        <v>404</v>
      </c>
      <c r="B405" s="86" t="s">
        <v>168</v>
      </c>
      <c r="C405" s="87">
        <v>19480</v>
      </c>
      <c r="D405" s="86">
        <v>1</v>
      </c>
      <c r="E405" s="88">
        <v>24300</v>
      </c>
      <c r="F405" s="86">
        <v>69</v>
      </c>
      <c r="G405" s="86">
        <v>121</v>
      </c>
      <c r="H405" s="89">
        <v>1</v>
      </c>
    </row>
    <row r="406" spans="1:8" x14ac:dyDescent="0.2">
      <c r="A406" s="85">
        <v>405</v>
      </c>
      <c r="B406" s="86" t="s">
        <v>168</v>
      </c>
      <c r="C406" s="87">
        <v>16265</v>
      </c>
      <c r="D406" s="86">
        <v>1</v>
      </c>
      <c r="E406" s="88">
        <v>19650</v>
      </c>
      <c r="F406" s="86">
        <v>69</v>
      </c>
      <c r="G406" s="86">
        <v>133</v>
      </c>
      <c r="H406" s="89">
        <v>1</v>
      </c>
    </row>
    <row r="407" spans="1:8" x14ac:dyDescent="0.2">
      <c r="A407" s="85">
        <v>406</v>
      </c>
      <c r="B407" s="86" t="s">
        <v>167</v>
      </c>
      <c r="C407" s="87">
        <v>24020</v>
      </c>
      <c r="D407" s="86">
        <v>3</v>
      </c>
      <c r="E407" s="88">
        <v>60000</v>
      </c>
      <c r="F407" s="86">
        <v>68</v>
      </c>
      <c r="G407" s="86">
        <v>17</v>
      </c>
      <c r="H407" s="89">
        <v>0</v>
      </c>
    </row>
    <row r="408" spans="1:8" x14ac:dyDescent="0.2">
      <c r="A408" s="85">
        <v>407</v>
      </c>
      <c r="B408" s="86" t="s">
        <v>167</v>
      </c>
      <c r="C408" s="87">
        <v>23991</v>
      </c>
      <c r="D408" s="86">
        <v>1</v>
      </c>
      <c r="E408" s="88">
        <v>30300</v>
      </c>
      <c r="F408" s="86">
        <v>68</v>
      </c>
      <c r="G408" s="86">
        <v>55</v>
      </c>
      <c r="H408" s="89">
        <v>0</v>
      </c>
    </row>
    <row r="409" spans="1:8" x14ac:dyDescent="0.2">
      <c r="A409" s="85">
        <v>408</v>
      </c>
      <c r="B409" s="86" t="s">
        <v>167</v>
      </c>
      <c r="C409" s="87">
        <v>23419</v>
      </c>
      <c r="D409" s="86">
        <v>3</v>
      </c>
      <c r="E409" s="88">
        <v>61250</v>
      </c>
      <c r="F409" s="86">
        <v>68</v>
      </c>
      <c r="G409" s="86">
        <v>9</v>
      </c>
      <c r="H409" s="89">
        <v>0</v>
      </c>
    </row>
    <row r="410" spans="1:8" x14ac:dyDescent="0.2">
      <c r="A410" s="85">
        <v>409</v>
      </c>
      <c r="B410" s="86" t="s">
        <v>167</v>
      </c>
      <c r="C410" s="87">
        <v>22971</v>
      </c>
      <c r="D410" s="86">
        <v>1</v>
      </c>
      <c r="E410" s="88">
        <v>36000</v>
      </c>
      <c r="F410" s="86">
        <v>68</v>
      </c>
      <c r="G410" s="86">
        <v>21</v>
      </c>
      <c r="H410" s="89">
        <v>0</v>
      </c>
    </row>
    <row r="411" spans="1:8" x14ac:dyDescent="0.2">
      <c r="A411" s="85">
        <v>410</v>
      </c>
      <c r="B411" s="86" t="s">
        <v>168</v>
      </c>
      <c r="C411" s="87">
        <v>15350</v>
      </c>
      <c r="D411" s="86">
        <v>1</v>
      </c>
      <c r="E411" s="88">
        <v>25200</v>
      </c>
      <c r="F411" s="86">
        <v>68</v>
      </c>
      <c r="G411" s="86">
        <v>344</v>
      </c>
      <c r="H411" s="89">
        <v>0</v>
      </c>
    </row>
    <row r="412" spans="1:8" x14ac:dyDescent="0.2">
      <c r="A412" s="85">
        <v>411</v>
      </c>
      <c r="B412" s="86" t="s">
        <v>168</v>
      </c>
      <c r="C412" s="87">
        <v>11556</v>
      </c>
      <c r="D412" s="86">
        <v>1</v>
      </c>
      <c r="E412" s="88">
        <v>16200</v>
      </c>
      <c r="F412" s="86">
        <v>68</v>
      </c>
      <c r="G412" s="86">
        <v>180</v>
      </c>
      <c r="H412" s="89">
        <v>0</v>
      </c>
    </row>
    <row r="413" spans="1:8" x14ac:dyDescent="0.2">
      <c r="A413" s="85">
        <v>412</v>
      </c>
      <c r="B413" s="86" t="s">
        <v>168</v>
      </c>
      <c r="C413" s="87">
        <v>25735</v>
      </c>
      <c r="D413" s="86">
        <v>1</v>
      </c>
      <c r="E413" s="88">
        <v>22800</v>
      </c>
      <c r="F413" s="86">
        <v>68</v>
      </c>
      <c r="G413" s="86">
        <v>2</v>
      </c>
      <c r="H413" s="89">
        <v>0</v>
      </c>
    </row>
    <row r="414" spans="1:8" x14ac:dyDescent="0.2">
      <c r="A414" s="85">
        <v>413</v>
      </c>
      <c r="B414" s="86" t="s">
        <v>168</v>
      </c>
      <c r="C414" s="87">
        <v>24179</v>
      </c>
      <c r="D414" s="86">
        <v>3</v>
      </c>
      <c r="E414" s="88">
        <v>43500</v>
      </c>
      <c r="F414" s="86">
        <v>68</v>
      </c>
      <c r="G414" s="86">
        <v>11</v>
      </c>
      <c r="H414" s="89">
        <v>0</v>
      </c>
    </row>
    <row r="415" spans="1:8" x14ac:dyDescent="0.2">
      <c r="A415" s="85">
        <v>414</v>
      </c>
      <c r="B415" s="86" t="s">
        <v>167</v>
      </c>
      <c r="C415" s="87">
        <v>22289</v>
      </c>
      <c r="D415" s="86">
        <v>2</v>
      </c>
      <c r="E415" s="88">
        <v>30300</v>
      </c>
      <c r="F415" s="86">
        <v>68</v>
      </c>
      <c r="G415" s="86">
        <v>155</v>
      </c>
      <c r="H415" s="89">
        <v>1</v>
      </c>
    </row>
    <row r="416" spans="1:8" x14ac:dyDescent="0.2">
      <c r="A416" s="85">
        <v>415</v>
      </c>
      <c r="B416" s="86" t="s">
        <v>167</v>
      </c>
      <c r="C416" s="87">
        <v>23133</v>
      </c>
      <c r="D416" s="86">
        <v>1</v>
      </c>
      <c r="E416" s="88">
        <v>31950</v>
      </c>
      <c r="F416" s="86">
        <v>68</v>
      </c>
      <c r="G416" s="86">
        <v>70</v>
      </c>
      <c r="H416" s="89">
        <v>1</v>
      </c>
    </row>
    <row r="417" spans="1:8" x14ac:dyDescent="0.2">
      <c r="A417" s="85">
        <v>416</v>
      </c>
      <c r="B417" s="86" t="s">
        <v>167</v>
      </c>
      <c r="C417" s="87">
        <v>23758</v>
      </c>
      <c r="D417" s="86">
        <v>1</v>
      </c>
      <c r="E417" s="88">
        <v>35250</v>
      </c>
      <c r="F417" s="86">
        <v>67</v>
      </c>
      <c r="G417" s="86">
        <v>6</v>
      </c>
      <c r="H417" s="89">
        <v>0</v>
      </c>
    </row>
    <row r="418" spans="1:8" x14ac:dyDescent="0.2">
      <c r="A418" s="85">
        <v>417</v>
      </c>
      <c r="B418" s="86" t="s">
        <v>167</v>
      </c>
      <c r="C418" s="87">
        <v>24675</v>
      </c>
      <c r="D418" s="86">
        <v>1</v>
      </c>
      <c r="E418" s="88">
        <v>37800</v>
      </c>
      <c r="F418" s="86">
        <v>67</v>
      </c>
      <c r="G418" s="86">
        <v>36</v>
      </c>
      <c r="H418" s="89">
        <v>0</v>
      </c>
    </row>
    <row r="419" spans="1:8" x14ac:dyDescent="0.2">
      <c r="A419" s="85">
        <v>418</v>
      </c>
      <c r="B419" s="86" t="s">
        <v>167</v>
      </c>
      <c r="C419" s="87">
        <v>23898</v>
      </c>
      <c r="D419" s="86">
        <v>1</v>
      </c>
      <c r="E419" s="88">
        <v>31200</v>
      </c>
      <c r="F419" s="86">
        <v>67</v>
      </c>
      <c r="G419" s="86">
        <v>46</v>
      </c>
      <c r="H419" s="89">
        <v>0</v>
      </c>
    </row>
    <row r="420" spans="1:8" x14ac:dyDescent="0.2">
      <c r="A420" s="85">
        <v>419</v>
      </c>
      <c r="B420" s="86" t="s">
        <v>167</v>
      </c>
      <c r="C420" s="87">
        <v>23670</v>
      </c>
      <c r="D420" s="86">
        <v>1</v>
      </c>
      <c r="E420" s="88">
        <v>29400</v>
      </c>
      <c r="F420" s="86">
        <v>67</v>
      </c>
      <c r="G420" s="86">
        <v>68</v>
      </c>
      <c r="H420" s="89">
        <v>0</v>
      </c>
    </row>
    <row r="421" spans="1:8" x14ac:dyDescent="0.2">
      <c r="A421" s="85">
        <v>420</v>
      </c>
      <c r="B421" s="86" t="s">
        <v>167</v>
      </c>
      <c r="C421" s="87">
        <v>21017</v>
      </c>
      <c r="D421" s="86">
        <v>3</v>
      </c>
      <c r="E421" s="88">
        <v>70000</v>
      </c>
      <c r="F421" s="86">
        <v>67</v>
      </c>
      <c r="G421" s="86">
        <v>75</v>
      </c>
      <c r="H421" s="89">
        <v>0</v>
      </c>
    </row>
    <row r="422" spans="1:8" x14ac:dyDescent="0.2">
      <c r="A422" s="85">
        <v>421</v>
      </c>
      <c r="B422" s="86" t="s">
        <v>167</v>
      </c>
      <c r="C422" s="87">
        <v>22586</v>
      </c>
      <c r="D422" s="86">
        <v>1</v>
      </c>
      <c r="E422" s="88">
        <v>33900</v>
      </c>
      <c r="F422" s="86">
        <v>67</v>
      </c>
      <c r="G422" s="86">
        <v>96</v>
      </c>
      <c r="H422" s="89">
        <v>0</v>
      </c>
    </row>
    <row r="423" spans="1:8" x14ac:dyDescent="0.2">
      <c r="A423" s="85">
        <v>422</v>
      </c>
      <c r="B423" s="86" t="s">
        <v>167</v>
      </c>
      <c r="C423" s="87">
        <v>23212</v>
      </c>
      <c r="D423" s="86">
        <v>1</v>
      </c>
      <c r="E423" s="88">
        <v>27150</v>
      </c>
      <c r="F423" s="86">
        <v>67</v>
      </c>
      <c r="G423" s="86">
        <v>78</v>
      </c>
      <c r="H423" s="89">
        <v>0</v>
      </c>
    </row>
    <row r="424" spans="1:8" x14ac:dyDescent="0.2">
      <c r="A424" s="85">
        <v>423</v>
      </c>
      <c r="B424" s="86" t="s">
        <v>168</v>
      </c>
      <c r="C424" s="87">
        <v>13266</v>
      </c>
      <c r="D424" s="86">
        <v>1</v>
      </c>
      <c r="E424" s="88">
        <v>22200</v>
      </c>
      <c r="F424" s="86">
        <v>67</v>
      </c>
      <c r="G424" s="86">
        <v>196</v>
      </c>
      <c r="H424" s="89">
        <v>0</v>
      </c>
    </row>
    <row r="425" spans="1:8" x14ac:dyDescent="0.2">
      <c r="A425" s="85">
        <v>424</v>
      </c>
      <c r="B425" s="86" t="s">
        <v>168</v>
      </c>
      <c r="C425" s="87">
        <v>24294</v>
      </c>
      <c r="D425" s="86">
        <v>1</v>
      </c>
      <c r="E425" s="88">
        <v>31350</v>
      </c>
      <c r="F425" s="86">
        <v>67</v>
      </c>
      <c r="G425" s="86">
        <v>47</v>
      </c>
      <c r="H425" s="89">
        <v>0</v>
      </c>
    </row>
    <row r="426" spans="1:8" x14ac:dyDescent="0.2">
      <c r="A426" s="85">
        <v>425</v>
      </c>
      <c r="B426" s="86" t="s">
        <v>168</v>
      </c>
      <c r="C426" s="87">
        <v>15367</v>
      </c>
      <c r="D426" s="86">
        <v>1</v>
      </c>
      <c r="E426" s="88">
        <v>20850</v>
      </c>
      <c r="F426" s="86">
        <v>67</v>
      </c>
      <c r="G426" s="86">
        <v>181</v>
      </c>
      <c r="H426" s="89">
        <v>0</v>
      </c>
    </row>
    <row r="427" spans="1:8" x14ac:dyDescent="0.2">
      <c r="A427" s="85">
        <v>426</v>
      </c>
      <c r="B427" s="86" t="s">
        <v>167</v>
      </c>
      <c r="C427" s="87">
        <v>19294</v>
      </c>
      <c r="D427" s="86">
        <v>1</v>
      </c>
      <c r="E427" s="88">
        <v>33300</v>
      </c>
      <c r="F427" s="86">
        <v>67</v>
      </c>
      <c r="G427" s="86">
        <v>120</v>
      </c>
      <c r="H427" s="89">
        <v>1</v>
      </c>
    </row>
    <row r="428" spans="1:8" x14ac:dyDescent="0.2">
      <c r="A428" s="85">
        <v>427</v>
      </c>
      <c r="B428" s="86" t="s">
        <v>167</v>
      </c>
      <c r="C428" s="87">
        <v>15452</v>
      </c>
      <c r="D428" s="86">
        <v>1</v>
      </c>
      <c r="E428" s="88">
        <v>26250</v>
      </c>
      <c r="F428" s="86">
        <v>67</v>
      </c>
      <c r="G428" s="86">
        <v>97</v>
      </c>
      <c r="H428" s="89">
        <v>1</v>
      </c>
    </row>
    <row r="429" spans="1:8" x14ac:dyDescent="0.2">
      <c r="A429" s="85">
        <v>428</v>
      </c>
      <c r="B429" s="86" t="s">
        <v>167</v>
      </c>
      <c r="C429" s="87">
        <v>23435</v>
      </c>
      <c r="D429" s="86">
        <v>1</v>
      </c>
      <c r="E429" s="88">
        <v>31950</v>
      </c>
      <c r="F429" s="86">
        <v>67</v>
      </c>
      <c r="G429" s="86">
        <v>58</v>
      </c>
      <c r="H429" s="89">
        <v>1</v>
      </c>
    </row>
    <row r="430" spans="1:8" x14ac:dyDescent="0.2">
      <c r="A430" s="85">
        <v>429</v>
      </c>
      <c r="B430" s="86" t="s">
        <v>167</v>
      </c>
      <c r="C430" s="87">
        <v>17027</v>
      </c>
      <c r="D430" s="86">
        <v>2</v>
      </c>
      <c r="E430" s="88">
        <v>30000</v>
      </c>
      <c r="F430" s="86">
        <v>67</v>
      </c>
      <c r="G430" s="86">
        <v>305</v>
      </c>
      <c r="H430" s="89">
        <v>1</v>
      </c>
    </row>
    <row r="431" spans="1:8" x14ac:dyDescent="0.2">
      <c r="A431" s="85">
        <v>430</v>
      </c>
      <c r="B431" s="86" t="s">
        <v>167</v>
      </c>
      <c r="C431" s="87">
        <v>20574</v>
      </c>
      <c r="D431" s="86">
        <v>3</v>
      </c>
      <c r="E431" s="88">
        <v>66250</v>
      </c>
      <c r="F431" s="86">
        <v>67</v>
      </c>
      <c r="G431" s="86">
        <v>99</v>
      </c>
      <c r="H431" s="89">
        <v>1</v>
      </c>
    </row>
    <row r="432" spans="1:8" x14ac:dyDescent="0.2">
      <c r="A432" s="85">
        <v>431</v>
      </c>
      <c r="B432" s="86" t="s">
        <v>167</v>
      </c>
      <c r="C432" s="87">
        <v>21565</v>
      </c>
      <c r="D432" s="86">
        <v>3</v>
      </c>
      <c r="E432" s="88">
        <v>86250</v>
      </c>
      <c r="F432" s="86">
        <v>66</v>
      </c>
      <c r="G432" s="86">
        <v>50</v>
      </c>
      <c r="H432" s="89">
        <v>0</v>
      </c>
    </row>
    <row r="433" spans="1:8" x14ac:dyDescent="0.2">
      <c r="A433" s="85">
        <v>432</v>
      </c>
      <c r="B433" s="86" t="s">
        <v>167</v>
      </c>
      <c r="C433" s="87">
        <v>23448</v>
      </c>
      <c r="D433" s="86">
        <v>1</v>
      </c>
      <c r="E433" s="88">
        <v>30750</v>
      </c>
      <c r="F433" s="86">
        <v>66</v>
      </c>
      <c r="G433" s="86">
        <v>56</v>
      </c>
      <c r="H433" s="89">
        <v>0</v>
      </c>
    </row>
    <row r="434" spans="1:8" x14ac:dyDescent="0.2">
      <c r="A434" s="85">
        <v>433</v>
      </c>
      <c r="B434" s="86" t="s">
        <v>167</v>
      </c>
      <c r="C434" s="87">
        <v>24426</v>
      </c>
      <c r="D434" s="86">
        <v>1</v>
      </c>
      <c r="E434" s="88">
        <v>33540</v>
      </c>
      <c r="F434" s="86">
        <v>66</v>
      </c>
      <c r="G434" s="86">
        <v>47</v>
      </c>
      <c r="H434" s="89">
        <v>0</v>
      </c>
    </row>
    <row r="435" spans="1:8" x14ac:dyDescent="0.2">
      <c r="A435" s="85">
        <v>434</v>
      </c>
      <c r="B435" s="86" t="s">
        <v>167</v>
      </c>
      <c r="C435" s="87" t="e">
        <v>#NULL!</v>
      </c>
      <c r="D435" s="86">
        <v>1</v>
      </c>
      <c r="E435" s="88">
        <v>34950</v>
      </c>
      <c r="F435" s="86">
        <v>66</v>
      </c>
      <c r="G435" s="86">
        <v>55</v>
      </c>
      <c r="H435" s="89">
        <v>0</v>
      </c>
    </row>
    <row r="436" spans="1:8" x14ac:dyDescent="0.2">
      <c r="A436" s="85">
        <v>435</v>
      </c>
      <c r="B436" s="86" t="s">
        <v>167</v>
      </c>
      <c r="C436" s="87">
        <v>23521</v>
      </c>
      <c r="D436" s="86">
        <v>1</v>
      </c>
      <c r="E436" s="88">
        <v>40350</v>
      </c>
      <c r="F436" s="86">
        <v>66</v>
      </c>
      <c r="G436" s="86">
        <v>80</v>
      </c>
      <c r="H436" s="89">
        <v>0</v>
      </c>
    </row>
    <row r="437" spans="1:8" x14ac:dyDescent="0.2">
      <c r="A437" s="85">
        <v>436</v>
      </c>
      <c r="B437" s="86" t="s">
        <v>167</v>
      </c>
      <c r="C437" s="87">
        <v>23889</v>
      </c>
      <c r="D437" s="86">
        <v>1</v>
      </c>
      <c r="E437" s="88">
        <v>30270</v>
      </c>
      <c r="F437" s="86">
        <v>66</v>
      </c>
      <c r="G437" s="86">
        <v>80</v>
      </c>
      <c r="H437" s="89">
        <v>0</v>
      </c>
    </row>
    <row r="438" spans="1:8" x14ac:dyDescent="0.2">
      <c r="A438" s="85">
        <v>437</v>
      </c>
      <c r="B438" s="86" t="s">
        <v>167</v>
      </c>
      <c r="C438" s="87">
        <v>12301</v>
      </c>
      <c r="D438" s="86">
        <v>1</v>
      </c>
      <c r="E438" s="88">
        <v>26250</v>
      </c>
      <c r="F438" s="86">
        <v>66</v>
      </c>
      <c r="G438" s="86">
        <v>264</v>
      </c>
      <c r="H438" s="89">
        <v>0</v>
      </c>
    </row>
    <row r="439" spans="1:8" x14ac:dyDescent="0.2">
      <c r="A439" s="85">
        <v>438</v>
      </c>
      <c r="B439" s="86" t="s">
        <v>167</v>
      </c>
      <c r="C439" s="87">
        <v>23661</v>
      </c>
      <c r="D439" s="86">
        <v>1</v>
      </c>
      <c r="E439" s="88">
        <v>32400</v>
      </c>
      <c r="F439" s="86">
        <v>66</v>
      </c>
      <c r="G439" s="86">
        <v>64</v>
      </c>
      <c r="H439" s="89">
        <v>0</v>
      </c>
    </row>
    <row r="440" spans="1:8" x14ac:dyDescent="0.2">
      <c r="A440" s="85">
        <v>439</v>
      </c>
      <c r="B440" s="86" t="s">
        <v>168</v>
      </c>
      <c r="C440" s="87">
        <v>25744</v>
      </c>
      <c r="D440" s="86">
        <v>1</v>
      </c>
      <c r="E440" s="88">
        <v>20400</v>
      </c>
      <c r="F440" s="86">
        <v>66</v>
      </c>
      <c r="G440" s="86">
        <v>0</v>
      </c>
      <c r="H440" s="89">
        <v>0</v>
      </c>
    </row>
    <row r="441" spans="1:8" x14ac:dyDescent="0.2">
      <c r="A441" s="85">
        <v>440</v>
      </c>
      <c r="B441" s="86" t="s">
        <v>168</v>
      </c>
      <c r="C441" s="87">
        <v>17481</v>
      </c>
      <c r="D441" s="86">
        <v>1</v>
      </c>
      <c r="E441" s="88">
        <v>24150</v>
      </c>
      <c r="F441" s="86">
        <v>66</v>
      </c>
      <c r="G441" s="86">
        <v>96</v>
      </c>
      <c r="H441" s="89">
        <v>0</v>
      </c>
    </row>
    <row r="442" spans="1:8" x14ac:dyDescent="0.2">
      <c r="A442" s="85">
        <v>441</v>
      </c>
      <c r="B442" s="86" t="s">
        <v>168</v>
      </c>
      <c r="C442" s="87">
        <v>18112</v>
      </c>
      <c r="D442" s="86">
        <v>1</v>
      </c>
      <c r="E442" s="88">
        <v>23850</v>
      </c>
      <c r="F442" s="86">
        <v>66</v>
      </c>
      <c r="G442" s="86">
        <v>122</v>
      </c>
      <c r="H442" s="89">
        <v>0</v>
      </c>
    </row>
    <row r="443" spans="1:8" x14ac:dyDescent="0.2">
      <c r="A443" s="85">
        <v>442</v>
      </c>
      <c r="B443" s="86" t="s">
        <v>168</v>
      </c>
      <c r="C443" s="87">
        <v>25099</v>
      </c>
      <c r="D443" s="86">
        <v>1</v>
      </c>
      <c r="E443" s="88">
        <v>29700</v>
      </c>
      <c r="F443" s="86">
        <v>66</v>
      </c>
      <c r="G443" s="86">
        <v>26</v>
      </c>
      <c r="H443" s="89">
        <v>0</v>
      </c>
    </row>
    <row r="444" spans="1:8" x14ac:dyDescent="0.2">
      <c r="A444" s="85">
        <v>443</v>
      </c>
      <c r="B444" s="86" t="s">
        <v>168</v>
      </c>
      <c r="C444" s="87">
        <v>10634</v>
      </c>
      <c r="D444" s="86">
        <v>1</v>
      </c>
      <c r="E444" s="88">
        <v>21600</v>
      </c>
      <c r="F444" s="86">
        <v>66</v>
      </c>
      <c r="G444" s="86">
        <v>228</v>
      </c>
      <c r="H444" s="89">
        <v>0</v>
      </c>
    </row>
    <row r="445" spans="1:8" x14ac:dyDescent="0.2">
      <c r="A445" s="85">
        <v>444</v>
      </c>
      <c r="B445" s="86" t="s">
        <v>168</v>
      </c>
      <c r="C445" s="87">
        <v>22540</v>
      </c>
      <c r="D445" s="86">
        <v>1</v>
      </c>
      <c r="E445" s="88">
        <v>24450</v>
      </c>
      <c r="F445" s="86">
        <v>66</v>
      </c>
      <c r="G445" s="86">
        <v>87</v>
      </c>
      <c r="H445" s="89">
        <v>0</v>
      </c>
    </row>
    <row r="446" spans="1:8" x14ac:dyDescent="0.2">
      <c r="A446" s="85">
        <v>445</v>
      </c>
      <c r="B446" s="86" t="s">
        <v>167</v>
      </c>
      <c r="C446" s="87">
        <v>23227</v>
      </c>
      <c r="D446" s="86">
        <v>1</v>
      </c>
      <c r="E446" s="88">
        <v>28050</v>
      </c>
      <c r="F446" s="86">
        <v>66</v>
      </c>
      <c r="G446" s="86">
        <v>84</v>
      </c>
      <c r="H446" s="89">
        <v>1</v>
      </c>
    </row>
    <row r="447" spans="1:8" x14ac:dyDescent="0.2">
      <c r="A447" s="85">
        <v>446</v>
      </c>
      <c r="B447" s="86" t="s">
        <v>167</v>
      </c>
      <c r="C447" s="87">
        <v>21400</v>
      </c>
      <c r="D447" s="86">
        <v>3</v>
      </c>
      <c r="E447" s="88">
        <v>100000</v>
      </c>
      <c r="F447" s="86">
        <v>66</v>
      </c>
      <c r="G447" s="86">
        <v>128</v>
      </c>
      <c r="H447" s="89">
        <v>1</v>
      </c>
    </row>
    <row r="448" spans="1:8" x14ac:dyDescent="0.2">
      <c r="A448" s="85">
        <v>447</v>
      </c>
      <c r="B448" s="86" t="s">
        <v>167</v>
      </c>
      <c r="C448" s="87">
        <v>22464</v>
      </c>
      <c r="D448" s="86">
        <v>1</v>
      </c>
      <c r="E448" s="88">
        <v>49000</v>
      </c>
      <c r="F448" s="86">
        <v>66</v>
      </c>
      <c r="G448" s="86">
        <v>86</v>
      </c>
      <c r="H448" s="89">
        <v>1</v>
      </c>
    </row>
    <row r="449" spans="1:8" x14ac:dyDescent="0.2">
      <c r="A449" s="85">
        <v>448</v>
      </c>
      <c r="B449" s="86" t="s">
        <v>168</v>
      </c>
      <c r="C449" s="87">
        <v>12210</v>
      </c>
      <c r="D449" s="86">
        <v>1</v>
      </c>
      <c r="E449" s="88">
        <v>16350</v>
      </c>
      <c r="F449" s="86">
        <v>66</v>
      </c>
      <c r="G449" s="86">
        <v>163</v>
      </c>
      <c r="H449" s="89">
        <v>1</v>
      </c>
    </row>
    <row r="450" spans="1:8" x14ac:dyDescent="0.2">
      <c r="A450" s="85">
        <v>449</v>
      </c>
      <c r="B450" s="86" t="s">
        <v>167</v>
      </c>
      <c r="C450" s="87">
        <v>24109</v>
      </c>
      <c r="D450" s="86">
        <v>3</v>
      </c>
      <c r="E450" s="88">
        <v>70000</v>
      </c>
      <c r="F450" s="86">
        <v>65</v>
      </c>
      <c r="G450" s="86">
        <v>19</v>
      </c>
      <c r="H450" s="89">
        <v>0</v>
      </c>
    </row>
    <row r="451" spans="1:8" x14ac:dyDescent="0.2">
      <c r="A451" s="85">
        <v>450</v>
      </c>
      <c r="B451" s="86" t="s">
        <v>167</v>
      </c>
      <c r="C451" s="87">
        <v>19926</v>
      </c>
      <c r="D451" s="86">
        <v>3</v>
      </c>
      <c r="E451" s="88">
        <v>55000</v>
      </c>
      <c r="F451" s="86">
        <v>65</v>
      </c>
      <c r="G451" s="86">
        <v>129</v>
      </c>
      <c r="H451" s="89">
        <v>0</v>
      </c>
    </row>
    <row r="452" spans="1:8" x14ac:dyDescent="0.2">
      <c r="A452" s="85">
        <v>451</v>
      </c>
      <c r="B452" s="86" t="s">
        <v>167</v>
      </c>
      <c r="C452" s="87">
        <v>25403</v>
      </c>
      <c r="D452" s="86">
        <v>1</v>
      </c>
      <c r="E452" s="88">
        <v>28500</v>
      </c>
      <c r="F452" s="86">
        <v>65</v>
      </c>
      <c r="G452" s="86">
        <v>20</v>
      </c>
      <c r="H452" s="89">
        <v>0</v>
      </c>
    </row>
    <row r="453" spans="1:8" x14ac:dyDescent="0.2">
      <c r="A453" s="85">
        <v>452</v>
      </c>
      <c r="B453" s="86" t="s">
        <v>167</v>
      </c>
      <c r="C453" s="87">
        <v>19584</v>
      </c>
      <c r="D453" s="86">
        <v>1</v>
      </c>
      <c r="E453" s="88">
        <v>28800</v>
      </c>
      <c r="F453" s="86">
        <v>65</v>
      </c>
      <c r="G453" s="86">
        <v>210</v>
      </c>
      <c r="H453" s="89">
        <v>0</v>
      </c>
    </row>
    <row r="454" spans="1:8" x14ac:dyDescent="0.2">
      <c r="A454" s="85">
        <v>453</v>
      </c>
      <c r="B454" s="86" t="s">
        <v>167</v>
      </c>
      <c r="C454" s="87">
        <v>11177</v>
      </c>
      <c r="D454" s="86">
        <v>1</v>
      </c>
      <c r="E454" s="88">
        <v>24450</v>
      </c>
      <c r="F454" s="86">
        <v>65</v>
      </c>
      <c r="G454" s="86">
        <v>338</v>
      </c>
      <c r="H454" s="89">
        <v>0</v>
      </c>
    </row>
    <row r="455" spans="1:8" x14ac:dyDescent="0.2">
      <c r="A455" s="85">
        <v>454</v>
      </c>
      <c r="B455" s="86" t="s">
        <v>167</v>
      </c>
      <c r="C455" s="87">
        <v>23951</v>
      </c>
      <c r="D455" s="86">
        <v>3</v>
      </c>
      <c r="E455" s="88">
        <v>90625</v>
      </c>
      <c r="F455" s="86">
        <v>65</v>
      </c>
      <c r="G455" s="86">
        <v>18</v>
      </c>
      <c r="H455" s="89">
        <v>0</v>
      </c>
    </row>
    <row r="456" spans="1:8" x14ac:dyDescent="0.2">
      <c r="A456" s="85">
        <v>455</v>
      </c>
      <c r="B456" s="86" t="s">
        <v>167</v>
      </c>
      <c r="C456" s="87">
        <v>23393</v>
      </c>
      <c r="D456" s="86">
        <v>3</v>
      </c>
      <c r="E456" s="88">
        <v>43650</v>
      </c>
      <c r="F456" s="86">
        <v>65</v>
      </c>
      <c r="G456" s="86">
        <v>19</v>
      </c>
      <c r="H456" s="89">
        <v>0</v>
      </c>
    </row>
    <row r="457" spans="1:8" x14ac:dyDescent="0.2">
      <c r="A457" s="85">
        <v>456</v>
      </c>
      <c r="B457" s="86" t="s">
        <v>167</v>
      </c>
      <c r="C457" s="87">
        <v>21840</v>
      </c>
      <c r="D457" s="86">
        <v>3</v>
      </c>
      <c r="E457" s="88">
        <v>75000</v>
      </c>
      <c r="F457" s="86">
        <v>65</v>
      </c>
      <c r="G457" s="86">
        <v>54</v>
      </c>
      <c r="H457" s="89">
        <v>0</v>
      </c>
    </row>
    <row r="458" spans="1:8" x14ac:dyDescent="0.2">
      <c r="A458" s="85">
        <v>457</v>
      </c>
      <c r="B458" s="86" t="s">
        <v>167</v>
      </c>
      <c r="C458" s="87">
        <v>24985</v>
      </c>
      <c r="D458" s="86">
        <v>1</v>
      </c>
      <c r="E458" s="88">
        <v>31650</v>
      </c>
      <c r="F458" s="86">
        <v>65</v>
      </c>
      <c r="G458" s="86">
        <v>10</v>
      </c>
      <c r="H458" s="89">
        <v>0</v>
      </c>
    </row>
    <row r="459" spans="1:8" x14ac:dyDescent="0.2">
      <c r="A459" s="85">
        <v>458</v>
      </c>
      <c r="B459" s="86" t="s">
        <v>167</v>
      </c>
      <c r="C459" s="87">
        <v>23929</v>
      </c>
      <c r="D459" s="86">
        <v>3</v>
      </c>
      <c r="E459" s="88">
        <v>61875</v>
      </c>
      <c r="F459" s="86">
        <v>65</v>
      </c>
      <c r="G459" s="86">
        <v>26</v>
      </c>
      <c r="H459" s="89">
        <v>0</v>
      </c>
    </row>
    <row r="460" spans="1:8" x14ac:dyDescent="0.2">
      <c r="A460" s="85">
        <v>459</v>
      </c>
      <c r="B460" s="86" t="s">
        <v>168</v>
      </c>
      <c r="C460" s="87">
        <v>25974</v>
      </c>
      <c r="D460" s="86">
        <v>1</v>
      </c>
      <c r="E460" s="88">
        <v>21750</v>
      </c>
      <c r="F460" s="86">
        <v>65</v>
      </c>
      <c r="G460" s="86">
        <v>0</v>
      </c>
      <c r="H460" s="89">
        <v>0</v>
      </c>
    </row>
    <row r="461" spans="1:8" x14ac:dyDescent="0.2">
      <c r="A461" s="85">
        <v>460</v>
      </c>
      <c r="B461" s="86" t="s">
        <v>168</v>
      </c>
      <c r="C461" s="87">
        <v>25427</v>
      </c>
      <c r="D461" s="86">
        <v>1</v>
      </c>
      <c r="E461" s="88">
        <v>22500</v>
      </c>
      <c r="F461" s="86">
        <v>65</v>
      </c>
      <c r="G461" s="86">
        <v>24</v>
      </c>
      <c r="H461" s="89">
        <v>0</v>
      </c>
    </row>
    <row r="462" spans="1:8" x14ac:dyDescent="0.2">
      <c r="A462" s="85">
        <v>461</v>
      </c>
      <c r="B462" s="86" t="s">
        <v>168</v>
      </c>
      <c r="C462" s="87">
        <v>16018</v>
      </c>
      <c r="D462" s="86">
        <v>1</v>
      </c>
      <c r="E462" s="88">
        <v>21600</v>
      </c>
      <c r="F462" s="86">
        <v>65</v>
      </c>
      <c r="G462" s="86">
        <v>173</v>
      </c>
      <c r="H462" s="89">
        <v>0</v>
      </c>
    </row>
    <row r="463" spans="1:8" x14ac:dyDescent="0.2">
      <c r="A463" s="85">
        <v>462</v>
      </c>
      <c r="B463" s="86" t="s">
        <v>168</v>
      </c>
      <c r="C463" s="87">
        <v>23302</v>
      </c>
      <c r="D463" s="86">
        <v>3</v>
      </c>
      <c r="E463" s="88">
        <v>34410</v>
      </c>
      <c r="F463" s="86">
        <v>65</v>
      </c>
      <c r="G463" s="86">
        <v>79</v>
      </c>
      <c r="H463" s="89">
        <v>0</v>
      </c>
    </row>
    <row r="464" spans="1:8" x14ac:dyDescent="0.2">
      <c r="A464" s="85">
        <v>463</v>
      </c>
      <c r="B464" s="86" t="s">
        <v>168</v>
      </c>
      <c r="C464" s="87">
        <v>12707</v>
      </c>
      <c r="D464" s="86">
        <v>1</v>
      </c>
      <c r="E464" s="88">
        <v>20700</v>
      </c>
      <c r="F464" s="86">
        <v>65</v>
      </c>
      <c r="G464" s="86">
        <v>241</v>
      </c>
      <c r="H464" s="89">
        <v>0</v>
      </c>
    </row>
    <row r="465" spans="1:8" x14ac:dyDescent="0.2">
      <c r="A465" s="85">
        <v>464</v>
      </c>
      <c r="B465" s="86" t="s">
        <v>167</v>
      </c>
      <c r="C465" s="87">
        <v>22725</v>
      </c>
      <c r="D465" s="86">
        <v>3</v>
      </c>
      <c r="E465" s="88">
        <v>47550</v>
      </c>
      <c r="F465" s="86">
        <v>64</v>
      </c>
      <c r="G465" s="86">
        <v>27</v>
      </c>
      <c r="H465" s="89">
        <v>0</v>
      </c>
    </row>
    <row r="466" spans="1:8" x14ac:dyDescent="0.2">
      <c r="A466" s="85">
        <v>465</v>
      </c>
      <c r="B466" s="86" t="s">
        <v>167</v>
      </c>
      <c r="C466" s="87">
        <v>22847</v>
      </c>
      <c r="D466" s="86">
        <v>1</v>
      </c>
      <c r="E466" s="88">
        <v>33900</v>
      </c>
      <c r="F466" s="86">
        <v>64</v>
      </c>
      <c r="G466" s="86">
        <v>106</v>
      </c>
      <c r="H466" s="89">
        <v>0</v>
      </c>
    </row>
    <row r="467" spans="1:8" x14ac:dyDescent="0.2">
      <c r="A467" s="85">
        <v>466</v>
      </c>
      <c r="B467" s="86" t="s">
        <v>168</v>
      </c>
      <c r="C467" s="87">
        <v>17699</v>
      </c>
      <c r="D467" s="86">
        <v>1</v>
      </c>
      <c r="E467" s="88">
        <v>23400</v>
      </c>
      <c r="F467" s="86">
        <v>64</v>
      </c>
      <c r="G467" s="86">
        <v>198</v>
      </c>
      <c r="H467" s="89">
        <v>0</v>
      </c>
    </row>
    <row r="468" spans="1:8" x14ac:dyDescent="0.2">
      <c r="A468" s="85">
        <v>467</v>
      </c>
      <c r="B468" s="86" t="s">
        <v>168</v>
      </c>
      <c r="C468" s="87">
        <v>24702</v>
      </c>
      <c r="D468" s="86">
        <v>1</v>
      </c>
      <c r="E468" s="88">
        <v>32850</v>
      </c>
      <c r="F468" s="86">
        <v>64</v>
      </c>
      <c r="G468" s="86">
        <v>20</v>
      </c>
      <c r="H468" s="89">
        <v>0</v>
      </c>
    </row>
    <row r="469" spans="1:8" x14ac:dyDescent="0.2">
      <c r="A469" s="85">
        <v>468</v>
      </c>
      <c r="B469" s="86" t="s">
        <v>168</v>
      </c>
      <c r="C469" s="87">
        <v>24074</v>
      </c>
      <c r="D469" s="86">
        <v>3</v>
      </c>
      <c r="E469" s="88">
        <v>55750</v>
      </c>
      <c r="F469" s="86">
        <v>64</v>
      </c>
      <c r="G469" s="86">
        <v>36</v>
      </c>
      <c r="H469" s="89">
        <v>0</v>
      </c>
    </row>
    <row r="470" spans="1:8" x14ac:dyDescent="0.2">
      <c r="A470" s="85">
        <v>469</v>
      </c>
      <c r="B470" s="86" t="s">
        <v>168</v>
      </c>
      <c r="C470" s="87">
        <v>23529</v>
      </c>
      <c r="D470" s="86">
        <v>1</v>
      </c>
      <c r="E470" s="88">
        <v>25200</v>
      </c>
      <c r="F470" s="86">
        <v>64</v>
      </c>
      <c r="G470" s="86">
        <v>57</v>
      </c>
      <c r="H470" s="89">
        <v>0</v>
      </c>
    </row>
    <row r="471" spans="1:8" x14ac:dyDescent="0.2">
      <c r="A471" s="85">
        <v>470</v>
      </c>
      <c r="B471" s="86" t="s">
        <v>167</v>
      </c>
      <c r="C471" s="87">
        <v>23398</v>
      </c>
      <c r="D471" s="86">
        <v>1</v>
      </c>
      <c r="E471" s="88">
        <v>26250</v>
      </c>
      <c r="F471" s="86">
        <v>64</v>
      </c>
      <c r="G471" s="86">
        <v>69</v>
      </c>
      <c r="H471" s="89">
        <v>1</v>
      </c>
    </row>
    <row r="472" spans="1:8" x14ac:dyDescent="0.2">
      <c r="A472" s="85">
        <v>471</v>
      </c>
      <c r="B472" s="86" t="s">
        <v>167</v>
      </c>
      <c r="C472" s="87">
        <v>24322</v>
      </c>
      <c r="D472" s="86">
        <v>1</v>
      </c>
      <c r="E472" s="88">
        <v>26400</v>
      </c>
      <c r="F472" s="86">
        <v>64</v>
      </c>
      <c r="G472" s="86">
        <v>32</v>
      </c>
      <c r="H472" s="89">
        <v>1</v>
      </c>
    </row>
    <row r="473" spans="1:8" x14ac:dyDescent="0.2">
      <c r="A473" s="85">
        <v>472</v>
      </c>
      <c r="B473" s="86" t="s">
        <v>167</v>
      </c>
      <c r="C473" s="87">
        <v>24159</v>
      </c>
      <c r="D473" s="86">
        <v>1</v>
      </c>
      <c r="E473" s="88">
        <v>39150</v>
      </c>
      <c r="F473" s="86">
        <v>63</v>
      </c>
      <c r="G473" s="86">
        <v>46</v>
      </c>
      <c r="H473" s="89">
        <v>0</v>
      </c>
    </row>
    <row r="474" spans="1:8" x14ac:dyDescent="0.2">
      <c r="A474" s="85">
        <v>473</v>
      </c>
      <c r="B474" s="86" t="s">
        <v>168</v>
      </c>
      <c r="C474" s="87">
        <v>13844</v>
      </c>
      <c r="D474" s="86">
        <v>1</v>
      </c>
      <c r="E474" s="88">
        <v>21450</v>
      </c>
      <c r="F474" s="86">
        <v>63</v>
      </c>
      <c r="G474" s="86">
        <v>139</v>
      </c>
      <c r="H474" s="89">
        <v>0</v>
      </c>
    </row>
    <row r="475" spans="1:8" x14ac:dyDescent="0.2">
      <c r="A475" s="90">
        <v>474</v>
      </c>
      <c r="B475" s="91" t="s">
        <v>168</v>
      </c>
      <c r="C475" s="92">
        <v>25147</v>
      </c>
      <c r="D475" s="91">
        <v>1</v>
      </c>
      <c r="E475" s="93">
        <v>29400</v>
      </c>
      <c r="F475" s="91">
        <v>63</v>
      </c>
      <c r="G475" s="91">
        <v>9</v>
      </c>
      <c r="H475" s="94">
        <v>0</v>
      </c>
    </row>
  </sheetData>
  <pageMargins left="0.75" right="0.75" top="1" bottom="1" header="0" footer="0"/>
  <pageSetup paperSize="0" scale="0" firstPageNumber="0" fitToWidth="0" fitToHeight="0" orientation="landscape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5"/>
  <sheetViews>
    <sheetView zoomScale="85" zoomScaleNormal="85" workbookViewId="0">
      <selection activeCell="D14" sqref="D14"/>
    </sheetView>
  </sheetViews>
  <sheetFormatPr defaultRowHeight="18.75" x14ac:dyDescent="0.3"/>
  <cols>
    <col min="1" max="1" width="26" style="1" bestFit="1" customWidth="1"/>
    <col min="2" max="2" width="16.85546875" style="1" bestFit="1" customWidth="1"/>
    <col min="3" max="3" width="10.85546875" style="1" bestFit="1" customWidth="1"/>
    <col min="4" max="4" width="14.5703125" style="1" bestFit="1" customWidth="1"/>
    <col min="5" max="5" width="10.85546875" style="1" bestFit="1" customWidth="1"/>
    <col min="6" max="6" width="16.5703125" style="1" bestFit="1" customWidth="1"/>
    <col min="7" max="7" width="17.42578125" style="1" customWidth="1"/>
    <col min="8" max="16384" width="9.140625" style="1"/>
  </cols>
  <sheetData>
    <row r="1" spans="1:7" s="41" customFormat="1" x14ac:dyDescent="0.3"/>
    <row r="2" spans="1:7" s="41" customFormat="1" x14ac:dyDescent="0.3">
      <c r="A2" s="46" t="s">
        <v>4</v>
      </c>
    </row>
    <row r="3" spans="1:7" s="41" customFormat="1" ht="19.5" thickBot="1" x14ac:dyDescent="0.35">
      <c r="A3" s="42" t="s">
        <v>70</v>
      </c>
      <c r="B3" s="39" t="s">
        <v>5</v>
      </c>
      <c r="C3" s="39" t="s">
        <v>2</v>
      </c>
      <c r="D3" s="39" t="s">
        <v>6</v>
      </c>
      <c r="E3" s="39" t="s">
        <v>7</v>
      </c>
      <c r="F3" s="39" t="s">
        <v>8</v>
      </c>
      <c r="G3" s="38" t="s">
        <v>0</v>
      </c>
    </row>
    <row r="4" spans="1:7" s="41" customFormat="1" ht="19.5" thickTop="1" x14ac:dyDescent="0.3">
      <c r="A4" s="43" t="s">
        <v>9</v>
      </c>
      <c r="B4" s="2">
        <v>57</v>
      </c>
      <c r="C4" s="51">
        <v>10.47</v>
      </c>
      <c r="D4" s="52">
        <f t="shared" ref="D4:D11" si="0">C4*B4</f>
        <v>596.79000000000008</v>
      </c>
      <c r="E4" s="51">
        <v>17.95</v>
      </c>
      <c r="F4" s="3">
        <f t="shared" ref="F4:F11" si="1">(E4-C4)/C4</f>
        <v>0.71442215854823288</v>
      </c>
      <c r="G4" s="48" t="s">
        <v>1</v>
      </c>
    </row>
    <row r="5" spans="1:7" s="40" customFormat="1" x14ac:dyDescent="0.3">
      <c r="A5" s="44" t="s">
        <v>10</v>
      </c>
      <c r="B5" s="4">
        <v>856</v>
      </c>
      <c r="C5" s="52">
        <v>0.12</v>
      </c>
      <c r="D5" s="52">
        <f t="shared" si="0"/>
        <v>102.72</v>
      </c>
      <c r="E5" s="52">
        <v>0.25</v>
      </c>
      <c r="F5" s="3">
        <f t="shared" si="1"/>
        <v>1.0833333333333335</v>
      </c>
      <c r="G5" s="49" t="s">
        <v>11</v>
      </c>
    </row>
    <row r="6" spans="1:7" x14ac:dyDescent="0.3">
      <c r="A6" s="44" t="s">
        <v>12</v>
      </c>
      <c r="B6" s="4">
        <v>357</v>
      </c>
      <c r="C6" s="52">
        <v>1.57</v>
      </c>
      <c r="D6" s="52">
        <f t="shared" si="0"/>
        <v>560.49</v>
      </c>
      <c r="E6" s="52">
        <v>2.95</v>
      </c>
      <c r="F6" s="3">
        <f t="shared" si="1"/>
        <v>0.87898089171974525</v>
      </c>
      <c r="G6" s="49" t="s">
        <v>13</v>
      </c>
    </row>
    <row r="7" spans="1:7" x14ac:dyDescent="0.3">
      <c r="A7" s="44" t="s">
        <v>14</v>
      </c>
      <c r="B7" s="4">
        <v>86</v>
      </c>
      <c r="C7" s="52">
        <v>15.24</v>
      </c>
      <c r="D7" s="52">
        <f t="shared" si="0"/>
        <v>1310.6400000000001</v>
      </c>
      <c r="E7" s="52">
        <v>19.95</v>
      </c>
      <c r="F7" s="3">
        <f t="shared" si="1"/>
        <v>0.30905511811023617</v>
      </c>
      <c r="G7" s="49" t="s">
        <v>15</v>
      </c>
    </row>
    <row r="8" spans="1:7" x14ac:dyDescent="0.3">
      <c r="A8" s="44" t="s">
        <v>16</v>
      </c>
      <c r="B8" s="4">
        <v>75</v>
      </c>
      <c r="C8" s="52">
        <v>18.690000000000001</v>
      </c>
      <c r="D8" s="52">
        <f t="shared" si="0"/>
        <v>1401.75</v>
      </c>
      <c r="E8" s="52">
        <v>27.95</v>
      </c>
      <c r="F8" s="3">
        <f t="shared" si="1"/>
        <v>0.49545211342964141</v>
      </c>
      <c r="G8" s="49" t="s">
        <v>17</v>
      </c>
    </row>
    <row r="9" spans="1:7" x14ac:dyDescent="0.3">
      <c r="A9" s="44" t="s">
        <v>18</v>
      </c>
      <c r="B9" s="4">
        <v>298</v>
      </c>
      <c r="C9" s="52">
        <v>3.11</v>
      </c>
      <c r="D9" s="52">
        <f t="shared" si="0"/>
        <v>926.78</v>
      </c>
      <c r="E9" s="52">
        <v>5.95</v>
      </c>
      <c r="F9" s="3">
        <f t="shared" si="1"/>
        <v>0.91318327974276536</v>
      </c>
      <c r="G9" s="49" t="s">
        <v>19</v>
      </c>
    </row>
    <row r="10" spans="1:7" x14ac:dyDescent="0.3">
      <c r="A10" s="44" t="s">
        <v>20</v>
      </c>
      <c r="B10" s="4">
        <v>155</v>
      </c>
      <c r="C10" s="52">
        <v>6.85</v>
      </c>
      <c r="D10" s="52">
        <f t="shared" si="0"/>
        <v>1061.75</v>
      </c>
      <c r="E10" s="52">
        <v>9.9499999999999993</v>
      </c>
      <c r="F10" s="3">
        <f t="shared" si="1"/>
        <v>0.45255474452554739</v>
      </c>
      <c r="G10" s="49" t="s">
        <v>21</v>
      </c>
    </row>
    <row r="11" spans="1:7" x14ac:dyDescent="0.3">
      <c r="A11" s="45" t="s">
        <v>22</v>
      </c>
      <c r="B11" s="5">
        <v>482</v>
      </c>
      <c r="C11" s="53">
        <v>4.01</v>
      </c>
      <c r="D11" s="53">
        <f t="shared" si="0"/>
        <v>1932.82</v>
      </c>
      <c r="E11" s="53">
        <v>6.95</v>
      </c>
      <c r="F11" s="6">
        <f t="shared" si="1"/>
        <v>0.73316708229426453</v>
      </c>
      <c r="G11" s="50" t="s">
        <v>23</v>
      </c>
    </row>
    <row r="13" spans="1:7" x14ac:dyDescent="0.3">
      <c r="A13" s="46" t="s">
        <v>70</v>
      </c>
      <c r="B13" s="41" t="s">
        <v>22</v>
      </c>
      <c r="C13" s="56">
        <f>MATCH(B13,A4:A11,0)</f>
        <v>8</v>
      </c>
      <c r="D13" s="58"/>
    </row>
    <row r="14" spans="1:7" x14ac:dyDescent="0.3">
      <c r="A14" s="46" t="s">
        <v>69</v>
      </c>
      <c r="B14" s="41" t="s">
        <v>0</v>
      </c>
      <c r="C14" s="56">
        <f>MATCH(B14,A3:G3,0)</f>
        <v>7</v>
      </c>
    </row>
    <row r="15" spans="1:7" x14ac:dyDescent="0.3">
      <c r="A15" s="46" t="s">
        <v>3</v>
      </c>
      <c r="B15" s="47" t="str">
        <f>INDEX(A4:G11,C13,C14)</f>
        <v>B-047</v>
      </c>
    </row>
  </sheetData>
  <dataValidations count="2">
    <dataValidation type="list" allowBlank="1" showInputMessage="1" showErrorMessage="1" sqref="B13 D13">
      <formula1>$A$4:$A$11</formula1>
    </dataValidation>
    <dataValidation type="list" allowBlank="1" showInputMessage="1" showErrorMessage="1" sqref="B14">
      <formula1>$B$3:$G$3</formula1>
    </dataValidation>
  </dataValidations>
  <printOptions gridLines="1" gridLinesSet="0"/>
  <pageMargins left="0.75" right="0.75" top="1" bottom="1" header="0.5" footer="0.5"/>
  <pageSetup orientation="portrait" horizontalDpi="360" verticalDpi="36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2"/>
  <sheetViews>
    <sheetView workbookViewId="0">
      <selection activeCell="H3" sqref="H3"/>
    </sheetView>
  </sheetViews>
  <sheetFormatPr defaultRowHeight="15" x14ac:dyDescent="0.25"/>
  <cols>
    <col min="2" max="2" width="11.5703125" bestFit="1" customWidth="1"/>
    <col min="3" max="3" width="16.85546875" customWidth="1"/>
    <col min="5" max="5" width="27.28515625" style="10" bestFit="1" customWidth="1"/>
    <col min="6" max="6" width="24.5703125" style="10" bestFit="1" customWidth="1"/>
    <col min="7" max="8" width="14.85546875" bestFit="1" customWidth="1"/>
    <col min="10" max="10" width="9.85546875" bestFit="1" customWidth="1"/>
  </cols>
  <sheetData>
    <row r="1" spans="1:11" ht="15.75" x14ac:dyDescent="0.25">
      <c r="A1" s="9" t="s">
        <v>24</v>
      </c>
      <c r="B1" s="8">
        <f ca="1">TODAY()</f>
        <v>44530</v>
      </c>
      <c r="E1" s="11" t="s">
        <v>71</v>
      </c>
      <c r="F1" s="11" t="s">
        <v>72</v>
      </c>
      <c r="G1" s="55" t="s">
        <v>32</v>
      </c>
      <c r="H1" s="55" t="s">
        <v>73</v>
      </c>
      <c r="J1" t="s">
        <v>74</v>
      </c>
    </row>
    <row r="2" spans="1:11" ht="15.75" x14ac:dyDescent="0.25">
      <c r="A2" s="9" t="s">
        <v>25</v>
      </c>
      <c r="B2">
        <f ca="1">YEAR(B1)</f>
        <v>2021</v>
      </c>
      <c r="E2" s="10">
        <v>42746</v>
      </c>
      <c r="F2" s="10">
        <v>42830</v>
      </c>
      <c r="G2">
        <f>_xlfn.DAYS(F2,E2)</f>
        <v>84</v>
      </c>
      <c r="H2">
        <f>NETWORKDAYS(E2,F2)</f>
        <v>61</v>
      </c>
      <c r="J2" s="59">
        <v>42760</v>
      </c>
      <c r="K2" t="s">
        <v>75</v>
      </c>
    </row>
    <row r="3" spans="1:11" ht="15.75" x14ac:dyDescent="0.25">
      <c r="A3" s="9" t="s">
        <v>26</v>
      </c>
      <c r="B3">
        <f ca="1">MONTH(B1)</f>
        <v>11</v>
      </c>
      <c r="E3" s="10">
        <v>42747</v>
      </c>
      <c r="F3" s="10">
        <v>42846</v>
      </c>
      <c r="G3">
        <f t="shared" ref="G3:G12" si="0">_xlfn.DAYS(F3,E3)</f>
        <v>99</v>
      </c>
      <c r="H3">
        <f t="shared" ref="H3:H12" si="1">NETWORKDAYS(E3,F3)</f>
        <v>72</v>
      </c>
      <c r="J3" s="59">
        <v>42814</v>
      </c>
      <c r="K3" t="s">
        <v>76</v>
      </c>
    </row>
    <row r="4" spans="1:11" ht="15.75" x14ac:dyDescent="0.25">
      <c r="A4" s="9" t="s">
        <v>27</v>
      </c>
      <c r="B4">
        <f ca="1">DAY(B1)</f>
        <v>30</v>
      </c>
      <c r="E4" s="10">
        <v>42748</v>
      </c>
      <c r="F4" s="10">
        <v>42853</v>
      </c>
      <c r="G4">
        <f t="shared" si="0"/>
        <v>105</v>
      </c>
      <c r="H4">
        <f t="shared" si="1"/>
        <v>76</v>
      </c>
    </row>
    <row r="5" spans="1:11" x14ac:dyDescent="0.25">
      <c r="A5" s="7"/>
      <c r="E5" s="10">
        <v>42749</v>
      </c>
      <c r="F5" s="10">
        <v>42835</v>
      </c>
      <c r="G5">
        <f t="shared" si="0"/>
        <v>86</v>
      </c>
      <c r="H5">
        <f t="shared" si="1"/>
        <v>61</v>
      </c>
    </row>
    <row r="6" spans="1:11" x14ac:dyDescent="0.25">
      <c r="E6" s="10">
        <v>42750</v>
      </c>
      <c r="F6" s="10">
        <v>42856</v>
      </c>
      <c r="G6">
        <f t="shared" si="0"/>
        <v>106</v>
      </c>
      <c r="H6">
        <f t="shared" si="1"/>
        <v>76</v>
      </c>
    </row>
    <row r="7" spans="1:11" ht="15.75" x14ac:dyDescent="0.25">
      <c r="A7" s="9" t="s">
        <v>28</v>
      </c>
      <c r="B7" s="54">
        <f ca="1">NOW()</f>
        <v>44530.588181712963</v>
      </c>
      <c r="C7" s="57">
        <f ca="1">NOW()</f>
        <v>44530.588181712963</v>
      </c>
      <c r="E7" s="10">
        <v>42751</v>
      </c>
      <c r="F7" s="10">
        <v>42830</v>
      </c>
      <c r="G7">
        <f t="shared" si="0"/>
        <v>79</v>
      </c>
      <c r="H7">
        <f t="shared" si="1"/>
        <v>58</v>
      </c>
    </row>
    <row r="8" spans="1:11" ht="15.75" x14ac:dyDescent="0.25">
      <c r="A8" s="9" t="s">
        <v>29</v>
      </c>
      <c r="B8">
        <f ca="1">HOUR(B7)</f>
        <v>14</v>
      </c>
      <c r="E8" s="10">
        <v>42752</v>
      </c>
      <c r="F8" s="10">
        <v>42830</v>
      </c>
      <c r="G8">
        <f t="shared" si="0"/>
        <v>78</v>
      </c>
      <c r="H8">
        <f t="shared" si="1"/>
        <v>57</v>
      </c>
    </row>
    <row r="9" spans="1:11" ht="15.75" x14ac:dyDescent="0.25">
      <c r="A9" s="9" t="s">
        <v>30</v>
      </c>
      <c r="B9">
        <f ca="1">MINUTE(B7)</f>
        <v>6</v>
      </c>
      <c r="E9" s="10">
        <v>42753</v>
      </c>
      <c r="F9" s="10">
        <v>42845</v>
      </c>
      <c r="G9">
        <f t="shared" si="0"/>
        <v>92</v>
      </c>
      <c r="H9">
        <f t="shared" si="1"/>
        <v>67</v>
      </c>
    </row>
    <row r="10" spans="1:11" ht="15.75" x14ac:dyDescent="0.25">
      <c r="A10" s="9" t="s">
        <v>31</v>
      </c>
      <c r="B10">
        <f ca="1">SECOND(B7)</f>
        <v>59</v>
      </c>
      <c r="E10" s="10">
        <v>42754</v>
      </c>
      <c r="F10" s="10">
        <v>42858</v>
      </c>
      <c r="G10">
        <f t="shared" si="0"/>
        <v>104</v>
      </c>
      <c r="H10">
        <f t="shared" si="1"/>
        <v>75</v>
      </c>
    </row>
    <row r="11" spans="1:11" x14ac:dyDescent="0.25">
      <c r="E11" s="10">
        <v>42755</v>
      </c>
      <c r="F11" s="10">
        <v>42830</v>
      </c>
      <c r="G11">
        <f t="shared" si="0"/>
        <v>75</v>
      </c>
      <c r="H11">
        <f t="shared" si="1"/>
        <v>54</v>
      </c>
    </row>
    <row r="12" spans="1:11" x14ac:dyDescent="0.25">
      <c r="E12" s="10">
        <v>42756</v>
      </c>
      <c r="F12" s="10">
        <v>42845</v>
      </c>
      <c r="G12">
        <f t="shared" si="0"/>
        <v>89</v>
      </c>
      <c r="H12">
        <f t="shared" si="1"/>
        <v>64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Basic Formula</vt:lpstr>
      <vt:lpstr>Text</vt:lpstr>
      <vt:lpstr>Function</vt:lpstr>
      <vt:lpstr>Vlookup</vt:lpstr>
      <vt:lpstr>HLookup</vt:lpstr>
      <vt:lpstr>LOOKUP</vt:lpstr>
      <vt:lpstr>Employee data</vt:lpstr>
      <vt:lpstr>Index&amp;Match</vt:lpstr>
      <vt:lpstr>Date&amp;Time</vt:lpstr>
      <vt:lpstr>Pivot</vt:lpstr>
      <vt:lpstr>data</vt:lpstr>
      <vt:lpstr>data1</vt:lpstr>
      <vt:lpstr>'Index&amp;Match'!Database</vt:lpstr>
      <vt:lpstr>tabel1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kevin</cp:lastModifiedBy>
  <dcterms:created xsi:type="dcterms:W3CDTF">2016-08-22T12:11:29Z</dcterms:created>
  <dcterms:modified xsi:type="dcterms:W3CDTF">2021-11-30T08:07:52Z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0x010100E08C96ABAD7D9646B9BF6A5BB55D0033</vt:lpwstr>
  </property>
</Properties>
</file>