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hidePivotFieldList="1"/>
  <mc:AlternateContent xmlns:mc="http://schemas.openxmlformats.org/markup-compatibility/2006">
    <mc:Choice Requires="x15">
      <x15ac:absPath xmlns:x15ac="http://schemas.microsoft.com/office/spreadsheetml/2010/11/ac" url="C:\Users\Kapil Singh Senwal\Downloads\"/>
    </mc:Choice>
  </mc:AlternateContent>
  <xr:revisionPtr revIDLastSave="0" documentId="13_ncr:1_{EEA06F13-9058-4940-A77E-535DBFF1256D}" xr6:coauthVersionLast="47" xr6:coauthVersionMax="47" xr10:uidLastSave="{00000000-0000-0000-0000-000000000000}"/>
  <bookViews>
    <workbookView xWindow="-108" yWindow="-108" windowWidth="23256" windowHeight="12576" activeTab="2" xr2:uid="{26D4546B-D2A1-4444-8EAF-A6228F96F0C1}"/>
  </bookViews>
  <sheets>
    <sheet name="Pivots" sheetId="6" r:id="rId1"/>
    <sheet name="Data" sheetId="2" r:id="rId2"/>
    <sheet name="Customer Center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47" r:id="rId9"/>
    <pivotCache cacheId="150" r:id="rId10"/>
    <pivotCache cacheId="153" r:id="rId11"/>
    <pivotCache cacheId="156" r:id="rId12"/>
    <pivotCache cacheId="15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8" i="6" l="1"/>
  <c r="L27" i="5" s="1"/>
  <c r="U16" i="6"/>
  <c r="U24" i="6" s="1"/>
  <c r="L32" i="5" s="1"/>
  <c r="P17" i="5" a="1"/>
  <c r="P17" i="5" s="1"/>
  <c r="O18" i="5" a="1"/>
  <c r="O18" i="5" s="1"/>
  <c r="P14" i="6"/>
  <c r="P18" i="6" s="1"/>
  <c r="L17" i="6" a="1"/>
  <c r="L1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U18" i="6" l="1"/>
  <c r="U21" i="6" s="1"/>
  <c r="U26" i="6" s="1"/>
  <c r="L34" i="5" s="1"/>
  <c r="U17" i="6"/>
  <c r="U20" i="6" s="1"/>
  <c r="U25" i="6" s="1"/>
  <c r="L33" i="5" s="1"/>
  <c r="O17" i="6"/>
  <c r="O21" i="6"/>
  <c r="O19" i="6"/>
  <c r="P21" i="6"/>
  <c r="O18" i="6"/>
  <c r="P20" i="6"/>
  <c r="P19" i="6"/>
  <c r="O20" i="6"/>
  <c r="P1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4E8F94-AE61-404C-8E5C-7EA86C2AEAD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B085BB1C-35C8-4BB2-9EDA-50E5320C9290}"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453B7773-89FA-4E8E-B168-F1C0F7600BB6}"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<sst xmlns="http://schemas.openxmlformats.org/spreadsheetml/2006/main" count="3172" uniqueCount="1086">
  <si>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</si>
  <si>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</si>
  <si>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</si>
  <si>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</si>
  <si>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</si>
  <si>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</si>
  <si>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</si>
  <si>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</si>
  <si>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</si>
  <si>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</si>
  <si>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</si>
  <si>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</si>
  <si>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</si>
  <si>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</si>
  <si>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</si>
  <si>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</si>
  <si>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</si>
  <si>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</si>
  <si>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</si>
  <si>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</si>
  <si>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</si>
  <si>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</si>
  <si>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</si>
  <si>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</si>
  <si>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</si>
  <si>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</si>
  <si>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</si>
  <si>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</si>
  <si>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</si>
  <si>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</si>
  <si>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</si>
  <si>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</si>
  <si>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</si>
  <si>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</si>
  <si>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</si>
  <si>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</si>
  <si>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</si>
  <si>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</si>
  <si>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</si>
  <si>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</si>
  <si>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</si>
  <si>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</si>
  <si>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</si>
  <si>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</si>
  <si>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</si>
  <si>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</si>
  <si>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</si>
  <si>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</si>
  <si>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</si>
  <si>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</si>
  <si>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</si>
  <si>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</si>
  <si>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</si>
  <si>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</si>
  <si>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</si>
  <si>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</si>
  <si>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</si>
  <si>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</si>
  <si>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</si>
  <si>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</si>
  <si>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</si>
  <si>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</si>
  <si>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</si>
  <si>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</si>
  <si>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</si>
  <si>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</si>
  <si>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</si>
  <si>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</si>
  <si>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</si>
  <si>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</si>
  <si>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</si>
  <si>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</si>
  <si>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</si>
  <si>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</si>
  <si>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</si>
  <si>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</si>
  <si>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</si>
  <si>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</si>
  <si>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</si>
  <si>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</si>
  <si>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</si>
  <si>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</si>
  <si>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</si>
  <si>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</si>
  <si>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</si>
  <si>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</si>
  <si>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</si>
  <si>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</si>
  <si>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</si>
  <si>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</si>
  <si>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</si>
  <si>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</si>
  <si>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</si>
  <si>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</si>
  <si>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</si>
  <si>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</si>
  <si>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</si>
  <si>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</si>
  <si>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</si>
  <si>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</si>
  <si>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</si>
  <si>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</si>
  <si>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</si>
  <si>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</si>
  <si>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</si>
  <si>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</si>
  <si>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</si>
  <si>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</si>
  <si>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</si>
  <si>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</si>
  <si>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</si>
  <si>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</si>
  <si>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</si>
  <si>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</si>
  <si>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</si>
  <si>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</si>
  <si>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</si>
  <si>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</si>
  <si>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</si>
  <si>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</si>
  <si>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</si>
  <si>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</si>
  <si>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</si>
  <si>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</si>
  <si>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</si>
  <si>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</si>
  <si>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</si>
  <si>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</si>
  <si>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</si>
  <si>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</si>
  <si>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</si>
  <si>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</si>
  <si>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</si>
  <si>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</si>
  <si>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</si>
  <si>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</si>
  <si>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</si>
  <si>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</si>
  <si>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</si>
  <si>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</si>
  <si>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</si>
  <si>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</si>
  <si>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</si>
  <si>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</si>
  <si>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</si>
  <si>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</si>
  <si>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</si>
  <si>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</si>
  <si>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</si>
  <si>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</si>
  <si>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</si>
  <si>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</si>
  <si>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</si>
  <si>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</si>
  <si>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</si>
  <si>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</si>
  <si>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</si>
  <si>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</si>
  <si>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</si>
  <si>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</si>
  <si>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</si>
  <si>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</si>
  <si>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</si>
  <si>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</si>
  <si>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</si>
  <si>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</si>
  <si>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</si>
  <si>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</si>
  <si>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</si>
  <si>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</si>
  <si>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</si>
  <si>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</si>
  <si>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</si>
  <si>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</si>
  <si>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</si>
  <si>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</si>
  <si>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</si>
  <si>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</si>
  <si>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</si>
  <si>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</si>
  <si>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</si>
  <si>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</si>
  <si>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</si>
  <si>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</si>
  <si>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</si>
  <si>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</si>
  <si>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</si>
  <si>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</si>
  <si>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</si>
  <si>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</si>
  <si>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</si>
  <si>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</si>
  <si>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</si>
  <si>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</si>
  <si>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</si>
  <si>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</si>
  <si>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</si>
  <si>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</si>
  <si>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</si>
  <si>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</si>
  <si>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</si>
  <si>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</si>
  <si>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</si>
  <si>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</si>
  <si>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</si>
  <si>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</si>
  <si>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</si>
  <si>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</si>
  <si>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</si>
  <si>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</si>
  <si>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</si>
  <si>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</si>
  <si>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</si>
  <si>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</si>
  <si>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</si>
  <si>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</si>
  <si>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</si>
  <si>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</si>
  <si>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</si>
  <si>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</si>
  <si>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</si>
  <si>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</si>
  <si>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</si>
  <si>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</si>
  <si>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</si>
  <si>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</si>
  <si>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</si>
  <si>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</si>
  <si>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</si>
  <si>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</si>
  <si>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</si>
  <si>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</si>
  <si>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</si>
  <si>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</si>
  <si>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</si>
  <si>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</si>
  <si>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</si>
  <si>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</si>
  <si>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</si>
  <si>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</si>
  <si>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</si>
  <si>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</si>
  <si>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</si>
  <si>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</si>
  <si>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</si>
  <si>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</si>
  <si>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</si>
  <si>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</si>
  <si>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</si>
  <si>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</si>
  <si>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</si>
  <si>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</si>
  <si>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</si>
  <si>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</si>
  <si>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</si>
  <si>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</si>
  <si>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</si>
  <si>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</si>
  <si>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</si>
  <si>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</si>
  <si>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</si>
  <si>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</si>
  <si>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</si>
  <si>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</si>
  <si>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</si>
  <si>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</si>
  <si>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</si>
  <si>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</si>
  <si>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</si>
  <si>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</si>
  <si>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</si>
  <si>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</si>
  <si>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</si>
  <si>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</si>
  <si>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</si>
  <si>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</si>
  <si>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</si>
  <si>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</si>
  <si>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</si>
  <si>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</si>
  <si>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</si>
  <si>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</si>
  <si>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</si>
  <si>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</si>
  <si>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</si>
  <si>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</si>
  <si>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</si>
  <si>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</si>
  <si>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</si>
  <si>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</si>
  <si>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</si>
  <si>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</si>
  <si>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</si>
  <si>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</si>
  <si>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</si>
  <si>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</si>
  <si>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</si>
  <si>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</si>
  <si>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</si>
  <si>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</si>
  <si>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</si>
  <si>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</si>
  <si>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</si>
  <si>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</si>
  <si>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</si>
  <si>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</si>
  <si>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</si>
  <si>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</si>
  <si>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</si>
  <si>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</si>
  <si>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</si>
  <si>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</si>
  <si>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</si>
  <si>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</si>
  <si>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</si>
  <si>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</si>
  <si>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</si>
  <si>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</si>
  <si>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</si>
  <si>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</si>
  <si>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</si>
  <si>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</si>
  <si>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</si>
  <si>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</si>
  <si>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</si>
  <si>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</si>
  <si>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</si>
  <si>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</si>
  <si>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</si>
  <si>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</si>
  <si>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</si>
  <si>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</si>
  <si>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</si>
  <si>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</si>
  <si>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</si>
  <si>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</si>
  <si>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</si>
  <si>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</si>
  <si>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</si>
  <si>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</si>
  <si>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</si>
  <si>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</si>
  <si>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</si>
  <si>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</si>
  <si>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</si>
  <si>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</si>
  <si>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</si>
  <si>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</si>
  <si>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</si>
  <si>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</si>
  <si>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</si>
  <si>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</si>
  <si>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</si>
  <si>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</si>
  <si>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</si>
  <si>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</si>
  <si>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</si>
  <si>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</si>
  <si>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</si>
  <si>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</si>
  <si>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</si>
  <si>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</si>
  <si>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</si>
  <si>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</si>
  <si>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</si>
  <si>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</si>
  <si>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</si>
  <si>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</si>
  <si>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</si>
  <si>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</si>
  <si>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</si>
  <si>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</si>
  <si>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</si>
  <si>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</si>
  <si>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</si>
  <si>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</si>
  <si>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</si>
  <si>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</si>
  <si>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</si>
  <si>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</si>
  <si>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</si>
  <si>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</si>
  <si>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</si>
  <si>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</si>
  <si>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</si>
  <si>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</si>
  <si>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</si>
  <si>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</si>
  <si>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</si>
  <si>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</si>
  <si>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</si>
  <si>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</si>
  <si>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</si>
  <si>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</si>
  <si>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</si>
  <si>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</si>
  <si>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</si>
  <si>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</si>
  <si>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</si>
  <si>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</si>
  <si>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</si>
  <si>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</si>
  <si>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</si>
  <si>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</si>
  <si>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</si>
  <si>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</si>
  <si>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</si>
  <si>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</si>
  <si>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</si>
  <si>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</si>
  <si>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</si>
  <si>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</si>
  <si>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</si>
  <si>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</si>
  <si>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</si>
  <si>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</si>
  <si>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</si>
  <si>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</si>
  <si>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</si>
  <si>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</si>
  <si>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</si>
  <si>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</si>
  <si>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</si>
  <si>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</si>
  <si>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</si>
  <si>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</si>
  <si>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</si>
  <si>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</si>
  <si>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</si>
  <si>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</si>
  <si>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</si>
  <si>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</si>
  <si>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</si>
  <si>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</si>
  <si>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</si>
  <si>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</si>
  <si>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</si>
  <si>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</si>
  <si>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</si>
  <si>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</si>
  <si>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</si>
  <si>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</si>
  <si>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</si>
  <si>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</si>
  <si>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</si>
  <si>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</si>
  <si>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</si>
  <si>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</si>
  <si>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</si>
  <si>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</si>
  <si>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</si>
  <si>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</si>
  <si>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</si>
  <si>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</si>
  <si>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</si>
  <si>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</si>
  <si>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</si>
  <si>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</si>
  <si>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</si>
  <si>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</si>
  <si>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</si>
  <si>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</si>
  <si>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</si>
  <si>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</si>
  <si>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</si>
  <si>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</si>
  <si>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</si>
  <si>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</si>
  <si>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</si>
  <si>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</si>
  <si>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</si>
  <si>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</si>
  <si>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</si>
  <si>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</si>
  <si>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</si>
  <si>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</si>
  <si>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</si>
  <si>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</si>
  <si>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</si>
  <si>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</si>
  <si>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</si>
  <si>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</si>
  <si>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</si>
  <si>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</si>
  <si>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</si>
  <si>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</si>
  <si>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</si>
  <si>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</si>
  <si>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</si>
  <si>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</si>
  <si>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</si>
  <si>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</si>
  <si>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</si>
  <si>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</si>
  <si>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</si>
  <si>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</si>
  <si>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</si>
  <si>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</si>
  <si>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</si>
  <si>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</si>
  <si>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</si>
  <si>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</si>
  <si>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</si>
  <si>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</si>
  <si>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</si>
  <si>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</si>
  <si>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</si>
  <si>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</si>
  <si>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</si>
  <si>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</si>
  <si>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</si>
  <si>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</si>
  <si>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</si>
  <si>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</si>
  <si>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</si>
  <si>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</si>
  <si>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</si>
  <si>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</si>
  <si>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</si>
  <si>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</si>
  <si>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</si>
  <si>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</si>
  <si>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</si>
  <si>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</si>
  <si>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</si>
  <si>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</si>
  <si>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</si>
  <si>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</si>
  <si>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</si>
  <si>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</si>
  <si>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</si>
  <si>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</si>
  <si>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</si>
  <si>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</si>
  <si>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</si>
  <si>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</si>
  <si>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</si>
  <si>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</si>
  <si>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</si>
  <si>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</si>
  <si>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</si>
  <si>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</si>
  <si>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</si>
  <si>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</si>
  <si>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</si>
  <si>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</si>
  <si>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</si>
  <si>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</si>
  <si>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</si>
  <si>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</si>
  <si>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</si>
  <si>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</si>
  <si>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</si>
  <si>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</si>
  <si>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</si>
  <si>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</si>
  <si>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</si>
  <si>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</si>
  <si>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</si>
  <si>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</si>
  <si>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</si>
  <si>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</si>
  <si>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</si>
  <si>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</si>
  <si>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</si>
  <si>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</si>
  <si>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</si>
  <si>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</si>
  <si>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</si>
  <si>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</si>
  <si>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</si>
  <si>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</si>
  <si>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</si>
  <si>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</si>
  <si>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</si>
  <si>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</si>
  <si>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</si>
  <si>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</si>
  <si>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</si>
  <si>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</si>
  <si>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</si>
  <si>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</si>
  <si>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</si>
  <si>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</si>
  <si>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</si>
  <si>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</si>
  <si>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</si>
  <si>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</si>
  <si>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</si>
  <si>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</si>
  <si>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</si>
  <si>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</si>
  <si>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</si>
  <si>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</si>
  <si>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</si>
  <si>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</si>
  <si>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</si>
  <si>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</si>
  <si>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</si>
  <si>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</si>
  <si>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</si>
  <si>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</si>
  <si>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</si>
  <si>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</si>
  <si>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</si>
  <si>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</si>
  <si>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</si>
  <si>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</si>
  <si>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</si>
  <si>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</si>
  <si>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</si>
  <si>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</si>
  <si>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</si>
  <si>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</si>
  <si>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</si>
  <si>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</si>
  <si>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</si>
  <si>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</si>
  <si>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</si>
  <si>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</si>
  <si>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</si>
  <si>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</si>
  <si>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</si>
  <si>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</si>
  <si>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</si>
  <si>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</si>
  <si>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</si>
  <si>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</si>
  <si>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</si>
  <si>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</si>
  <si>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</si>
  <si>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</si>
  <si>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</si>
  <si>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</si>
  <si>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</si>
  <si>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</si>
  <si>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</si>
  <si>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</si>
  <si>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</si>
  <si>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</si>
  <si>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</si>
  <si>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</si>
  <si>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</si>
  <si>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</si>
  <si>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</si>
  <si>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</si>
  <si>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</si>
  <si>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</si>
  <si>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</si>
  <si>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</si>
  <si>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</si>
  <si>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</si>
  <si>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</si>
  <si>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</si>
  <si>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</si>
  <si>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</si>
  <si>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</si>
  <si>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</si>
  <si>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</si>
  <si>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</si>
  <si>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</si>
  <si>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</si>
  <si>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</si>
  <si>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</si>
  <si>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</si>
  <si>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</si>
  <si>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</si>
  <si>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</si>
  <si>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</si>
  <si>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</si>
  <si>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</si>
  <si>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</si>
  <si>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</si>
  <si>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</si>
  <si>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</si>
  <si>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</si>
  <si>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</si>
  <si>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</si>
  <si>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</si>
  <si>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</si>
  <si>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</si>
  <si>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</si>
  <si>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</si>
  <si>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</si>
  <si>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</si>
  <si>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</si>
  <si>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</si>
  <si>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</si>
  <si>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</si>
  <si>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</si>
  <si>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</si>
  <si>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</si>
  <si>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</si>
  <si>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</si>
  <si>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</si>
  <si>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</si>
  <si>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</si>
  <si>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</si>
  <si>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</si>
  <si>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</si>
  <si>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</si>
  <si>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</si>
  <si>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</si>
  <si>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</si>
  <si>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</si>
  <si>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</si>
  <si>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</si>
  <si>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</si>
  <si>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</si>
  <si>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</si>
  <si>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</si>
  <si>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</si>
  <si>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</si>
  <si>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</si>
  <si>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</si>
  <si>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</si>
  <si>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</si>
  <si>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</si>
  <si>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</si>
  <si>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</si>
  <si>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</si>
  <si>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</si>
  <si>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</si>
  <si>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</si>
  <si>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</si>
  <si>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</si>
  <si>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</si>
  <si>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</si>
  <si>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</si>
  <si>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</si>
  <si>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</si>
  <si>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</si>
  <si>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</si>
  <si>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</si>
  <si>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</si>
  <si>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</si>
  <si>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</si>
  <si>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</si>
  <si>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</si>
  <si>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</si>
  <si>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</si>
  <si>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</si>
  <si>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</si>
  <si>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</si>
  <si>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</si>
  <si>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</si>
  <si>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</si>
  <si>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</si>
  <si>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</si>
  <si>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</si>
  <si>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</si>
  <si>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</si>
  <si>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</si>
  <si>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</si>
  <si>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</si>
  <si>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</si>
  <si>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</si>
  <si>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</si>
  <si>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</si>
  <si>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</si>
  <si>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</si>
  <si>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</si>
  <si>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</si>
  <si>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</si>
  <si>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</si>
  <si>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</si>
  <si>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</si>
  <si>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</si>
  <si>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</si>
  <si>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</si>
  <si>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</si>
  <si>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</si>
  <si>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</si>
  <si>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</si>
  <si>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</si>
  <si>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</si>
  <si>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</si>
  <si>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</si>
  <si>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</si>
  <si>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</si>
  <si>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</si>
  <si>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</si>
  <si>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</si>
  <si>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</si>
  <si>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</si>
  <si>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</si>
  <si>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</si>
  <si>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</si>
  <si>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</si>
  <si>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</si>
  <si>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</si>
  <si>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</si>
  <si>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</si>
  <si>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</si>
  <si>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</si>
  <si>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</si>
  <si>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</si>
  <si>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</si>
  <si>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</si>
  <si>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</si>
  <si>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</si>
  <si>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</si>
  <si>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</si>
  <si>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</si>
  <si>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</si>
  <si>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</si>
  <si>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</si>
  <si>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</si>
  <si>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</si>
  <si>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</si>
  <si>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</si>
  <si>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</si>
  <si>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</si>
  <si>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</si>
  <si>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</si>
  <si>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</si>
  <si>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</si>
  <si>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</si>
  <si>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</si>
  <si>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</si>
  <si>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</si>
  <si>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</si>
  <si>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</si>
  <si>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</si>
  <si>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</si>
  <si>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</si>
  <si>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</si>
  <si>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</si>
  <si>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</si>
  <si>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</si>
  <si>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</si>
  <si>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</si>
  <si>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</si>
  <si>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</si>
  <si>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</si>
  <si>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</si>
  <si>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</si>
  <si>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</si>
  <si>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</si>
  <si>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</si>
  <si>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</si>
  <si>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</si>
  <si>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</si>
  <si>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</si>
  <si>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</si>
  <si>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</si>
  <si>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</si>
  <si>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</si>
  <si>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</si>
  <si>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</si>
  <si>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</si>
  <si>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</si>
  <si>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</si>
  <si>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</si>
  <si>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</si>
  <si>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</si>
  <si>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</si>
  <si>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</si>
  <si>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</si>
  <si>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</si>
  <si>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</si>
  <si>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</si>
  <si>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</si>
  <si>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</si>
  <si>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</si>
  <si>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</si>
  <si>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</si>
  <si>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</si>
  <si>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</si>
  <si>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</si>
  <si>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</si>
  <si>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</si>
  <si>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</si>
  <si>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</si>
  <si>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</si>
  <si>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</si>
  <si>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</si>
  <si>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</si>
  <si>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</si>
  <si>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</si>
  <si>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</si>
  <si>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</si>
  <si>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</si>
  <si>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</si>
  <si>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</si>
  <si>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</si>
  <si>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</si>
  <si>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</si>
  <si>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</si>
  <si>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</si>
  <si>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</si>
  <si>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</si>
  <si>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</si>
  <si>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</si>
  <si>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</si>
  <si>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</si>
  <si>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</si>
  <si>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</si>
  <si>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</si>
  <si>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</si>
  <si>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</si>
  <si>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</si>
  <si>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</si>
  <si>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</si>
  <si>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</si>
  <si>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</si>
  <si>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</si>
  <si>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</si>
  <si>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</si>
  <si>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</si>
  <si>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</si>
  <si>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</si>
  <si>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</si>
  <si>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</si>
  <si>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</si>
  <si>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</si>
  <si>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</si>
  <si>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</si>
  <si>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</si>
  <si>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</si>
  <si>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</si>
  <si>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</si>
  <si>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</si>
  <si>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</si>
  <si>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</si>
  <si>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</si>
  <si>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</si>
  <si>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</si>
  <si>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</si>
  <si>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</si>
  <si>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</si>
  <si>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</si>
  <si>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</si>
  <si>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</si>
  <si>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</si>
  <si>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</si>
  <si>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</si>
  <si>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</si>
  <si>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</si>
  <si>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</si>
  <si>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</si>
  <si>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</si>
  <si>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</si>
  <si>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</si>
  <si>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</si>
  <si>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</si>
  <si>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</si>
  <si>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</si>
  <si>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</si>
  <si>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</si>
  <si>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</si>
  <si>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</si>
  <si>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</si>
  <si>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</si>
  <si>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</si>
  <si>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</si>
  <si>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</si>
  <si>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</si>
  <si>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</si>
  <si>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</si>
  <si>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</si>
  <si>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</si>
  <si>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</si>
  <si>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</si>
  <si>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</si>
  <si>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</si>
  <si>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</si>
  <si>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</si>
  <si>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</si>
  <si>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</si>
  <si>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</si>
  <si>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</si>
  <si>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</si>
  <si>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</si>
  <si>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</si>
  <si>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</si>
  <si>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</si>
  <si>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</si>
  <si>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</si>
  <si>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</si>
  <si>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</si>
  <si>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</si>
  <si>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</si>
  <si>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</si>
  <si>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</si>
  <si>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</si>
  <si>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</si>
  <si>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</si>
  <si>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</si>
  <si>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</si>
  <si>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</si>
  <si>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</si>
  <si>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</si>
  <si>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</si>
  <si>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</si>
  <si>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</si>
  <si>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</si>
  <si>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</si>
  <si>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</si>
  <si>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</si>
  <si>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</si>
  <si>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</si>
  <si>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</si>
  <si>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</si>
  <si>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</si>
  <si>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</si>
  <si>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</si>
  <si>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</si>
  <si>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</si>
  <si>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</si>
  <si>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</si>
  <si>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</si>
  <si>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</si>
  <si>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</si>
  <si>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</si>
  <si>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</si>
  <si>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</si>
  <si>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</si>
  <si>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</si>
  <si>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</si>
  <si>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</si>
  <si>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</si>
  <si>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</si>
  <si>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</si>
  <si>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</si>
  <si>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</si>
  <si>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</si>
  <si>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</si>
  <si>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</si>
  <si>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</si>
  <si>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</si>
  <si>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</si>
  <si>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</si>
  <si>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</si>
  <si>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</si>
  <si>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</si>
  <si>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</si>
  <si>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</si>
  <si>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</si>
  <si>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</si>
  <si>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</si>
  <si>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</si>
  <si>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</si>
  <si>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</si>
  <si>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</si>
  <si>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</si>
  <si>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</si>
  <si>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</si>
  <si>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</si>
  <si>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</si>
  <si>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</si>
  <si>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</si>
  <si>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</si>
  <si>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</si>
  <si>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</si>
  <si>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</si>
  <si>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</si>
  <si>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</si>
  <si>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</si>
  <si>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</si>
  <si>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</si>
  <si>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</si>
  <si>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</si>
  <si>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</si>
  <si>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</si>
  <si>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</si>
  <si>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</si>
  <si>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</si>
  <si>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</si>
  <si>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</si>
  <si>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</si>
  <si>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 xml:space="preserve">Call </t>
  </si>
  <si>
    <t>Amount</t>
  </si>
  <si>
    <t>Sel. Calls</t>
  </si>
  <si>
    <t>Sel. Amount</t>
  </si>
  <si>
    <t>Sel. Rep</t>
  </si>
  <si>
    <t>Column Labels</t>
  </si>
  <si>
    <t>Total</t>
  </si>
  <si>
    <t>Rep Summary</t>
  </si>
  <si>
    <t>% of calls</t>
  </si>
  <si>
    <t>Call Rank</t>
  </si>
  <si>
    <t>Amount Rank</t>
  </si>
  <si>
    <t>Calls</t>
  </si>
  <si>
    <t>Labels:</t>
  </si>
  <si>
    <t>image</t>
  </si>
  <si>
    <t>CALL CENTER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</si>
</sst>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C09]#,##0"/>
  </numFmts>
  <fonts count="11"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ptos ExtraBold"/>
      <family val="2"/>
    </font>
    <font>
      <sz val="10"/>
      <color theme="1"/>
      <name val="Aptos"/>
      <family val="2"/>
    </font>
    <font>
      <sz val="11"/>
      <color theme="1"/>
      <name val="Arial"/>
      <family val="2"/>
      <scheme val="minor"/>
    </font>
    <font>
      <b/>
      <sz val="10"/>
      <color theme="1"/>
      <name val="Aptos"/>
      <family val="2"/>
    </font>
    <font>
      <sz val="11"/>
      <color theme="0" tint="-0.14999847407452621"/>
      <name val="Arial"/>
      <family val="2"/>
      <scheme val="minor"/>
    </font>
    <font>
      <sz val="11"/>
      <color theme="0" tint="-0.34998626667073579"/>
      <name val="Arial"/>
      <family val="2"/>
      <scheme val="minor"/>
    </font>
    <font>
      <sz val="20"/>
      <color theme="0" tint="-0.34998626667073579"/>
      <name val="Aptos ExtraBold"/>
      <family val="2"/>
    </font>
  </fonts>
  <fills count="5">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0" tint="-0.149998474074526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2">
    <xf numFmtId="0" fontId="0" fillId="0" borderId="0"/>
    <xf numFmtId="9" fontId="6" fillId="0" borderId="0" applyFont="0" applyFill="0" applyBorder="0" applyAlignment="0" applyProtection="0"/>
  </cellStyleXfs>
  <cellXfs count="5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 fontId="0" fillId="0" borderId="0" xfId="0" applyNumberFormat="1"/>
    <xf numFmtId="166" fontId="0" fillId="0" borderId="0" xfId="0" applyNumberFormat="1"/>
    <xf numFmtId="0" fontId="0" fillId="0" borderId="0" xfId="0" pivotButton="1"/>
    <xf numFmtId="9" fontId="4" fillId="0" borderId="1" xfId="0" applyNumberFormat="1" applyFont="1" applyBorder="1"/>
    <xf numFmtId="0" fontId="0" fillId="0" borderId="0" xfId="0" applyAlignment="1">
      <alignment horizontal="left"/>
    </xf>
    <xf numFmtId="167" fontId="0" fillId="0" borderId="0" xfId="0" applyNumberFormat="1"/>
    <xf numFmtId="0" fontId="0" fillId="0" borderId="0" xfId="0" applyAlignment="1">
      <alignment horizontal="left" indent="1"/>
    </xf>
    <xf numFmtId="9" fontId="0" fillId="0" borderId="0" xfId="1" applyFont="1"/>
    <xf numFmtId="0" fontId="0" fillId="0" borderId="0" xfId="0" applyFill="1"/>
    <xf numFmtId="0" fontId="0" fillId="4" borderId="0" xfId="0" applyFill="1"/>
    <xf numFmtId="0" fontId="10" fillId="4" borderId="0" xfId="0" applyFont="1" applyFill="1" applyAlignment="1">
      <alignment vertical="center"/>
    </xf>
    <xf numFmtId="0" fontId="0" fillId="4" borderId="0" xfId="0" applyFill="1" applyAlignment="1">
      <alignment vertical="center"/>
    </xf>
    <xf numFmtId="0" fontId="0" fillId="4" borderId="0" xfId="0" applyFill="1" applyAlignment="1">
      <alignment horizontal="left"/>
    </xf>
    <xf numFmtId="0" fontId="1" fillId="4" borderId="10" xfId="0" applyFont="1" applyFill="1" applyBorder="1"/>
    <xf numFmtId="0" fontId="1" fillId="4" borderId="11" xfId="0" applyFont="1" applyFill="1" applyBorder="1" applyAlignment="1">
      <alignment horizontal="right"/>
    </xf>
    <xf numFmtId="0" fontId="1" fillId="4" borderId="12" xfId="0" applyFont="1" applyFill="1" applyBorder="1" applyAlignment="1">
      <alignment horizontal="right"/>
    </xf>
    <xf numFmtId="0" fontId="7" fillId="4" borderId="13" xfId="0" applyFont="1" applyFill="1" applyBorder="1"/>
    <xf numFmtId="0" fontId="5" fillId="4" borderId="0" xfId="0" applyFont="1" applyFill="1"/>
    <xf numFmtId="0" fontId="5" fillId="4" borderId="14" xfId="0" applyFont="1" applyFill="1" applyBorder="1"/>
    <xf numFmtId="0" fontId="5" fillId="4" borderId="13" xfId="0" applyFont="1" applyFill="1" applyBorder="1" applyAlignment="1">
      <alignment horizontal="left" indent="1"/>
    </xf>
    <xf numFmtId="168" fontId="5" fillId="4" borderId="0" xfId="0" applyNumberFormat="1" applyFont="1" applyFill="1"/>
    <xf numFmtId="168" fontId="5" fillId="4" borderId="14" xfId="0" applyNumberFormat="1" applyFont="1" applyFill="1" applyBorder="1"/>
    <xf numFmtId="0" fontId="0" fillId="4" borderId="0" xfId="0" applyFill="1" applyAlignment="1">
      <alignment horizontal="center"/>
    </xf>
    <xf numFmtId="0" fontId="9" fillId="4" borderId="0" xfId="0" applyFont="1" applyFill="1" applyAlignment="1">
      <alignment horizontal="center"/>
    </xf>
    <xf numFmtId="0" fontId="9" fillId="4" borderId="14" xfId="0" applyFont="1" applyFill="1" applyBorder="1" applyAlignment="1">
      <alignment horizontal="center"/>
    </xf>
    <xf numFmtId="0" fontId="5" fillId="4" borderId="15" xfId="0" applyFont="1" applyFill="1" applyBorder="1" applyAlignment="1">
      <alignment horizontal="left" indent="1"/>
    </xf>
    <xf numFmtId="168" fontId="5" fillId="4" borderId="16" xfId="0" applyNumberFormat="1" applyFont="1" applyFill="1" applyBorder="1"/>
    <xf numFmtId="168" fontId="5" fillId="4" borderId="17" xfId="0" applyNumberFormat="1" applyFont="1" applyFill="1" applyBorder="1"/>
    <xf numFmtId="0" fontId="8" fillId="4" borderId="0" xfId="0" applyFont="1" applyFill="1"/>
    <xf numFmtId="0" fontId="0" fillId="3" borderId="0" xfId="0" applyFont="1" applyFill="1" applyAlignment="1">
      <alignment horizontal="left"/>
    </xf>
  </cellXfs>
  <cellStyles count="2">
    <cellStyle name="Normal" xfId="0" builtinId="0"/>
    <cellStyle name="Percent" xfId="1" builtinId="5"/>
  </cellStyles>
  <dxfs count="51">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ont>
        <color theme="1"/>
      </font>
    </dxf>
    <dxf>
      <fill>
        <patternFill patternType="solid">
          <bgColor rgb="FFFFFF00"/>
        </patternFill>
      </fill>
    </dxf>
    <dxf>
      <fill>
        <patternFill>
          <bgColor theme="8"/>
        </patternFill>
      </fill>
    </dxf>
    <dxf>
      <fill>
        <patternFill>
          <bgColor theme="8" tint="0.59996337778862885"/>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bgColor theme="8"/>
        </patternFill>
      </fill>
    </dxf>
    <dxf>
      <fill>
        <patternFill patternType="solid">
          <bgColor rgb="FFFFFF00"/>
        </patternFill>
      </fill>
    </dxf>
    <dxf>
      <font>
        <color theme="1"/>
      </font>
    </dxf>
    <dxf>
      <font>
        <b/>
        <color theme="1"/>
      </font>
      <border>
        <bottom style="thin">
          <color theme="8"/>
        </bottom>
        <vertical/>
        <horizontal/>
      </border>
    </dxf>
    <dxf>
      <font>
        <color theme="1"/>
        <name val="Arial"/>
        <family val="2"/>
        <scheme val="minor"/>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50"/>
    </tableStyle>
    <tableStyle name="SlicerStyleDark5 2" pivot="0" table="0" count="10" xr9:uid="{C1F83C38-A173-478A-89CF-16E955778FE8}">
      <tableStyleElement type="wholeTable" dxfId="49"/>
      <tableStyleElement type="headerRow" dxfId="4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[sample-data-excel-portfolio-project.xlsx]Pivots!Weekly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Pivots!$F$15</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Pivots!$E$16:$E$23</c:f>
              <c:strCache>
                <c:ptCount val="7"/>
                <c:pt idx="0">
                  <c:v>Monday</c:v>
                </c:pt>
                <c:pt idx="1">
                  <c:v>Tuesday</c:v>
                </c:pt>
                <c:pt idx="2">
                  <c:v>Wednesday</c:v>
                </c:pt>
                <c:pt idx="3">
                  <c:v>Thursday</c:v>
                </c:pt>
                <c:pt idx="4">
                  <c:v>Friday</c:v>
                </c:pt>
                <c:pt idx="5">
                  <c:v>Saturday</c:v>
                </c:pt>
                <c:pt idx="6">
                  <c:v>Sunday</c:v>
                </c:pt>
              </c:strCache>
            </c:strRef>
          </c:cat>
          <c:val>
            <c:numRef>
              <c:f>Pivots!$F$16:$F$23</c:f>
              <c:numCache>
                <c:formatCode>#,##0</c:formatCode>
                <c:ptCount val="7"/>
                <c:pt idx="0">
                  <c:v>23</c:v>
                </c:pt>
                <c:pt idx="1">
                  <c:v>28</c:v>
                </c:pt>
                <c:pt idx="2">
                  <c:v>29</c:v>
                </c:pt>
                <c:pt idx="3">
                  <c:v>18</c:v>
                </c:pt>
                <c:pt idx="4">
                  <c:v>29</c:v>
                </c:pt>
                <c:pt idx="5">
                  <c:v>34</c:v>
                </c:pt>
                <c:pt idx="6">
                  <c:v>25</c:v>
                </c:pt>
              </c:numCache>
            </c:numRef>
          </c:val>
          <c:extLst>
            <c:ext xmlns:c16="http://schemas.microsoft.com/office/drawing/2014/chart" uri="{C3380CC4-5D6E-409C-BE32-E72D297353CC}">
              <c16:uniqueId val="{00000000-8AFB-46FA-A71E-9283434441A0}"/>
            </c:ext>
          </c:extLst>
        </c:ser>
        <c:dLbls>
          <c:showLegendKey val="0"/>
          <c:showVal val="0"/>
          <c:showCatName val="0"/>
          <c:showSerName val="0"/>
          <c:showPercent val="0"/>
          <c:showBubbleSize val="0"/>
        </c:dLbls>
        <c:gapWidth val="25"/>
        <c:axId val="1309897503"/>
        <c:axId val="1309887423"/>
      </c:barChart>
      <c:catAx>
        <c:axId val="130989750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9887423"/>
        <c:crosses val="autoZero"/>
        <c:auto val="1"/>
        <c:lblAlgn val="ctr"/>
        <c:lblOffset val="100"/>
        <c:noMultiLvlLbl val="0"/>
      </c:catAx>
      <c:valAx>
        <c:axId val="1309887423"/>
        <c:scaling>
          <c:orientation val="minMax"/>
        </c:scaling>
        <c:delete val="1"/>
        <c:axPos val="t"/>
        <c:numFmt formatCode="#,##0" sourceLinked="1"/>
        <c:majorTickMark val="none"/>
        <c:minorTickMark val="none"/>
        <c:tickLblPos val="nextTo"/>
        <c:crossAx val="1309897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[sample-data-excel-portfolio-project.xlsx]Pivots!Monthly Trend</c:name>
    <c:fmtId val="7"/>
  </c:pivotSource>
  <c:chart>
    <c:title>
      <c:tx>
        <c:rich>
          <a:bodyPr rot="0" spcFirstLastPara="1" vertOverflow="ellipsis" vert="horz" wrap="square" anchor="ctr" anchorCtr="1"/>
          <a:lstStyle/>
          <a:p>
            <a:pPr>
              <a:defRPr sz="1400" b="0" i="0" u="none" strike="noStrike" kern="1200" spc="0" baseline="0">
                <a:solidFill>
                  <a:schemeClr val="accent6"/>
                </a:solidFill>
                <a:latin typeface="Aptos ExtraBold" panose="020B0004020202020204" pitchFamily="34" charset="0"/>
                <a:ea typeface="+mn-ea"/>
                <a:cs typeface="+mn-cs"/>
              </a:defRPr>
            </a:pPr>
            <a:r>
              <a:rPr lang="en-IN">
                <a:solidFill>
                  <a:schemeClr val="accent6"/>
                </a:solidFill>
                <a:latin typeface="Aptos ExtraBold" panose="020B0004020202020204" pitchFamily="34" charset="0"/>
              </a:rPr>
              <a:t>Call</a:t>
            </a:r>
            <a:r>
              <a:rPr lang="en-IN" baseline="0">
                <a:solidFill>
                  <a:schemeClr val="accent6"/>
                </a:solidFill>
                <a:latin typeface="Aptos ExtraBold" panose="020B0004020202020204" pitchFamily="34" charset="0"/>
              </a:rPr>
              <a:t> Trend</a:t>
            </a:r>
            <a:endParaRPr lang="en-IN">
              <a:solidFill>
                <a:schemeClr val="accent6"/>
              </a:solidFill>
              <a:latin typeface="Aptos ExtraBold" panose="020B0004020202020204" pitchFamily="34" charset="0"/>
            </a:endParaRPr>
          </a:p>
        </c:rich>
      </c:tx>
      <c:layout>
        <c:manualLayout>
          <c:xMode val="edge"/>
          <c:yMode val="edge"/>
          <c:x val="1.6682877875559693E-2"/>
          <c:y val="3.5211267605633804E-2"/>
        </c:manualLayout>
      </c:layout>
      <c:overlay val="0"/>
      <c:spPr>
        <a:solidFill>
          <a:sysClr val="window" lastClr="FFFFFF"/>
        </a:solid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Aptos ExtraBold" panose="020B00040202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Pivots!$C$15</c:f>
              <c:strCache>
                <c:ptCount val="1"/>
                <c:pt idx="0">
                  <c:v>Call Count2</c:v>
                </c:pt>
              </c:strCache>
            </c:strRef>
          </c:tx>
          <c:spPr>
            <a:gradFill flip="none" rotWithShape="1">
              <a:gsLst>
                <a:gs pos="0">
                  <a:schemeClr val="accent6">
                    <a:lumMod val="40000"/>
                    <a:lumOff val="60000"/>
                    <a:alpha val="50000"/>
                  </a:schemeClr>
                </a:gs>
                <a:gs pos="100000">
                  <a:schemeClr val="accent6"/>
                </a:gs>
              </a:gsLst>
              <a:lin ang="16200000" scaled="1"/>
              <a:tileRect/>
            </a:gradFill>
            <a:ln>
              <a:noFill/>
            </a:ln>
            <a:effectLst/>
          </c:spP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Pivots!$C$16:$C$28</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2CCB-4F76-8324-FE3E630A8292}"/>
            </c:ext>
          </c:extLst>
        </c:ser>
        <c:dLbls>
          <c:showLegendKey val="0"/>
          <c:showVal val="0"/>
          <c:showCatName val="0"/>
          <c:showSerName val="0"/>
          <c:showPercent val="0"/>
          <c:showBubbleSize val="0"/>
        </c:dLbls>
        <c:axId val="1307346319"/>
        <c:axId val="1307338639"/>
      </c:areaChart>
      <c:lineChart>
        <c:grouping val="standard"/>
        <c:varyColors val="0"/>
        <c:ser>
          <c:idx val="0"/>
          <c:order val="0"/>
          <c:tx>
            <c:strRef>
              <c:f>Pivots!$B$15</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solidFill>
              </a:ln>
              <a:effectLst/>
            </c:spPr>
          </c:marker>
          <c:cat>
            <c:strRef>
              <c:f>Pivots!$A$16:$A$28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Pivots!$B$16:$B$28</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2CCB-4F76-8324-FE3E630A8292}"/>
            </c:ext>
          </c:extLst>
        </c:ser>
        <c:dLbls>
          <c:showLegendKey val="0"/>
          <c:showVal val="0"/>
          <c:showCatName val="0"/>
          <c:showSerName val="0"/>
          <c:showPercent val="0"/>
          <c:showBubbleSize val="0"/>
        </c:dLbls>
        <c:marker val="1"/>
        <c:smooth val="0"/>
        <c:axId val="1307346319"/>
        <c:axId val="1307338639"/>
      </c:lineChart>
      <c:catAx>
        <c:axId val="13073463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338639"/>
        <c:crosses val="autoZero"/>
        <c:auto val="1"/>
        <c:lblAlgn val="ctr"/>
        <c:lblOffset val="100"/>
        <c:noMultiLvlLbl val="0"/>
      </c:catAx>
      <c:valAx>
        <c:axId val="13073386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346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Aptos ExtraBold" panose="020B0004020202020204" pitchFamily="34" charset="0"/>
                <a:ea typeface="+mn-ea"/>
                <a:cs typeface="+mn-cs"/>
              </a:defRPr>
            </a:pPr>
            <a:r>
              <a:rPr lang="en-IN">
                <a:solidFill>
                  <a:schemeClr val="accent5"/>
                </a:solidFill>
                <a:latin typeface="Aptos ExtraBold" panose="020B0004020202020204" pitchFamily="34" charset="0"/>
              </a:rPr>
              <a:t>Call</a:t>
            </a:r>
          </a:p>
        </c:rich>
      </c:tx>
      <c:layout>
        <c:manualLayout>
          <c:xMode val="edge"/>
          <c:yMode val="edge"/>
          <c:x val="4.2965879265091857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Aptos ExtraBold" panose="020B00040202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solidFill>
                <a:schemeClr val="bg1">
                  <a:lumMod val="9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Pivots!$L$17:$L$21</c:f>
              <c:strCache>
                <c:ptCount val="5"/>
                <c:pt idx="0">
                  <c:v>R01</c:v>
                </c:pt>
                <c:pt idx="1">
                  <c:v>R02</c:v>
                </c:pt>
                <c:pt idx="2">
                  <c:v>R03</c:v>
                </c:pt>
                <c:pt idx="3">
                  <c:v>R04</c:v>
                </c:pt>
                <c:pt idx="4">
                  <c:v>R05</c:v>
                </c:pt>
              </c:strCache>
            </c:strRef>
          </c:cat>
          <c:val>
            <c:numRef>
              <c:f>Pivots!$M$17:$M$21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726-4BA2-8B7B-17E4C498CDB8}"/>
            </c:ext>
          </c:extLst>
        </c:ser>
        <c:ser>
          <c:idx val="1"/>
          <c:order val="1"/>
          <c:tx>
            <c:strRef>
              <c:f>Pivots!$O$16</c:f>
              <c:strCache>
                <c:ptCount val="1"/>
                <c:pt idx="0">
                  <c:v>Sel. Calls</c:v>
                </c:pt>
              </c:strCache>
            </c:strRef>
          </c:tx>
          <c:spPr>
            <a:solidFill>
              <a:schemeClr val="accent5"/>
            </a:solidFill>
            <a:ln>
              <a:noFill/>
            </a:ln>
            <a:effectLst/>
          </c:spPr>
          <c:invertIfNegative val="0"/>
          <c:dPt>
            <c:idx val="2"/>
            <c:invertIfNegative val="0"/>
            <c:bubble3D val="0"/>
            <c:spPr>
              <a:gradFill flip="none" rotWithShape="1">
                <a:gsLst>
                  <a:gs pos="0">
                    <a:schemeClr val="accent5">
                      <a:lumMod val="60000"/>
                      <a:lumOff val="40000"/>
                    </a:schemeClr>
                  </a:gs>
                  <a:gs pos="100000">
                    <a:schemeClr val="accent5"/>
                  </a:gs>
                </a:gsLst>
                <a:lin ang="0" scaled="1"/>
                <a:tileRect/>
              </a:gradFill>
              <a:ln>
                <a:noFill/>
              </a:ln>
              <a:effectLst/>
            </c:spPr>
            <c:extLst>
              <c:ext xmlns:c16="http://schemas.microsoft.com/office/drawing/2014/chart" uri="{C3380CC4-5D6E-409C-BE32-E72D297353CC}">
                <c16:uniqueId val="{00000002-3726-4BA2-8B7B-17E4C498CDB8}"/>
              </c:ext>
            </c:extLst>
          </c:dPt>
          <c:dLbls>
            <c:delete val="1"/>
          </c:dLbls>
          <c:val>
            <c:numRef>
              <c:f>Pivots!$O$17:$O$21</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3-3726-4BA2-8B7B-17E4C498CDB8}"/>
            </c:ext>
          </c:extLst>
        </c:ser>
        <c:dLbls>
          <c:dLblPos val="outEnd"/>
          <c:showLegendKey val="0"/>
          <c:showVal val="1"/>
          <c:showCatName val="0"/>
          <c:showSerName val="0"/>
          <c:showPercent val="0"/>
          <c:showBubbleSize val="0"/>
        </c:dLbls>
        <c:gapWidth val="25"/>
        <c:overlap val="100"/>
        <c:axId val="1399890736"/>
        <c:axId val="1399889296"/>
      </c:barChart>
      <c:catAx>
        <c:axId val="139989073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9889296"/>
        <c:crosses val="autoZero"/>
        <c:auto val="1"/>
        <c:lblAlgn val="ctr"/>
        <c:lblOffset val="100"/>
        <c:noMultiLvlLbl val="0"/>
      </c:catAx>
      <c:valAx>
        <c:axId val="1399889296"/>
        <c:scaling>
          <c:orientation val="minMax"/>
          <c:min val="0"/>
        </c:scaling>
        <c:delete val="1"/>
        <c:axPos val="t"/>
        <c:numFmt formatCode="General" sourceLinked="1"/>
        <c:majorTickMark val="none"/>
        <c:minorTickMark val="none"/>
        <c:tickLblPos val="nextTo"/>
        <c:crossAx val="139989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r>
              <a:rPr lang="en-IN">
                <a:solidFill>
                  <a:schemeClr val="accent6"/>
                </a:solidFill>
                <a:latin typeface="Aptos ExtraBold" panose="020B0004020202020204" pitchFamily="34" charset="0"/>
              </a:rPr>
              <a:t>Amount</a:t>
            </a:r>
          </a:p>
        </c:rich>
      </c:tx>
      <c:layout>
        <c:manualLayout>
          <c:xMode val="edge"/>
          <c:yMode val="edge"/>
          <c:x val="4.5981535535509092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Pivots!$L$17:$L$21</c:f>
              <c:strCache>
                <c:ptCount val="5"/>
                <c:pt idx="0">
                  <c:v>R01</c:v>
                </c:pt>
                <c:pt idx="1">
                  <c:v>R02</c:v>
                </c:pt>
                <c:pt idx="2">
                  <c:v>R03</c:v>
                </c:pt>
                <c:pt idx="3">
                  <c:v>R04</c:v>
                </c:pt>
                <c:pt idx="4">
                  <c:v>R05</c:v>
                </c:pt>
              </c:strCache>
            </c:strRef>
          </c:cat>
          <c:val>
            <c:numRef>
              <c:f>Pivots!$N$17:$N$21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2D2-4F72-8EB2-78991C045C7F}"/>
            </c:ext>
          </c:extLst>
        </c:ser>
        <c:ser>
          <c:idx val="1"/>
          <c:order val="1"/>
          <c:tx>
            <c:strRef>
              <c:f>Pivots!$P$16</c:f>
              <c:strCache>
                <c:ptCount val="1"/>
                <c:pt idx="0">
                  <c:v>Sel. Amount</c:v>
                </c:pt>
              </c:strCache>
            </c:strRef>
          </c:tx>
          <c:spPr>
            <a:gradFill>
              <a:gsLst>
                <a:gs pos="0">
                  <a:schemeClr val="accent6">
                    <a:lumMod val="60000"/>
                    <a:lumOff val="40000"/>
                  </a:schemeClr>
                </a:gs>
                <a:gs pos="100000">
                  <a:schemeClr val="accent6"/>
                </a:gs>
              </a:gsLst>
              <a:lin ang="0" scaled="1"/>
            </a:gradFill>
            <a:ln>
              <a:noFill/>
            </a:ln>
            <a:effectLst/>
          </c:spPr>
          <c:invertIfNegative val="0"/>
          <c:dLbls>
            <c:delete val="1"/>
          </c:dLbls>
          <c:val>
            <c:numRef>
              <c:f>Pivots!$P$17:$P$21</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1-E2D2-4F72-8EB2-78991C045C7F}"/>
            </c:ext>
          </c:extLst>
        </c:ser>
        <c:dLbls>
          <c:dLblPos val="outEnd"/>
          <c:showLegendKey val="0"/>
          <c:showVal val="1"/>
          <c:showCatName val="0"/>
          <c:showSerName val="0"/>
          <c:showPercent val="0"/>
          <c:showBubbleSize val="0"/>
        </c:dLbls>
        <c:gapWidth val="25"/>
        <c:overlap val="100"/>
        <c:axId val="1524663568"/>
        <c:axId val="1524672208"/>
      </c:barChart>
      <c:catAx>
        <c:axId val="1524663568"/>
        <c:scaling>
          <c:orientation val="maxMin"/>
        </c:scaling>
        <c:delete val="1"/>
        <c:axPos val="l"/>
        <c:numFmt formatCode="General" sourceLinked="1"/>
        <c:majorTickMark val="none"/>
        <c:minorTickMark val="none"/>
        <c:tickLblPos val="nextTo"/>
        <c:crossAx val="1524672208"/>
        <c:crosses val="autoZero"/>
        <c:auto val="1"/>
        <c:lblAlgn val="ctr"/>
        <c:lblOffset val="100"/>
        <c:noMultiLvlLbl val="0"/>
      </c:catAx>
      <c:valAx>
        <c:axId val="1524672208"/>
        <c:scaling>
          <c:orientation val="minMax"/>
        </c:scaling>
        <c:delete val="1"/>
        <c:axPos val="t"/>
        <c:numFmt formatCode="\$#,###.0,&quot;k&quot;" sourceLinked="1"/>
        <c:majorTickMark val="none"/>
        <c:minorTickMark val="none"/>
        <c:tickLblPos val="nextTo"/>
        <c:crossAx val="152466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[sample-data-excel-portfolio-project.xlsx]Pivots!Male vs Female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a:solidFill>
                  <a:schemeClr val="accent5"/>
                </a:solidFill>
                <a:latin typeface="Aptos ExtraBold" panose="020B0004020202020204" pitchFamily="34" charset="0"/>
              </a:rPr>
              <a:t>Female</a:t>
            </a:r>
            <a:r>
              <a:rPr lang="en-IN" sz="1200" baseline="0">
                <a:latin typeface="Aptos ExtraBold" panose="020B0004020202020204" pitchFamily="34" charset="0"/>
              </a:rPr>
              <a:t> vs </a:t>
            </a:r>
            <a:r>
              <a:rPr lang="en-IN" sz="1200" baseline="0">
                <a:solidFill>
                  <a:schemeClr val="accent4"/>
                </a:solidFill>
                <a:latin typeface="Aptos ExtraBold" panose="020B0004020202020204" pitchFamily="34" charset="0"/>
              </a:rPr>
              <a:t>Male</a:t>
            </a:r>
            <a:r>
              <a:rPr lang="en-IN" sz="1200" baseline="0">
                <a:latin typeface="Aptos ExtraBold" panose="020B0004020202020204" pitchFamily="34" charset="0"/>
              </a:rPr>
              <a:t> Callers</a:t>
            </a:r>
            <a:endParaRPr lang="en-IN" sz="1200">
              <a:latin typeface="Aptos ExtraBold" panose="020B0004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solidFill>
                <a:schemeClr val="bg1">
                  <a:lumMod val="8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Pivots!$E$31:$E$32</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Pivots!$D$33:$D$36</c:f>
              <c:strCache>
                <c:ptCount val="3"/>
                <c:pt idx="0">
                  <c:v>Cincinnati</c:v>
                </c:pt>
                <c:pt idx="1">
                  <c:v>Cleveland</c:v>
                </c:pt>
                <c:pt idx="2">
                  <c:v>Columbus</c:v>
                </c:pt>
              </c:strCache>
            </c:strRef>
          </c:cat>
          <c:val>
            <c:numRef>
              <c:f>Pivots!$E$33:$E$36</c:f>
              <c:numCache>
                <c:formatCode>#,##0</c:formatCode>
                <c:ptCount val="3"/>
                <c:pt idx="0">
                  <c:v>144</c:v>
                </c:pt>
                <c:pt idx="1">
                  <c:v>326</c:v>
                </c:pt>
                <c:pt idx="2">
                  <c:v>129</c:v>
                </c:pt>
              </c:numCache>
            </c:numRef>
          </c:val>
          <c:extLst>
            <c:ext xmlns:c16="http://schemas.microsoft.com/office/drawing/2014/chart" uri="{C3380CC4-5D6E-409C-BE32-E72D297353CC}">
              <c16:uniqueId val="{00000000-2EF2-4938-A62E-7392826F95F7}"/>
            </c:ext>
          </c:extLst>
        </c:ser>
        <c:ser>
          <c:idx val="1"/>
          <c:order val="1"/>
          <c:tx>
            <c:strRef>
              <c:f>Pivots!$F$31:$F$32</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bg1">
                    <a:lumMod val="8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Pivots!$D$33:$D$36</c:f>
              <c:strCache>
                <c:ptCount val="3"/>
                <c:pt idx="0">
                  <c:v>Cincinnati</c:v>
                </c:pt>
                <c:pt idx="1">
                  <c:v>Cleveland</c:v>
                </c:pt>
                <c:pt idx="2">
                  <c:v>Columbus</c:v>
                </c:pt>
              </c:strCache>
            </c:strRef>
          </c:cat>
          <c:val>
            <c:numRef>
              <c:f>Pivots!$F$33:$F$36</c:f>
              <c:numCache>
                <c:formatCode>#,##0</c:formatCode>
                <c:ptCount val="3"/>
                <c:pt idx="0">
                  <c:v>132</c:v>
                </c:pt>
                <c:pt idx="1">
                  <c:v>63</c:v>
                </c:pt>
                <c:pt idx="2">
                  <c:v>206</c:v>
                </c:pt>
              </c:numCache>
            </c:numRef>
          </c:val>
          <c:extLst>
            <c:ext xmlns:c16="http://schemas.microsoft.com/office/drawing/2014/chart" uri="{C3380CC4-5D6E-409C-BE32-E72D297353CC}">
              <c16:uniqueId val="{00000001-2EF2-4938-A62E-7392826F95F7}"/>
            </c:ext>
          </c:extLst>
        </c:ser>
        <c:dLbls>
          <c:showLegendKey val="0"/>
          <c:showVal val="0"/>
          <c:showCatName val="0"/>
          <c:showSerName val="0"/>
          <c:showPercent val="0"/>
          <c:showBubbleSize val="0"/>
        </c:dLbls>
        <c:gapWidth val="25"/>
        <c:overlap val="100"/>
        <c:axId val="150944543"/>
        <c:axId val="150925343"/>
      </c:barChart>
      <c:catAx>
        <c:axId val="150944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25343"/>
        <c:crosses val="autoZero"/>
        <c:auto val="1"/>
        <c:lblAlgn val="ctr"/>
        <c:lblOffset val="100"/>
        <c:noMultiLvlLbl val="0"/>
      </c:catAx>
      <c:valAx>
        <c:axId val="150925343"/>
        <c:scaling>
          <c:orientation val="minMax"/>
        </c:scaling>
        <c:delete val="1"/>
        <c:axPos val="l"/>
        <c:numFmt formatCode="0%" sourceLinked="1"/>
        <c:majorTickMark val="none"/>
        <c:minorTickMark val="none"/>
        <c:tickLblPos val="nextTo"/>
        <c:crossAx val="15094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[sample-data-excel-portfolio-project.xlsx]Pivots!Rep. Satisfaction</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lumMod val="50000"/>
                  </a:schemeClr>
                </a:solidFill>
                <a:latin typeface="Aptos ExtraBold" panose="020B0004020202020204" pitchFamily="34" charset="0"/>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Pivots!$J$31</c:f>
              <c:strCache>
                <c:ptCount val="1"/>
                <c:pt idx="0">
                  <c:v>Total</c:v>
                </c:pt>
              </c:strCache>
            </c:strRef>
          </c:tx>
          <c:spPr>
            <a:solidFill>
              <a:schemeClr val="bg2">
                <a:lumMod val="50000"/>
              </a:schemeClr>
            </a:solidFill>
            <a:ln>
              <a:noFill/>
            </a:ln>
            <a:effectLst/>
          </c:spPr>
          <c:invertIfNegative val="0"/>
          <c:cat>
            <c:strRef>
              <c:f>Pivots!$I$32:$I$37</c:f>
              <c:strCache>
                <c:ptCount val="5"/>
                <c:pt idx="0">
                  <c:v>1</c:v>
                </c:pt>
                <c:pt idx="1">
                  <c:v>2</c:v>
                </c:pt>
                <c:pt idx="2">
                  <c:v>3</c:v>
                </c:pt>
                <c:pt idx="3">
                  <c:v>4</c:v>
                </c:pt>
                <c:pt idx="4">
                  <c:v>5</c:v>
                </c:pt>
              </c:strCache>
            </c:strRef>
          </c:cat>
          <c:val>
            <c:numRef>
              <c:f>Pivots!$J$32:$J$37</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74FD-4E75-8619-C40C9015EB9C}"/>
            </c:ext>
          </c:extLst>
        </c:ser>
        <c:dLbls>
          <c:showLegendKey val="0"/>
          <c:showVal val="0"/>
          <c:showCatName val="0"/>
          <c:showSerName val="0"/>
          <c:showPercent val="0"/>
          <c:showBubbleSize val="0"/>
        </c:dLbls>
        <c:gapWidth val="10"/>
        <c:overlap val="-27"/>
        <c:axId val="1455235760"/>
        <c:axId val="1455242000"/>
      </c:barChart>
      <c:catAx>
        <c:axId val="145523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42000"/>
        <c:crosses val="autoZero"/>
        <c:auto val="1"/>
        <c:lblAlgn val="ctr"/>
        <c:lblOffset val="100"/>
        <c:noMultiLvlLbl val="0"/>
      </c:catAx>
      <c:valAx>
        <c:axId val="14552420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235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2</xdr:col>
      <xdr:colOff>3586</xdr:colOff>
      <xdr:row>3</xdr:row>
      <xdr:rowOff>2091</xdr:rowOff>
    </xdr:from>
    <xdr:to>
      <xdr:col>3</xdr:col>
      <xdr:colOff>585246</xdr:colOff>
      <xdr:row>9</xdr:row>
      <xdr:rowOff>47811</xdr:rowOff>
    </xdr:to>
    <xdr:sp macro="" textlink="Pivots!A4">
      <xdr:nvSpPr>
        <xdr:cNvPr id="2" name="Rectangle 1">
          <a:extLst>
            <a:ext uri="{FF2B5EF4-FFF2-40B4-BE49-F238E27FC236}">
              <a16:creationId xmlns:a16="http://schemas.microsoft.com/office/drawing/2014/main" id="{32D068A3-CFED-6971-CA44-CE0131767872}"/>
            </a:ext>
          </a:extLst>
        </xdr:cNvPr>
        <xdr:cNvSpPr/>
      </xdr:nvSpPr>
      <xdr:spPr>
        <a:xfrm>
          <a:off x="481704" y="808915"/>
          <a:ext cx="1254013" cy="112148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AD21814-934A-4EC0-9E7B-D8F98E11CF53}" type="TxLink">
            <a:rPr lang="en-US" sz="2400" b="0" i="0" u="none" strike="noStrike">
              <a:solidFill>
                <a:schemeClr val="bg1"/>
              </a:solidFill>
              <a:latin typeface="Aptos ExtraBold" panose="020B0004020202020204" pitchFamily="34" charset="0"/>
              <a:ea typeface="+mn-ea"/>
              <a:cs typeface="Arial"/>
            </a:rPr>
            <a:pPr marL="0" indent="0" algn="ctr"/>
            <a:t>1,000</a:t>
          </a:fld>
          <a:endParaRPr lang="en-US" sz="2400" b="0" i="0" u="none" strike="noStrike">
            <a:solidFill>
              <a:schemeClr val="bg1"/>
            </a:solidFill>
            <a:latin typeface="Aptos ExtraBold" panose="020B0004020202020204" pitchFamily="34" charset="0"/>
            <a:ea typeface="+mn-ea"/>
            <a:cs typeface="Arial"/>
          </a:endParaRPr>
        </a:p>
      </xdr:txBody>
    </xdr:sp>
    <xdr:clientData/>
  </xdr:twoCellAnchor>
  <xdr:twoCellAnchor>
    <xdr:from>
      <xdr:col>2</xdr:col>
      <xdr:colOff>167640</xdr:colOff>
      <xdr:row>3</xdr:row>
      <xdr:rowOff>121920</xdr:rowOff>
    </xdr:from>
    <xdr:to>
      <xdr:col>3</xdr:col>
      <xdr:colOff>327660</xdr:colOff>
      <xdr:row>4</xdr:row>
      <xdr:rowOff>167640</xdr:rowOff>
    </xdr:to>
    <xdr:sp macro="" textlink="">
      <xdr:nvSpPr>
        <xdr:cNvPr id="3" name="TextBox 2">
          <a:extLst>
            <a:ext uri="{FF2B5EF4-FFF2-40B4-BE49-F238E27FC236}">
              <a16:creationId xmlns:a16="http://schemas.microsoft.com/office/drawing/2014/main" id="{76654DC1-BA81-D40A-417D-9D692F638A4F}"/>
            </a:ext>
          </a:extLst>
        </xdr:cNvPr>
        <xdr:cNvSpPr txBox="1"/>
      </xdr:nvSpPr>
      <xdr:spPr>
        <a:xfrm>
          <a:off x="647700" y="922020"/>
          <a:ext cx="83058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Aptos ExtraBold" panose="020B0004020202020204" pitchFamily="34" charset="0"/>
            </a:rPr>
            <a:t>Calls</a:t>
          </a:r>
        </a:p>
      </xdr:txBody>
    </xdr:sp>
    <xdr:clientData/>
  </xdr:twoCellAnchor>
  <xdr:twoCellAnchor editAs="oneCell">
    <xdr:from>
      <xdr:col>2</xdr:col>
      <xdr:colOff>25590</xdr:colOff>
      <xdr:row>3</xdr:row>
      <xdr:rowOff>100962</xdr:rowOff>
    </xdr:from>
    <xdr:to>
      <xdr:col>2</xdr:col>
      <xdr:colOff>253977</xdr:colOff>
      <xdr:row>4</xdr:row>
      <xdr:rowOff>148548</xdr:rowOff>
    </xdr:to>
    <xdr:pic>
      <xdr:nvPicPr>
        <xdr:cNvPr id="4" name="Graphic 3" descr="Receiver with solid fill">
          <a:extLst>
            <a:ext uri="{FF2B5EF4-FFF2-40B4-BE49-F238E27FC236}">
              <a16:creationId xmlns:a16="http://schemas.microsoft.com/office/drawing/2014/main" id="{D8A47A52-0C60-4C3F-A004-76FFA975FA1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2285154">
          <a:off x="505650" y="901062"/>
          <a:ext cx="228387" cy="222846"/>
        </a:xfrm>
        <a:prstGeom prst="rect">
          <a:avLst/>
        </a:prstGeom>
      </xdr:spPr>
    </xdr:pic>
    <xdr:clientData/>
  </xdr:twoCellAnchor>
  <xdr:twoCellAnchor>
    <xdr:from>
      <xdr:col>2</xdr:col>
      <xdr:colOff>281940</xdr:colOff>
      <xdr:row>7</xdr:row>
      <xdr:rowOff>121920</xdr:rowOff>
    </xdr:from>
    <xdr:to>
      <xdr:col>3</xdr:col>
      <xdr:colOff>167640</xdr:colOff>
      <xdr:row>8</xdr:row>
      <xdr:rowOff>129540</xdr:rowOff>
    </xdr:to>
    <xdr:sp macro="" textlink="Pivots!A10">
      <xdr:nvSpPr>
        <xdr:cNvPr id="5" name="TextBox 4">
          <a:extLst>
            <a:ext uri="{FF2B5EF4-FFF2-40B4-BE49-F238E27FC236}">
              <a16:creationId xmlns:a16="http://schemas.microsoft.com/office/drawing/2014/main" id="{FFBB8388-836D-7A9F-A43E-3B56A0B99F5E}"/>
            </a:ext>
          </a:extLst>
        </xdr:cNvPr>
        <xdr:cNvSpPr txBox="1"/>
      </xdr:nvSpPr>
      <xdr:spPr>
        <a:xfrm>
          <a:off x="762000" y="1623060"/>
          <a:ext cx="55626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34943C3-DA15-4596-905C-3296961C828A}" type="TxLink">
            <a:rPr lang="en-US" sz="1100" b="0" i="0" u="none" strike="noStrike">
              <a:solidFill>
                <a:schemeClr val="accent6">
                  <a:lumMod val="60000"/>
                  <a:lumOff val="40000"/>
                </a:schemeClr>
              </a:solidFill>
              <a:latin typeface="Aptos ExtraBold" panose="020B0004020202020204" pitchFamily="34" charset="0"/>
              <a:cs typeface="Arial"/>
            </a:rPr>
            <a:pPr algn="ctr"/>
            <a:t>186</a:t>
          </a:fld>
          <a:endParaRPr lang="en-IN" sz="1100">
            <a:solidFill>
              <a:schemeClr val="accent6">
                <a:lumMod val="60000"/>
                <a:lumOff val="40000"/>
              </a:schemeClr>
            </a:solidFill>
            <a:latin typeface="Aptos ExtraBold" panose="020B0004020202020204" pitchFamily="34" charset="0"/>
          </a:endParaRPr>
        </a:p>
      </xdr:txBody>
    </xdr:sp>
    <xdr:clientData/>
  </xdr:twoCellAnchor>
  <xdr:twoCellAnchor>
    <xdr:from>
      <xdr:col>2</xdr:col>
      <xdr:colOff>3287</xdr:colOff>
      <xdr:row>9</xdr:row>
      <xdr:rowOff>135964</xdr:rowOff>
    </xdr:from>
    <xdr:to>
      <xdr:col>3</xdr:col>
      <xdr:colOff>584947</xdr:colOff>
      <xdr:row>16</xdr:row>
      <xdr:rowOff>17630</xdr:rowOff>
    </xdr:to>
    <xdr:sp macro="" textlink="Pivots!B4">
      <xdr:nvSpPr>
        <xdr:cNvPr id="6" name="Rectangle 5">
          <a:extLst>
            <a:ext uri="{FF2B5EF4-FFF2-40B4-BE49-F238E27FC236}">
              <a16:creationId xmlns:a16="http://schemas.microsoft.com/office/drawing/2014/main" id="{C40EEBF2-6449-4241-8D61-940FECC0DAE5}"/>
            </a:ext>
          </a:extLst>
        </xdr:cNvPr>
        <xdr:cNvSpPr/>
      </xdr:nvSpPr>
      <xdr:spPr>
        <a:xfrm>
          <a:off x="481405" y="2018552"/>
          <a:ext cx="1254013" cy="11367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17CF033-1896-4DB9-A39E-E3745BAF527B}" type="TxLink">
            <a:rPr lang="en-US" sz="2000" b="0" i="0" u="none" strike="noStrike">
              <a:solidFill>
                <a:schemeClr val="bg1"/>
              </a:solidFill>
              <a:latin typeface="Aptos ExtraBold" panose="020B0004020202020204" pitchFamily="34" charset="0"/>
              <a:ea typeface="+mn-ea"/>
              <a:cs typeface="Arial"/>
            </a:rPr>
            <a:pPr marL="0" indent="0" algn="ctr"/>
            <a:t>$96,623</a:t>
          </a:fld>
          <a:endParaRPr lang="en-US" sz="2000" b="0" i="0" u="none" strike="noStrike">
            <a:solidFill>
              <a:schemeClr val="bg1"/>
            </a:solidFill>
            <a:latin typeface="Aptos ExtraBold" panose="020B0004020202020204" pitchFamily="34" charset="0"/>
            <a:ea typeface="+mn-ea"/>
            <a:cs typeface="Arial"/>
          </a:endParaRPr>
        </a:p>
      </xdr:txBody>
    </xdr:sp>
    <xdr:clientData/>
  </xdr:twoCellAnchor>
  <xdr:twoCellAnchor>
    <xdr:from>
      <xdr:col>2</xdr:col>
      <xdr:colOff>175260</xdr:colOff>
      <xdr:row>10</xdr:row>
      <xdr:rowOff>22860</xdr:rowOff>
    </xdr:from>
    <xdr:to>
      <xdr:col>3</xdr:col>
      <xdr:colOff>335280</xdr:colOff>
      <xdr:row>11</xdr:row>
      <xdr:rowOff>68580</xdr:rowOff>
    </xdr:to>
    <xdr:sp macro="" textlink="">
      <xdr:nvSpPr>
        <xdr:cNvPr id="7" name="TextBox 6">
          <a:extLst>
            <a:ext uri="{FF2B5EF4-FFF2-40B4-BE49-F238E27FC236}">
              <a16:creationId xmlns:a16="http://schemas.microsoft.com/office/drawing/2014/main" id="{8D4B9EC6-9765-46B1-BCD2-5E1A1E217402}"/>
            </a:ext>
          </a:extLst>
        </xdr:cNvPr>
        <xdr:cNvSpPr txBox="1"/>
      </xdr:nvSpPr>
      <xdr:spPr>
        <a:xfrm>
          <a:off x="655320" y="2049780"/>
          <a:ext cx="830580" cy="220980"/>
        </a:xfrm>
        <a:prstGeom prst="rect">
          <a:avLst/>
        </a:prstGeom>
        <a:solidFill>
          <a:schemeClr val="accent6"/>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IN" sz="1100">
              <a:solidFill>
                <a:schemeClr val="bg1">
                  <a:lumMod val="95000"/>
                </a:schemeClr>
              </a:solidFill>
              <a:latin typeface="Aptos ExtraBold" panose="020B0004020202020204" pitchFamily="34" charset="0"/>
              <a:ea typeface="+mn-ea"/>
              <a:cs typeface="+mn-cs"/>
            </a:rPr>
            <a:t>Amount</a:t>
          </a:r>
        </a:p>
      </xdr:txBody>
    </xdr:sp>
    <xdr:clientData/>
  </xdr:twoCellAnchor>
  <xdr:twoCellAnchor editAs="oneCell">
    <xdr:from>
      <xdr:col>2</xdr:col>
      <xdr:colOff>20740</xdr:colOff>
      <xdr:row>9</xdr:row>
      <xdr:rowOff>169541</xdr:rowOff>
    </xdr:from>
    <xdr:to>
      <xdr:col>2</xdr:col>
      <xdr:colOff>243586</xdr:colOff>
      <xdr:row>11</xdr:row>
      <xdr:rowOff>41867</xdr:rowOff>
    </xdr:to>
    <xdr:pic>
      <xdr:nvPicPr>
        <xdr:cNvPr id="8" name="Graphic 7">
          <a:extLst>
            <a:ext uri="{FF2B5EF4-FFF2-40B4-BE49-F238E27FC236}">
              <a16:creationId xmlns:a16="http://schemas.microsoft.com/office/drawing/2014/main" id="{D3C4F721-8C79-4C31-A207-AF575564991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500800" y="2021201"/>
          <a:ext cx="222846" cy="222846"/>
        </a:xfrm>
        <a:prstGeom prst="rect">
          <a:avLst/>
        </a:prstGeom>
      </xdr:spPr>
    </xdr:pic>
    <xdr:clientData/>
  </xdr:twoCellAnchor>
  <xdr:twoCellAnchor>
    <xdr:from>
      <xdr:col>2</xdr:col>
      <xdr:colOff>281940</xdr:colOff>
      <xdr:row>14</xdr:row>
      <xdr:rowOff>91440</xdr:rowOff>
    </xdr:from>
    <xdr:to>
      <xdr:col>3</xdr:col>
      <xdr:colOff>167640</xdr:colOff>
      <xdr:row>15</xdr:row>
      <xdr:rowOff>106680</xdr:rowOff>
    </xdr:to>
    <xdr:sp macro="" textlink="Pivots!B10">
      <xdr:nvSpPr>
        <xdr:cNvPr id="9" name="TextBox 8">
          <a:extLst>
            <a:ext uri="{FF2B5EF4-FFF2-40B4-BE49-F238E27FC236}">
              <a16:creationId xmlns:a16="http://schemas.microsoft.com/office/drawing/2014/main" id="{B9BB1297-A97A-4CA1-BFAF-E99CBFBD3679}"/>
            </a:ext>
          </a:extLst>
        </xdr:cNvPr>
        <xdr:cNvSpPr txBox="1"/>
      </xdr:nvSpPr>
      <xdr:spPr>
        <a:xfrm>
          <a:off x="762000" y="2819400"/>
          <a:ext cx="5562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B229C0-165C-4004-9EA1-7481D9611942}" type="TxLink">
            <a:rPr lang="en-US" sz="1100" b="0" i="0" u="none" strike="noStrike">
              <a:solidFill>
                <a:schemeClr val="accent6">
                  <a:lumMod val="60000"/>
                  <a:lumOff val="40000"/>
                </a:schemeClr>
              </a:solidFill>
              <a:latin typeface="Aptos ExtraBold" panose="020B0004020202020204" pitchFamily="34" charset="0"/>
              <a:ea typeface="+mn-ea"/>
              <a:cs typeface="Arial"/>
            </a:rPr>
            <a:pPr marL="0" indent="0" algn="ctr"/>
            <a:t>$16,651</a:t>
          </a:fld>
          <a:endParaRPr lang="en-IN" sz="1100" b="0" i="0" u="none" strike="noStrike">
            <a:solidFill>
              <a:schemeClr val="accent6">
                <a:lumMod val="60000"/>
                <a:lumOff val="40000"/>
              </a:schemeClr>
            </a:solidFill>
            <a:latin typeface="Aptos ExtraBold" panose="020B0004020202020204" pitchFamily="34" charset="0"/>
            <a:ea typeface="+mn-ea"/>
            <a:cs typeface="Arial"/>
          </a:endParaRPr>
        </a:p>
      </xdr:txBody>
    </xdr:sp>
    <xdr:clientData/>
  </xdr:twoCellAnchor>
  <xdr:twoCellAnchor>
    <xdr:from>
      <xdr:col>2</xdr:col>
      <xdr:colOff>3586</xdr:colOff>
      <xdr:row>16</xdr:row>
      <xdr:rowOff>61259</xdr:rowOff>
    </xdr:from>
    <xdr:to>
      <xdr:col>3</xdr:col>
      <xdr:colOff>585246</xdr:colOff>
      <xdr:row>22</xdr:row>
      <xdr:rowOff>106979</xdr:rowOff>
    </xdr:to>
    <xdr:sp macro="" textlink="Pivots!C4">
      <xdr:nvSpPr>
        <xdr:cNvPr id="10" name="Rectangle 9">
          <a:extLst>
            <a:ext uri="{FF2B5EF4-FFF2-40B4-BE49-F238E27FC236}">
              <a16:creationId xmlns:a16="http://schemas.microsoft.com/office/drawing/2014/main" id="{61FB090F-EE52-47B1-BD40-EA86219C8325}"/>
            </a:ext>
          </a:extLst>
        </xdr:cNvPr>
        <xdr:cNvSpPr/>
      </xdr:nvSpPr>
      <xdr:spPr>
        <a:xfrm>
          <a:off x="483646" y="3139739"/>
          <a:ext cx="1252220" cy="113538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A6EEAF1-27F6-4BE4-95CF-33EF4B588A1D}" type="TxLink">
            <a:rPr lang="en-US" sz="2400" b="0" i="0" u="none" strike="noStrike">
              <a:solidFill>
                <a:schemeClr val="bg1"/>
              </a:solidFill>
              <a:latin typeface="Aptos ExtraBold" panose="020B0004020202020204" pitchFamily="34" charset="0"/>
              <a:ea typeface="+mn-ea"/>
              <a:cs typeface="Arial"/>
            </a:rPr>
            <a:pPr marL="0" indent="0" algn="ctr"/>
            <a:t>89,850</a:t>
          </a:fld>
          <a:endParaRPr lang="en-US" sz="2400" b="0" i="0" u="none" strike="noStrike">
            <a:solidFill>
              <a:schemeClr val="bg1"/>
            </a:solidFill>
            <a:latin typeface="Aptos ExtraBold" panose="020B0004020202020204" pitchFamily="34" charset="0"/>
            <a:ea typeface="+mn-ea"/>
            <a:cs typeface="Arial"/>
          </a:endParaRPr>
        </a:p>
      </xdr:txBody>
    </xdr:sp>
    <xdr:clientData/>
  </xdr:twoCellAnchor>
  <xdr:twoCellAnchor>
    <xdr:from>
      <xdr:col>2</xdr:col>
      <xdr:colOff>198120</xdr:colOff>
      <xdr:row>17</xdr:row>
      <xdr:rowOff>0</xdr:rowOff>
    </xdr:from>
    <xdr:to>
      <xdr:col>3</xdr:col>
      <xdr:colOff>358140</xdr:colOff>
      <xdr:row>18</xdr:row>
      <xdr:rowOff>45720</xdr:rowOff>
    </xdr:to>
    <xdr:sp macro="" textlink="">
      <xdr:nvSpPr>
        <xdr:cNvPr id="11" name="TextBox 10">
          <a:extLst>
            <a:ext uri="{FF2B5EF4-FFF2-40B4-BE49-F238E27FC236}">
              <a16:creationId xmlns:a16="http://schemas.microsoft.com/office/drawing/2014/main" id="{A0181453-557F-431E-AF53-15613D72F7A2}"/>
            </a:ext>
          </a:extLst>
        </xdr:cNvPr>
        <xdr:cNvSpPr txBox="1"/>
      </xdr:nvSpPr>
      <xdr:spPr>
        <a:xfrm>
          <a:off x="678180" y="3253740"/>
          <a:ext cx="83058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Aptos ExtraBold" panose="020B0004020202020204" pitchFamily="34" charset="0"/>
            </a:rPr>
            <a:t>Duration</a:t>
          </a:r>
        </a:p>
      </xdr:txBody>
    </xdr:sp>
    <xdr:clientData/>
  </xdr:twoCellAnchor>
  <xdr:twoCellAnchor editAs="oneCell">
    <xdr:from>
      <xdr:col>2</xdr:col>
      <xdr:colOff>28360</xdr:colOff>
      <xdr:row>16</xdr:row>
      <xdr:rowOff>169541</xdr:rowOff>
    </xdr:from>
    <xdr:to>
      <xdr:col>2</xdr:col>
      <xdr:colOff>251206</xdr:colOff>
      <xdr:row>18</xdr:row>
      <xdr:rowOff>34247</xdr:rowOff>
    </xdr:to>
    <xdr:pic>
      <xdr:nvPicPr>
        <xdr:cNvPr id="12" name="Graphic 11">
          <a:extLst>
            <a:ext uri="{FF2B5EF4-FFF2-40B4-BE49-F238E27FC236}">
              <a16:creationId xmlns:a16="http://schemas.microsoft.com/office/drawing/2014/main" id="{E1A21B00-4D2D-488A-AD92-B9DC1F74CD9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508420" y="3248021"/>
          <a:ext cx="222846" cy="222846"/>
        </a:xfrm>
        <a:prstGeom prst="rect">
          <a:avLst/>
        </a:prstGeom>
      </xdr:spPr>
    </xdr:pic>
    <xdr:clientData/>
  </xdr:twoCellAnchor>
  <xdr:twoCellAnchor>
    <xdr:from>
      <xdr:col>2</xdr:col>
      <xdr:colOff>259080</xdr:colOff>
      <xdr:row>21</xdr:row>
      <xdr:rowOff>7620</xdr:rowOff>
    </xdr:from>
    <xdr:to>
      <xdr:col>3</xdr:col>
      <xdr:colOff>144780</xdr:colOff>
      <xdr:row>22</xdr:row>
      <xdr:rowOff>15240</xdr:rowOff>
    </xdr:to>
    <xdr:sp macro="" textlink="Pivots!C10">
      <xdr:nvSpPr>
        <xdr:cNvPr id="13" name="TextBox 12">
          <a:extLst>
            <a:ext uri="{FF2B5EF4-FFF2-40B4-BE49-F238E27FC236}">
              <a16:creationId xmlns:a16="http://schemas.microsoft.com/office/drawing/2014/main" id="{0C880C27-9915-44FF-8B41-5195D3FF48CE}"/>
            </a:ext>
          </a:extLst>
        </xdr:cNvPr>
        <xdr:cNvSpPr txBox="1"/>
      </xdr:nvSpPr>
      <xdr:spPr>
        <a:xfrm>
          <a:off x="739140" y="3992880"/>
          <a:ext cx="55626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CB985B2-27B4-4DEC-93D9-02B8026930B7}" type="TxLink">
            <a:rPr lang="en-US" sz="1100" b="0" i="0" u="none" strike="noStrike">
              <a:solidFill>
                <a:schemeClr val="accent6">
                  <a:lumMod val="60000"/>
                  <a:lumOff val="40000"/>
                </a:schemeClr>
              </a:solidFill>
              <a:latin typeface="Aptos ExtraBold" panose="020B0004020202020204" pitchFamily="34" charset="0"/>
              <a:ea typeface="+mn-ea"/>
              <a:cs typeface="Arial"/>
            </a:rPr>
            <a:pPr marL="0" indent="0" algn="ctr"/>
            <a:t>17,807</a:t>
          </a:fld>
          <a:endParaRPr lang="en-IN" sz="1100" b="0" i="0" u="none" strike="noStrike">
            <a:solidFill>
              <a:schemeClr val="accent6">
                <a:lumMod val="60000"/>
                <a:lumOff val="40000"/>
              </a:schemeClr>
            </a:solidFill>
            <a:latin typeface="Aptos ExtraBold" panose="020B0004020202020204" pitchFamily="34" charset="0"/>
            <a:ea typeface="+mn-ea"/>
            <a:cs typeface="Arial"/>
          </a:endParaRPr>
        </a:p>
      </xdr:txBody>
    </xdr:sp>
    <xdr:clientData/>
  </xdr:twoCellAnchor>
  <xdr:twoCellAnchor>
    <xdr:from>
      <xdr:col>2</xdr:col>
      <xdr:colOff>3287</xdr:colOff>
      <xdr:row>22</xdr:row>
      <xdr:rowOff>152400</xdr:rowOff>
    </xdr:from>
    <xdr:to>
      <xdr:col>3</xdr:col>
      <xdr:colOff>584947</xdr:colOff>
      <xdr:row>29</xdr:row>
      <xdr:rowOff>0</xdr:rowOff>
    </xdr:to>
    <xdr:sp macro="" textlink="Pivots!D4">
      <xdr:nvSpPr>
        <xdr:cNvPr id="14" name="Rectangle 13">
          <a:extLst>
            <a:ext uri="{FF2B5EF4-FFF2-40B4-BE49-F238E27FC236}">
              <a16:creationId xmlns:a16="http://schemas.microsoft.com/office/drawing/2014/main" id="{AEB054D1-EDA7-4A3B-BA3E-19335262490C}"/>
            </a:ext>
          </a:extLst>
        </xdr:cNvPr>
        <xdr:cNvSpPr/>
      </xdr:nvSpPr>
      <xdr:spPr>
        <a:xfrm>
          <a:off x="483347" y="4320540"/>
          <a:ext cx="1252220" cy="11277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FBC2CC-4077-4809-9271-17DE4E064D43}" type="TxLink">
            <a:rPr lang="en-US" sz="2400" b="0" i="0" u="none" strike="noStrike">
              <a:solidFill>
                <a:schemeClr val="bg1"/>
              </a:solidFill>
              <a:latin typeface="Aptos ExtraBold" panose="020B0004020202020204" pitchFamily="34" charset="0"/>
              <a:ea typeface="+mn-ea"/>
              <a:cs typeface="Arial"/>
            </a:rPr>
            <a:pPr marL="0" indent="0" algn="ctr"/>
            <a:t>3.9</a:t>
          </a:fld>
          <a:endParaRPr lang="en-US" sz="2400" b="0" i="0" u="none" strike="noStrike">
            <a:solidFill>
              <a:schemeClr val="bg1"/>
            </a:solidFill>
            <a:latin typeface="Aptos ExtraBold" panose="020B0004020202020204" pitchFamily="34" charset="0"/>
            <a:ea typeface="+mn-ea"/>
            <a:cs typeface="Arial"/>
          </a:endParaRPr>
        </a:p>
      </xdr:txBody>
    </xdr:sp>
    <xdr:clientData/>
  </xdr:twoCellAnchor>
  <xdr:twoCellAnchor>
    <xdr:from>
      <xdr:col>2</xdr:col>
      <xdr:colOff>121920</xdr:colOff>
      <xdr:row>23</xdr:row>
      <xdr:rowOff>83820</xdr:rowOff>
    </xdr:from>
    <xdr:to>
      <xdr:col>3</xdr:col>
      <xdr:colOff>396240</xdr:colOff>
      <xdr:row>24</xdr:row>
      <xdr:rowOff>114300</xdr:rowOff>
    </xdr:to>
    <xdr:sp macro="" textlink="">
      <xdr:nvSpPr>
        <xdr:cNvPr id="15" name="TextBox 14">
          <a:extLst>
            <a:ext uri="{FF2B5EF4-FFF2-40B4-BE49-F238E27FC236}">
              <a16:creationId xmlns:a16="http://schemas.microsoft.com/office/drawing/2014/main" id="{0E83B8F2-A802-498B-97E6-D312EFECBE62}"/>
            </a:ext>
          </a:extLst>
        </xdr:cNvPr>
        <xdr:cNvSpPr txBox="1"/>
      </xdr:nvSpPr>
      <xdr:spPr>
        <a:xfrm>
          <a:off x="601980" y="4434840"/>
          <a:ext cx="9448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Aptos ExtraBold" panose="020B0004020202020204" pitchFamily="34" charset="0"/>
            </a:rPr>
            <a:t>Avg. Rating</a:t>
          </a:r>
        </a:p>
      </xdr:txBody>
    </xdr:sp>
    <xdr:clientData/>
  </xdr:twoCellAnchor>
  <xdr:twoCellAnchor editAs="oneCell">
    <xdr:from>
      <xdr:col>2</xdr:col>
      <xdr:colOff>28360</xdr:colOff>
      <xdr:row>22</xdr:row>
      <xdr:rowOff>146681</xdr:rowOff>
    </xdr:from>
    <xdr:to>
      <xdr:col>2</xdr:col>
      <xdr:colOff>251206</xdr:colOff>
      <xdr:row>24</xdr:row>
      <xdr:rowOff>8847</xdr:rowOff>
    </xdr:to>
    <xdr:pic>
      <xdr:nvPicPr>
        <xdr:cNvPr id="16" name="Graphic 15">
          <a:extLst>
            <a:ext uri="{FF2B5EF4-FFF2-40B4-BE49-F238E27FC236}">
              <a16:creationId xmlns:a16="http://schemas.microsoft.com/office/drawing/2014/main" id="{34FD7B97-E86A-4166-A16C-2A1CDCCDF42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508420" y="4314821"/>
          <a:ext cx="222846" cy="227926"/>
        </a:xfrm>
        <a:prstGeom prst="rect">
          <a:avLst/>
        </a:prstGeom>
      </xdr:spPr>
    </xdr:pic>
    <xdr:clientData/>
  </xdr:twoCellAnchor>
  <xdr:twoCellAnchor>
    <xdr:from>
      <xdr:col>2</xdr:col>
      <xdr:colOff>274320</xdr:colOff>
      <xdr:row>27</xdr:row>
      <xdr:rowOff>76200</xdr:rowOff>
    </xdr:from>
    <xdr:to>
      <xdr:col>3</xdr:col>
      <xdr:colOff>160020</xdr:colOff>
      <xdr:row>28</xdr:row>
      <xdr:rowOff>76200</xdr:rowOff>
    </xdr:to>
    <xdr:sp macro="" textlink="Pivots!D10">
      <xdr:nvSpPr>
        <xdr:cNvPr id="17" name="TextBox 16">
          <a:extLst>
            <a:ext uri="{FF2B5EF4-FFF2-40B4-BE49-F238E27FC236}">
              <a16:creationId xmlns:a16="http://schemas.microsoft.com/office/drawing/2014/main" id="{424109CC-F1AF-40DC-B025-BF534177BEF8}"/>
            </a:ext>
          </a:extLst>
        </xdr:cNvPr>
        <xdr:cNvSpPr txBox="1"/>
      </xdr:nvSpPr>
      <xdr:spPr>
        <a:xfrm>
          <a:off x="754380" y="5158740"/>
          <a:ext cx="55626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15CF346-4226-4977-8E1F-91C56EB7A2B3}" type="TxLink">
            <a:rPr lang="en-US" sz="1100" b="0" i="0" u="none" strike="noStrike">
              <a:solidFill>
                <a:schemeClr val="accent6">
                  <a:lumMod val="60000"/>
                  <a:lumOff val="40000"/>
                </a:schemeClr>
              </a:solidFill>
              <a:latin typeface="Aptos ExtraBold" panose="020B0004020202020204" pitchFamily="34" charset="0"/>
              <a:ea typeface="+mn-ea"/>
              <a:cs typeface="Arial"/>
            </a:rPr>
            <a:pPr marL="0" indent="0" algn="ctr"/>
            <a:t>3.9</a:t>
          </a:fld>
          <a:endParaRPr lang="en-IN" sz="1100" b="0" i="0" u="none" strike="noStrike">
            <a:solidFill>
              <a:schemeClr val="accent6">
                <a:lumMod val="60000"/>
                <a:lumOff val="40000"/>
              </a:schemeClr>
            </a:solidFill>
            <a:latin typeface="Aptos ExtraBold" panose="020B0004020202020204" pitchFamily="34" charset="0"/>
            <a:ea typeface="+mn-ea"/>
            <a:cs typeface="Arial"/>
          </a:endParaRPr>
        </a:p>
      </xdr:txBody>
    </xdr:sp>
    <xdr:clientData/>
  </xdr:twoCellAnchor>
  <xdr:twoCellAnchor>
    <xdr:from>
      <xdr:col>2</xdr:col>
      <xdr:colOff>0</xdr:colOff>
      <xdr:row>29</xdr:row>
      <xdr:rowOff>38100</xdr:rowOff>
    </xdr:from>
    <xdr:to>
      <xdr:col>3</xdr:col>
      <xdr:colOff>579120</xdr:colOff>
      <xdr:row>35</xdr:row>
      <xdr:rowOff>38100</xdr:rowOff>
    </xdr:to>
    <xdr:sp macro="" textlink="Pivots!E4">
      <xdr:nvSpPr>
        <xdr:cNvPr id="18" name="Rectangle 17">
          <a:extLst>
            <a:ext uri="{FF2B5EF4-FFF2-40B4-BE49-F238E27FC236}">
              <a16:creationId xmlns:a16="http://schemas.microsoft.com/office/drawing/2014/main" id="{A909981E-0AB0-47D0-87FA-1A73C2E8D61D}"/>
            </a:ext>
          </a:extLst>
        </xdr:cNvPr>
        <xdr:cNvSpPr/>
      </xdr:nvSpPr>
      <xdr:spPr>
        <a:xfrm>
          <a:off x="480060" y="5486400"/>
          <a:ext cx="1249680" cy="109728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22C7944-7B5D-4541-B918-B89100E05BD2}" type="TxLink">
            <a:rPr lang="en-US" sz="2400" b="0" i="0" u="none" strike="noStrike">
              <a:solidFill>
                <a:schemeClr val="bg1"/>
              </a:solidFill>
              <a:latin typeface="Aptos ExtraBold" panose="020B0004020202020204" pitchFamily="34" charset="0"/>
              <a:ea typeface="+mn-ea"/>
              <a:cs typeface="Arial"/>
            </a:rPr>
            <a:pPr marL="0" indent="0" algn="ctr"/>
            <a:t>307</a:t>
          </a:fld>
          <a:endParaRPr lang="en-US" sz="2400" b="0" i="0" u="none" strike="noStrike">
            <a:solidFill>
              <a:schemeClr val="bg1"/>
            </a:solidFill>
            <a:latin typeface="Aptos ExtraBold" panose="020B0004020202020204" pitchFamily="34" charset="0"/>
            <a:ea typeface="+mn-ea"/>
            <a:cs typeface="Arial"/>
          </a:endParaRPr>
        </a:p>
      </xdr:txBody>
    </xdr:sp>
    <xdr:clientData/>
  </xdr:twoCellAnchor>
  <xdr:twoCellAnchor>
    <xdr:from>
      <xdr:col>2</xdr:col>
      <xdr:colOff>91440</xdr:colOff>
      <xdr:row>29</xdr:row>
      <xdr:rowOff>91440</xdr:rowOff>
    </xdr:from>
    <xdr:to>
      <xdr:col>3</xdr:col>
      <xdr:colOff>601980</xdr:colOff>
      <xdr:row>30</xdr:row>
      <xdr:rowOff>91440</xdr:rowOff>
    </xdr:to>
    <xdr:sp macro="" textlink="">
      <xdr:nvSpPr>
        <xdr:cNvPr id="19" name="TextBox 18">
          <a:extLst>
            <a:ext uri="{FF2B5EF4-FFF2-40B4-BE49-F238E27FC236}">
              <a16:creationId xmlns:a16="http://schemas.microsoft.com/office/drawing/2014/main" id="{00E42164-1509-4695-BF29-693D606AFEC7}"/>
            </a:ext>
          </a:extLst>
        </xdr:cNvPr>
        <xdr:cNvSpPr txBox="1"/>
      </xdr:nvSpPr>
      <xdr:spPr>
        <a:xfrm>
          <a:off x="571500" y="5539740"/>
          <a:ext cx="118110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Aptos ExtraBold" panose="020B0004020202020204" pitchFamily="34" charset="0"/>
            </a:rPr>
            <a:t>Happy</a:t>
          </a:r>
          <a:r>
            <a:rPr lang="en-IN" sz="1100" baseline="0">
              <a:solidFill>
                <a:schemeClr val="bg1">
                  <a:lumMod val="95000"/>
                </a:schemeClr>
              </a:solidFill>
              <a:latin typeface="Aptos ExtraBold" panose="020B0004020202020204" pitchFamily="34" charset="0"/>
            </a:rPr>
            <a:t> Callers</a:t>
          </a:r>
          <a:endParaRPr lang="en-IN" sz="1100">
            <a:solidFill>
              <a:schemeClr val="bg1">
                <a:lumMod val="95000"/>
              </a:schemeClr>
            </a:solidFill>
            <a:latin typeface="Aptos ExtraBold" panose="020B0004020202020204" pitchFamily="34" charset="0"/>
          </a:endParaRPr>
        </a:p>
      </xdr:txBody>
    </xdr:sp>
    <xdr:clientData/>
  </xdr:twoCellAnchor>
  <xdr:twoCellAnchor editAs="oneCell">
    <xdr:from>
      <xdr:col>1</xdr:col>
      <xdr:colOff>234100</xdr:colOff>
      <xdr:row>29</xdr:row>
      <xdr:rowOff>62861</xdr:rowOff>
    </xdr:from>
    <xdr:to>
      <xdr:col>2</xdr:col>
      <xdr:colOff>205486</xdr:colOff>
      <xdr:row>30</xdr:row>
      <xdr:rowOff>102827</xdr:rowOff>
    </xdr:to>
    <xdr:pic>
      <xdr:nvPicPr>
        <xdr:cNvPr id="20" name="Graphic 19">
          <a:extLst>
            <a:ext uri="{FF2B5EF4-FFF2-40B4-BE49-F238E27FC236}">
              <a16:creationId xmlns:a16="http://schemas.microsoft.com/office/drawing/2014/main" id="{2215DD25-5418-4CF1-8C14-FFF67D61C567}"/>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462700" y="5511161"/>
          <a:ext cx="222846" cy="222846"/>
        </a:xfrm>
        <a:prstGeom prst="rect">
          <a:avLst/>
        </a:prstGeom>
      </xdr:spPr>
    </xdr:pic>
    <xdr:clientData/>
  </xdr:twoCellAnchor>
  <xdr:twoCellAnchor editAs="oneCell">
    <xdr:from>
      <xdr:col>10</xdr:col>
      <xdr:colOff>642850</xdr:colOff>
      <xdr:row>16</xdr:row>
      <xdr:rowOff>72737</xdr:rowOff>
    </xdr:from>
    <xdr:to>
      <xdr:col>13</xdr:col>
      <xdr:colOff>92132</xdr:colOff>
      <xdr:row>25</xdr:row>
      <xdr:rowOff>153785</xdr:rowOff>
    </xdr:to>
    <mc:AlternateContent xmlns:mc="http://schemas.openxmlformats.org/markup-compatibility/2006">
      <mc:Choice xmlns:a14="http://schemas.microsoft.com/office/drawing/2010/main" Requires="a14">
        <xdr:graphicFrame macro="">
          <xdr:nvGraphicFramePr>
            <xdr:cNvPr id="22" name="Representative">
              <a:extLst>
                <a:ext uri="{FF2B5EF4-FFF2-40B4-BE49-F238E27FC236}">
                  <a16:creationId xmlns:a16="http://schemas.microsoft.com/office/drawing/2014/main" id="{88706938-D927-4127-B180-99DF0587A06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6145084" y="3190010"/>
              <a:ext cx="1468087" cy="16842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266700</xdr:colOff>
      <xdr:row>33</xdr:row>
      <xdr:rowOff>144780</xdr:rowOff>
    </xdr:from>
    <xdr:to>
      <xdr:col>3</xdr:col>
      <xdr:colOff>152400</xdr:colOff>
      <xdr:row>34</xdr:row>
      <xdr:rowOff>144780</xdr:rowOff>
    </xdr:to>
    <xdr:sp macro="" textlink="Pivots!E10">
      <xdr:nvSpPr>
        <xdr:cNvPr id="21" name="TextBox 20">
          <a:extLst>
            <a:ext uri="{FF2B5EF4-FFF2-40B4-BE49-F238E27FC236}">
              <a16:creationId xmlns:a16="http://schemas.microsoft.com/office/drawing/2014/main" id="{68A490CF-548D-4FB3-AC3C-B99D16E2566C}"/>
            </a:ext>
          </a:extLst>
        </xdr:cNvPr>
        <xdr:cNvSpPr txBox="1"/>
      </xdr:nvSpPr>
      <xdr:spPr>
        <a:xfrm>
          <a:off x="746760" y="6324600"/>
          <a:ext cx="556260" cy="1828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0F83525-228C-4F17-83BC-50F12F464FF1}" type="TxLink">
            <a:rPr lang="en-US" sz="1100" b="0" i="0" u="none" strike="noStrike">
              <a:solidFill>
                <a:schemeClr val="accent6">
                  <a:lumMod val="60000"/>
                  <a:lumOff val="40000"/>
                </a:schemeClr>
              </a:solidFill>
              <a:latin typeface="Aptos ExtraBold" panose="020B0004020202020204" pitchFamily="34" charset="0"/>
              <a:ea typeface="+mn-ea"/>
              <a:cs typeface="Arial"/>
            </a:rPr>
            <a:pPr marL="0" indent="0" algn="ctr"/>
            <a:t>62</a:t>
          </a:fld>
          <a:endParaRPr lang="en-IN" sz="1100" b="0" i="0" u="none" strike="noStrike">
            <a:solidFill>
              <a:schemeClr val="accent6">
                <a:lumMod val="60000"/>
                <a:lumOff val="40000"/>
              </a:schemeClr>
            </a:solidFill>
            <a:latin typeface="Aptos ExtraBold" panose="020B0004020202020204" pitchFamily="34" charset="0"/>
            <a:ea typeface="+mn-ea"/>
            <a:cs typeface="Arial"/>
          </a:endParaRPr>
        </a:p>
      </xdr:txBody>
    </xdr:sp>
    <xdr:clientData/>
  </xdr:twoCellAnchor>
  <xdr:twoCellAnchor>
    <xdr:from>
      <xdr:col>10</xdr:col>
      <xdr:colOff>472440</xdr:colOff>
      <xdr:row>3</xdr:row>
      <xdr:rowOff>160020</xdr:rowOff>
    </xdr:from>
    <xdr:to>
      <xdr:col>13</xdr:col>
      <xdr:colOff>15240</xdr:colOff>
      <xdr:row>14</xdr:row>
      <xdr:rowOff>99060</xdr:rowOff>
    </xdr:to>
    <xdr:graphicFrame macro="">
      <xdr:nvGraphicFramePr>
        <xdr:cNvPr id="24" name="Chart 23">
          <a:extLst>
            <a:ext uri="{FF2B5EF4-FFF2-40B4-BE49-F238E27FC236}">
              <a16:creationId xmlns:a16="http://schemas.microsoft.com/office/drawing/2014/main" id="{436B1CB8-5D14-4E03-9847-B8B255D7E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0</xdr:colOff>
      <xdr:row>3</xdr:row>
      <xdr:rowOff>0</xdr:rowOff>
    </xdr:from>
    <xdr:to>
      <xdr:col>10</xdr:col>
      <xdr:colOff>533400</xdr:colOff>
      <xdr:row>15</xdr:row>
      <xdr:rowOff>60960</xdr:rowOff>
    </xdr:to>
    <xdr:graphicFrame macro="">
      <xdr:nvGraphicFramePr>
        <xdr:cNvPr id="23" name="Chart 22">
          <a:extLst>
            <a:ext uri="{FF2B5EF4-FFF2-40B4-BE49-F238E27FC236}">
              <a16:creationId xmlns:a16="http://schemas.microsoft.com/office/drawing/2014/main" id="{93C60244-DFE7-4AD1-968F-E4ED01BBF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318654</xdr:colOff>
      <xdr:row>16</xdr:row>
      <xdr:rowOff>45720</xdr:rowOff>
    </xdr:from>
    <xdr:to>
      <xdr:col>11</xdr:col>
      <xdr:colOff>13855</xdr:colOff>
      <xdr:row>35</xdr:row>
      <xdr:rowOff>15240</xdr:rowOff>
    </xdr:to>
    <xdr:sp macro="" textlink="">
      <xdr:nvSpPr>
        <xdr:cNvPr id="27" name="Rectangle 26">
          <a:extLst>
            <a:ext uri="{FF2B5EF4-FFF2-40B4-BE49-F238E27FC236}">
              <a16:creationId xmlns:a16="http://schemas.microsoft.com/office/drawing/2014/main" id="{A988C65D-20F7-2B4C-74A7-4CA0D4733B0B}"/>
            </a:ext>
          </a:extLst>
        </xdr:cNvPr>
        <xdr:cNvSpPr/>
      </xdr:nvSpPr>
      <xdr:spPr>
        <a:xfrm>
          <a:off x="2133599" y="3190702"/>
          <a:ext cx="4003965" cy="3391593"/>
        </a:xfrm>
        <a:prstGeom prst="rect">
          <a:avLst/>
        </a:prstGeom>
        <a:solidFill>
          <a:schemeClr val="bg1"/>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30480</xdr:colOff>
      <xdr:row>16</xdr:row>
      <xdr:rowOff>60960</xdr:rowOff>
    </xdr:from>
    <xdr:to>
      <xdr:col>8</xdr:col>
      <xdr:colOff>13854</xdr:colOff>
      <xdr:row>34</xdr:row>
      <xdr:rowOff>129540</xdr:rowOff>
    </xdr:to>
    <xdr:graphicFrame macro="">
      <xdr:nvGraphicFramePr>
        <xdr:cNvPr id="25" name="Chart 24">
          <a:extLst>
            <a:ext uri="{FF2B5EF4-FFF2-40B4-BE49-F238E27FC236}">
              <a16:creationId xmlns:a16="http://schemas.microsoft.com/office/drawing/2014/main" id="{29B652BF-8BAB-4705-8B94-0A0F8E2E8E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31172</xdr:colOff>
      <xdr:row>16</xdr:row>
      <xdr:rowOff>60960</xdr:rowOff>
    </xdr:from>
    <xdr:to>
      <xdr:col>10</xdr:col>
      <xdr:colOff>577335</xdr:colOff>
      <xdr:row>34</xdr:row>
      <xdr:rowOff>106680</xdr:rowOff>
    </xdr:to>
    <xdr:graphicFrame macro="">
      <xdr:nvGraphicFramePr>
        <xdr:cNvPr id="26" name="Chart 25">
          <a:extLst>
            <a:ext uri="{FF2B5EF4-FFF2-40B4-BE49-F238E27FC236}">
              <a16:creationId xmlns:a16="http://schemas.microsoft.com/office/drawing/2014/main" id="{DF1A5D35-B7F6-40FC-8A49-CF305D067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0</xdr:colOff>
      <xdr:row>3</xdr:row>
      <xdr:rowOff>0</xdr:rowOff>
    </xdr:from>
    <xdr:to>
      <xdr:col>16</xdr:col>
      <xdr:colOff>662940</xdr:colOff>
      <xdr:row>14</xdr:row>
      <xdr:rowOff>60960</xdr:rowOff>
    </xdr:to>
    <xdr:graphicFrame macro="">
      <xdr:nvGraphicFramePr>
        <xdr:cNvPr id="28" name="Chart 27">
          <a:extLst>
            <a:ext uri="{FF2B5EF4-FFF2-40B4-BE49-F238E27FC236}">
              <a16:creationId xmlns:a16="http://schemas.microsoft.com/office/drawing/2014/main" id="{73A08D45-07BE-455D-B877-AFEFC69B1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144780</xdr:colOff>
      <xdr:row>3</xdr:row>
      <xdr:rowOff>0</xdr:rowOff>
    </xdr:from>
    <xdr:to>
      <xdr:col>20</xdr:col>
      <xdr:colOff>624840</xdr:colOff>
      <xdr:row>14</xdr:row>
      <xdr:rowOff>45720</xdr:rowOff>
    </xdr:to>
    <xdr:graphicFrame macro="">
      <xdr:nvGraphicFramePr>
        <xdr:cNvPr id="30" name="Chart 29">
          <a:extLst>
            <a:ext uri="{FF2B5EF4-FFF2-40B4-BE49-F238E27FC236}">
              <a16:creationId xmlns:a16="http://schemas.microsoft.com/office/drawing/2014/main" id="{972B34C3-19F3-4CCD-9687-D078347DD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3.840963425922" backgroundQuery="1" createdVersion="8" refreshedVersion="8" minRefreshableVersion="3" recordCount="0" supportSubquery="1" supportAdvancedDrill="1" xr:uid="{A3D55A60-E485-4F24-A5F3-8C867C27296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3.564929282409" backgroundQuery="1" createdVersion="8" refreshedVersion="8" minRefreshableVersion="3" recordCount="0" supportSubquery="1" supportAdvancedDrill="1" xr:uid="{10F66C47-9467-484C-8E83-9E90B940B719}">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3.904389120369" backgroundQuery="1" createdVersion="8" refreshedVersion="8" minRefreshableVersion="3" recordCount="0" supportSubquery="1" supportAdvancedDrill="1" xr:uid="{EE9D48F7-C3DD-46A5-8368-973667B2EDA8}">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5.578306365744" backgroundQuery="1" createdVersion="8" refreshedVersion="8" minRefreshableVersion="3" recordCount="0" supportSubquery="1" supportAdvancedDrill="1" xr:uid="{A81841EA-BD8E-4A5C-BB81-A0FAFF43771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5.892863194444" backgroundQuery="1" createdVersion="8" refreshedVersion="8" minRefreshableVersion="3" recordCount="0" supportSubquery="1" supportAdvancedDrill="1" xr:uid="{B289C27D-B377-467E-97BF-7396DFD6F1DA}">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5.892863657406" backgroundQuery="1" createdVersion="8" refreshedVersion="8" minRefreshableVersion="3" recordCount="0" supportSubquery="1" supportAdvancedDrill="1" xr:uid="{37EAED0B-AED7-4C5D-8496-08F82375B322}">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288">
        <d v="2023-01-01T00:00:00"/>
        <d v="2023-01-03T00:00:00"/>
        <d v="2023-01-05T00:00:00"/>
        <d v="2023-01-06T00:00:00"/>
        <d v="2023-01-07T00:00:00"/>
        <d v="2023-01-08T00:00:00"/>
        <d v="2023-01-09T00:00:00"/>
        <d v="2023-01-10T00:00:00"/>
        <d v="2023-01-12T00:00:00"/>
        <d v="2023-01-15T00:00:00"/>
        <d v="2023-01-16T00:00:00"/>
        <d v="2023-01-17T00:00:00"/>
        <d v="2023-01-18T00:00:00"/>
        <d v="2023-01-19T00:00:00"/>
        <d v="2023-01-21T00:00:00"/>
        <d v="2023-01-22T00:00:00"/>
        <d v="2023-01-23T00:00:00"/>
        <d v="2023-01-24T00:00:00"/>
        <d v="2023-01-25T00:00:00"/>
        <d v="2023-01-26T00:00:00"/>
        <d v="2023-01-27T00:00:00"/>
        <d v="2023-01-28T00:00:00"/>
        <d v="2023-01-30T00:00:00"/>
        <d v="2023-01-31T00:00:00"/>
        <d v="2023-02-01T00:00:00"/>
        <d v="2023-02-02T00:00:00"/>
        <d v="2023-02-04T00:00:00"/>
        <d v="2023-02-07T00:00:00"/>
        <d v="2023-02-08T00:00:00"/>
        <d v="2023-02-09T00:00:00"/>
        <d v="2023-02-10T00:00:00"/>
        <d v="2023-02-11T00:00:00"/>
        <d v="2023-02-12T00:00:00"/>
        <d v="2023-02-13T00:00:00"/>
        <d v="2023-02-14T00:00:00"/>
        <d v="2023-02-15T00:00:00"/>
        <d v="2023-02-16T00:00:00"/>
        <d v="2023-02-17T00:00:00"/>
        <d v="2023-02-18T00:00:00"/>
        <d v="2023-02-19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9T00:00:00"/>
        <d v="2023-03-10T00:00:00"/>
        <d v="2023-03-11T00:00:00"/>
        <d v="2023-03-12T00:00:00"/>
        <d v="2023-03-13T00:00:00"/>
        <d v="2023-03-14T00:00:00"/>
        <d v="2023-03-15T00:00:00"/>
        <d v="2023-03-16T00:00:00"/>
        <d v="2023-03-17T00:00:00"/>
        <d v="2023-03-18T00:00:00"/>
        <d v="2023-03-20T00:00:00"/>
        <d v="2023-03-21T00:00:00"/>
        <d v="2023-03-22T00:00:00"/>
        <d v="2023-03-23T00:00:00"/>
        <d v="2023-03-24T00:00:00"/>
        <d v="2023-03-25T00:00:00"/>
        <d v="2023-03-26T00:00:00"/>
        <d v="2023-03-27T00:00:00"/>
        <d v="2023-03-28T00:00:00"/>
        <d v="2023-03-29T00:00:00"/>
        <d v="2023-03-31T00:00:00"/>
        <d v="2023-04-02T00:00:00"/>
        <d v="2023-04-03T00:00:00"/>
        <d v="2023-04-05T00:00:00"/>
        <d v="2023-04-06T00:00:00"/>
        <d v="2023-04-07T00:00:00"/>
        <d v="2023-04-08T00:00:00"/>
        <d v="2023-04-09T00:00:00"/>
        <d v="2023-04-10T00:00:00"/>
        <d v="2023-04-11T00:00:00"/>
        <d v="2023-04-12T00:00:00"/>
        <d v="2023-04-14T00:00:00"/>
        <d v="2023-04-15T00:00:00"/>
        <d v="2023-04-16T00:00:00"/>
        <d v="2023-04-17T00:00:00"/>
        <d v="2023-04-18T00:00:00"/>
        <d v="2023-04-19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10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7T00:00:00"/>
        <d v="2023-06-09T00:00:00"/>
        <d v="2023-06-11T00:00:00"/>
        <d v="2023-06-12T00:00:00"/>
        <d v="2023-06-13T00:00:00"/>
        <d v="2023-06-15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2T00:00:00"/>
        <d v="2023-07-14T00:00:00"/>
        <d v="2023-07-15T00:00:00"/>
        <d v="2023-07-17T00:00:00"/>
        <d v="2023-07-18T00:00:00"/>
        <d v="2023-07-19T00:00:00"/>
        <d v="2023-07-20T00:00:00"/>
        <d v="2023-07-21T00:00:00"/>
        <d v="2023-07-22T00:00:00"/>
        <d v="2023-07-26T00:00:00"/>
        <d v="2023-07-27T00:00:00"/>
        <d v="2023-07-28T00:00:00"/>
        <d v="2023-07-29T00:00:00"/>
        <d v="2023-07-31T00:00:00"/>
        <d v="2023-08-02T00:00:00"/>
        <d v="2023-08-03T00:00:00"/>
        <d v="2023-08-04T00:00:00"/>
        <d v="2023-08-06T00:00:00"/>
        <d v="2023-08-07T00:00:00"/>
        <d v="2023-08-10T00:00:00"/>
        <d v="2023-08-12T00:00:00"/>
        <d v="2023-08-13T00:00:00"/>
        <d v="2023-08-16T00:00:00"/>
        <d v="2023-08-18T00:00:00"/>
        <d v="2023-08-19T00:00:00"/>
        <d v="2023-08-20T00:00:00"/>
        <d v="2023-08-21T00:00:00"/>
        <d v="2023-08-23T00:00:00"/>
        <d v="2023-08-25T00:00:00"/>
        <d v="2023-08-26T00:00:00"/>
        <d v="2023-08-27T00:00:00"/>
        <d v="2023-08-29T00:00:00"/>
        <d v="2023-08-30T00:00:00"/>
        <d v="2023-09-01T00:00:00"/>
        <d v="2023-09-04T00:00:00"/>
        <d v="2023-09-05T00:00:00"/>
        <d v="2023-09-06T00:00:00"/>
        <d v="2023-09-07T00:00:00"/>
        <d v="2023-09-08T00:00:00"/>
        <d v="2023-09-09T00:00:00"/>
        <d v="2023-09-10T00:00:00"/>
        <d v="2023-09-12T00:00:00"/>
        <d v="2023-09-13T00:00:00"/>
        <d v="2023-09-15T00:00:00"/>
        <d v="2023-09-17T00:00:00"/>
        <d v="2023-09-19T00:00:00"/>
        <d v="2023-09-20T00:00:00"/>
        <d v="2023-09-21T00:00:00"/>
        <d v="2023-09-22T00:00:00"/>
        <d v="2023-09-23T00:00:00"/>
        <d v="2023-09-24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4T00:00:00"/>
        <d v="2023-10-15T00:00:00"/>
        <d v="2023-10-16T00:00:00"/>
        <d v="2023-10-17T00:00:00"/>
        <d v="2023-10-18T00:00:00"/>
        <d v="2023-10-19T00:00:00"/>
        <d v="2023-10-20T00:00:00"/>
        <d v="2023-10-21T00:00:00"/>
        <d v="2023-10-22T00:00:00"/>
        <d v="2023-10-23T00:00:00"/>
        <d v="2023-10-24T00:00:00"/>
        <d v="2023-10-26T00:00:00"/>
        <d v="2023-10-27T00:00:00"/>
        <d v="2023-10-28T00:00:00"/>
        <d v="2023-10-29T00:00:00"/>
        <d v="2023-10-30T00:00:00"/>
        <d v="2023-10-31T00:00:00"/>
        <d v="2023-11-01T00:00:00"/>
        <d v="2023-11-02T00:00:00"/>
        <d v="2023-11-03T00:00:00"/>
        <d v="2023-11-04T00:00:00"/>
        <d v="2023-11-07T00:00:00"/>
        <d v="2023-11-08T00:00:00"/>
        <d v="2023-11-09T00:00:00"/>
        <d v="2023-11-10T00:00:00"/>
        <d v="2023-11-11T00:00:00"/>
        <d v="2023-11-12T00:00:00"/>
        <d v="2023-11-13T00:00:00"/>
        <d v="2023-11-14T00:00:00"/>
        <d v="2023-11-15T00:00:00"/>
        <d v="2023-11-16T00:00:00"/>
        <d v="2023-11-17T00:00:00"/>
        <d v="2023-11-18T00:00:00"/>
        <d v="2023-11-20T00:00:00"/>
        <d v="2023-11-21T00:00:00"/>
        <d v="2023-11-23T00:00:00"/>
        <d v="2023-11-24T00:00:00"/>
        <d v="2023-11-26T00:00:00"/>
        <d v="2023-11-28T00:00:00"/>
        <d v="2023-11-29T00:00:00"/>
        <d v="2023-12-01T00:00:00"/>
        <d v="2023-12-02T00:00:00"/>
        <d v="2023-12-03T00:00:00"/>
        <d v="2023-12-04T00:00:00"/>
        <d v="2023-12-05T00:00:00"/>
        <d v="2023-12-07T00:00:00"/>
        <d v="2023-12-08T00:00:00"/>
        <d v="2023-12-13T00:00:00"/>
        <d v="2023-12-14T00:00:00"/>
        <d v="2023-12-15T00:00:00"/>
        <d v="2023-12-16T00:00:00"/>
        <d v="2023-12-17T00:00:00"/>
        <d v="2023-12-19T00:00:00"/>
        <d v="2023-12-20T00:00:00"/>
        <d v="2023-12-24T00:00:00"/>
        <d v="2023-12-25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5.892864467591" backgroundQuery="1" createdVersion="8" refreshedVersion="8" minRefreshableVersion="3" recordCount="0" supportSubquery="1" supportAdvancedDrill="1" xr:uid="{4DEA2BFB-30CA-4A57-BFFB-924F65F5A513}">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5.892864814814" backgroundQuery="1" createdVersion="8" refreshedVersion="8" minRefreshableVersion="3" recordCount="0" supportSubquery="1" supportAdvancedDrill="1" xr:uid="{4A60CB27-E69D-48D4-A48B-8E0DA60D224E}">
  <cacheSource type="external" connectionId="1"/>
  <cacheFields count="1">
    <cacheField name="[calls].[Representative].[Representative]" caption="Representative" numFmtId="0" hierarchy="3" level="1">
      <sharedItems count="1">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5.892865162037" backgroundQuery="1" createdVersion="8" refreshedVersion="8" minRefreshableVersion="3" recordCount="0" supportSubquery="1" supportAdvancedDrill="1" xr:uid="{6B4E175F-0D40-4DB4-BEF0-CBB384CDF686}">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nJoy ThE PrOcEss" refreshedDate="45553.564920833334" backgroundQuery="1" createdVersion="3" refreshedVersion="8" minRefreshableVersion="3" recordCount="0" supportSubquery="1" supportAdvancedDrill="1" xr:uid="{DC03A4F4-5BEA-4CFE-8377-1D6543F8A829}">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88493818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53C83A-E674-4D0D-9BE7-B5ADB767A082}" name="Rep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8">
  <location ref="L31:R50"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F48314-6DEE-4A5A-A2C5-015CAEE10359}" name="Rep. Satisfaction" cacheId="1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I31:J37"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8DCD04-7851-4E56-B57D-5A2D62D0E89E}" name="Rep Selected" cacheId="15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1:B32"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3">
    <format dxfId="47">
      <pivotArea dataOnly="0" labelOnly="1" fieldPosition="0">
        <references count="1">
          <reference field="0" count="0"/>
        </references>
      </pivotArea>
    </format>
    <format dxfId="46">
      <pivotArea dataOnly="0" labelOnly="1" fieldPosition="0">
        <references count="1">
          <reference field="0" count="0"/>
        </references>
      </pivotArea>
    </format>
    <format dxfId="45">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A32D6C3-9387-47E1-8D06-E8436FC21E6E}" name="Monthly Trend" cacheId="1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C2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5D8D4D-B64E-46C6-9E6D-51926BCDE204}" name="Reps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I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B341C9-9458-424A-AF77-E2B401213A1D}" name="Weekly Trend"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E15:F23"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03B6A8-11EE-48BF-81FB-0E042C1285DD}" name="Male vs Female"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1:G36"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9DF18E0-18A7-4AFE-99D7-121F6F621F69}" name="Rep Pivot" cacheId="1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8386F85-764E-4102-87EA-590413DAE1DD}" name="Summary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Young businessman writing on notebook</v>
  </rv>
  <rv s="0">
    <v>1</v>
    <v>5</v>
    <v>A person in a skirt and a cardigan
Description automatically generated</v>
  </rv>
  <rv s="0">
    <v>2</v>
    <v>5</v>
    <v>A person in a suit and tie
Description automatically generated</v>
  </rv>
  <rv s="0">
    <v>3</v>
    <v>5</v>
    <v>Business woman raising hand</v>
  </rv>
  <rv s="0">
    <v>0</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B54DAAB-F0EF-4746-947F-B8176BCC801E}" sourceName="[calls].[Representative]">
  <pivotTables>
    <pivotTable tabId="6" name="Rep Pivot"/>
    <pivotTable tabId="6" name="Monthly Trend"/>
    <pivotTable tabId="6" name="Weekly Trend"/>
    <pivotTable tabId="6" name="Rep Selected"/>
    <pivotTable tabId="6" name="Rep. Satisfaction"/>
  </pivotTables>
  <data>
    <olap pivotCacheId="88493818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6BAA6F7-77CA-43A4-ABDC-C0A79E7504CE}" cache="Slicer_Representative" caption="Representative" level="1"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4"/>
    <tableColumn id="5" xr3:uid="{5A35565E-8707-4DED-AD15-A0669D67B382}" name="Date of Call" dataDxfId="43"/>
    <tableColumn id="6" xr3:uid="{F2E4F158-B41F-47BC-8DF8-DFCADFEE4E40}" name="Purchase Amount"/>
    <tableColumn id="7" xr3:uid="{04B291B5-47BD-4F78-8FD8-D1551CCA6BD9}" name="Satisfaction Rating"/>
    <tableColumn id="8" xr3:uid="{6E4123C0-0B17-43B8-A142-A1E540CE974C}" name="FY" dataDxfId="42">
      <calculatedColumnFormula>IF(MONTH(calls[[#This Row],[Date of Call]])&lt;=6, YEAR(calls[[#This Row],[Date of Call]]), YEAR(calls[[#This Row],[Date of Call]])+1)</calculatedColumnFormula>
    </tableColumn>
    <tableColumn id="9" xr3:uid="{199FA271-5E9B-46CE-9BC6-2801F92CD17E}" name="Day of week" dataDxfId="41">
      <calculatedColumnFormula>TEXT(calls[[#This Row],[Date of Call]],"DDDD")</calculatedColumnFormula>
    </tableColumn>
    <tableColumn id="10" xr3:uid="{328CDB09-95B8-4D5E-9ED9-EF0D363735A1}" name="Duration Bucket" dataDxfId="4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8" headerRowBorderDxfId="37" tableBorderDxfId="36" totalsRowBorderDxfId="35">
  <autoFilter ref="Q3:T18" xr:uid="{27158F51-A707-4171-8A04-81FB0AABCBA5}"/>
  <tableColumns count="4">
    <tableColumn id="1" xr3:uid="{02688061-6A8C-4E23-B7FF-D00CD8B58CAC}" name="Customer ID" dataDxfId="34"/>
    <tableColumn id="2" xr3:uid="{771678B6-DB44-426B-9874-B4E421A440D5}" name="Gedner" dataDxfId="33"/>
    <tableColumn id="3" xr3:uid="{B0D41C62-587E-494D-B49A-603F2C05F8D3}" name="Age" dataDxfId="32"/>
    <tableColumn id="4" xr3:uid="{663F92D6-FE31-4D81-9E01-8D066DDC8A88}" name="City" dataDxfId="3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Times New Roman-Arial">
      <a:majorFont>
        <a:latin typeface="Times New Roman" panose="02020603050405020304"/>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panose="020B0604020202020204"/>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31E02-98D7-4901-8244-F071383C08E5}">
  <dimension ref="A3:U50"/>
  <sheetViews>
    <sheetView topLeftCell="D22" workbookViewId="0">
      <selection activeCell="L31" sqref="L31:R50"/>
      <pivotSelection pane="bottomRight" activeRow="30" activeCol="11" previousRow="30" previousCol="11" click="1" r:id="rId1">
        <pivotArea type="all" dataOnly="0" outline="0" fieldPosition="0"/>
      </pivotSelection>
    </sheetView>
  </sheetViews>
  <sheetFormatPr defaultRowHeight="13.8" x14ac:dyDescent="0.25"/>
  <cols>
    <col min="1" max="2" width="13.09765625" bestFit="1" customWidth="1"/>
    <col min="3" max="3" width="10.8984375" bestFit="1" customWidth="1"/>
    <col min="4" max="4" width="14.5" bestFit="1" customWidth="1"/>
    <col min="5" max="5" width="13.09765625" bestFit="1" customWidth="1"/>
    <col min="6" max="6" width="9.8984375" bestFit="1" customWidth="1"/>
    <col min="7" max="7" width="11" bestFit="1" customWidth="1"/>
    <col min="9" max="9" width="13.09765625" bestFit="1" customWidth="1"/>
    <col min="10" max="10" width="9.8984375" bestFit="1" customWidth="1"/>
    <col min="11" max="12" width="13.09765625" bestFit="1" customWidth="1"/>
    <col min="13" max="13" width="16.09765625" bestFit="1" customWidth="1"/>
    <col min="14" max="17" width="6.3984375" bestFit="1" customWidth="1"/>
    <col min="18" max="18" width="11" bestFit="1" customWidth="1"/>
  </cols>
  <sheetData>
    <row r="3" spans="1:21" x14ac:dyDescent="0.25">
      <c r="A3" t="s">
        <v>1042</v>
      </c>
      <c r="B3" t="s">
        <v>1043</v>
      </c>
      <c r="C3" t="s">
        <v>1044</v>
      </c>
      <c r="D3" t="s">
        <v>1045</v>
      </c>
      <c r="E3" t="s">
        <v>1046</v>
      </c>
      <c r="G3" s="24" t="s">
        <v>1047</v>
      </c>
      <c r="H3" t="s">
        <v>1042</v>
      </c>
      <c r="I3" t="s">
        <v>1043</v>
      </c>
    </row>
    <row r="4" spans="1:21" x14ac:dyDescent="0.25">
      <c r="A4" s="20">
        <v>1000</v>
      </c>
      <c r="B4" s="21">
        <v>96623</v>
      </c>
      <c r="C4" s="20">
        <v>89850</v>
      </c>
      <c r="D4" s="23">
        <v>3.8854000000000033</v>
      </c>
      <c r="E4" s="22">
        <v>307</v>
      </c>
      <c r="G4" s="26" t="s">
        <v>11</v>
      </c>
      <c r="H4" s="20">
        <v>189</v>
      </c>
      <c r="I4" s="21">
        <v>18415</v>
      </c>
    </row>
    <row r="5" spans="1:21" x14ac:dyDescent="0.25">
      <c r="G5" s="26" t="s">
        <v>9</v>
      </c>
      <c r="H5" s="20">
        <v>218</v>
      </c>
      <c r="I5" s="21">
        <v>20581</v>
      </c>
    </row>
    <row r="6" spans="1:21" x14ac:dyDescent="0.25">
      <c r="G6" s="26" t="s">
        <v>6</v>
      </c>
      <c r="H6" s="20">
        <v>207</v>
      </c>
      <c r="I6" s="21">
        <v>20872</v>
      </c>
    </row>
    <row r="7" spans="1:21" x14ac:dyDescent="0.25">
      <c r="G7" s="26" t="s">
        <v>13</v>
      </c>
      <c r="H7" s="20">
        <v>186</v>
      </c>
      <c r="I7" s="21">
        <v>16651</v>
      </c>
    </row>
    <row r="8" spans="1:21" x14ac:dyDescent="0.25">
      <c r="G8" s="26" t="s">
        <v>10</v>
      </c>
      <c r="H8" s="20">
        <v>200</v>
      </c>
      <c r="I8" s="21">
        <v>20104</v>
      </c>
    </row>
    <row r="9" spans="1:21" x14ac:dyDescent="0.25">
      <c r="A9" t="s">
        <v>1042</v>
      </c>
      <c r="B9" t="s">
        <v>1043</v>
      </c>
      <c r="C9" t="s">
        <v>1044</v>
      </c>
      <c r="D9" t="s">
        <v>1045</v>
      </c>
      <c r="E9" t="s">
        <v>1046</v>
      </c>
      <c r="G9" s="26" t="s">
        <v>1048</v>
      </c>
      <c r="H9" s="20">
        <v>1000</v>
      </c>
      <c r="I9" s="21">
        <v>96623</v>
      </c>
    </row>
    <row r="10" spans="1:21" x14ac:dyDescent="0.25">
      <c r="A10" s="20">
        <v>186</v>
      </c>
      <c r="B10" s="21">
        <v>16651</v>
      </c>
      <c r="C10" s="20">
        <v>17807</v>
      </c>
      <c r="D10" s="23">
        <v>3.8973118279569863</v>
      </c>
      <c r="E10" s="22">
        <v>62</v>
      </c>
    </row>
    <row r="14" spans="1:21" x14ac:dyDescent="0.25">
      <c r="L14" t="s">
        <v>1069</v>
      </c>
      <c r="O14" t="s">
        <v>1075</v>
      </c>
      <c r="P14" t="str">
        <f>B32</f>
        <v>R04</v>
      </c>
      <c r="T14" t="s">
        <v>1078</v>
      </c>
    </row>
    <row r="15" spans="1:21" x14ac:dyDescent="0.25">
      <c r="A15" s="24" t="s">
        <v>1047</v>
      </c>
      <c r="B15" t="s">
        <v>1042</v>
      </c>
      <c r="C15" t="s">
        <v>1061</v>
      </c>
      <c r="E15" s="24" t="s">
        <v>1047</v>
      </c>
      <c r="F15" t="s">
        <v>1042</v>
      </c>
    </row>
    <row r="16" spans="1:21" x14ac:dyDescent="0.25">
      <c r="A16" s="26" t="s">
        <v>1049</v>
      </c>
      <c r="B16" s="20">
        <v>10</v>
      </c>
      <c r="C16" s="20">
        <v>10</v>
      </c>
      <c r="E16" s="26" t="s">
        <v>1063</v>
      </c>
      <c r="F16" s="20">
        <v>23</v>
      </c>
      <c r="L16" t="s">
        <v>1070</v>
      </c>
      <c r="M16" t="s">
        <v>1071</v>
      </c>
      <c r="N16" t="s">
        <v>1072</v>
      </c>
      <c r="O16" t="s">
        <v>1073</v>
      </c>
      <c r="P16" t="s">
        <v>1074</v>
      </c>
      <c r="T16" t="s">
        <v>1079</v>
      </c>
      <c r="U16" s="29">
        <f>A10/A4</f>
        <v>0.186</v>
      </c>
    </row>
    <row r="17" spans="1:21" x14ac:dyDescent="0.25">
      <c r="A17" s="26" t="s">
        <v>1050</v>
      </c>
      <c r="B17" s="20">
        <v>11</v>
      </c>
      <c r="C17" s="20">
        <v>11</v>
      </c>
      <c r="E17" s="26" t="s">
        <v>1067</v>
      </c>
      <c r="F17" s="20">
        <v>28</v>
      </c>
      <c r="L17" t="str" cm="1">
        <f t="array" ref="L17:N21">G4:I8</f>
        <v>R01</v>
      </c>
      <c r="M17">
        <v>189</v>
      </c>
      <c r="N17" s="27">
        <v>18415</v>
      </c>
      <c r="O17" t="e">
        <f>IF(L17=$P$14,M17,NA())</f>
        <v>#N/A</v>
      </c>
      <c r="P17" t="e">
        <f>IF(L17=$P$14,N17,NA())</f>
        <v>#N/A</v>
      </c>
      <c r="T17" t="s">
        <v>1082</v>
      </c>
      <c r="U17">
        <f>_xlfn.XLOOKUP(P14,L17:L21,M17:M21)</f>
        <v>186</v>
      </c>
    </row>
    <row r="18" spans="1:21" x14ac:dyDescent="0.25">
      <c r="A18" s="26" t="s">
        <v>1051</v>
      </c>
      <c r="B18" s="20">
        <v>30</v>
      </c>
      <c r="C18" s="20">
        <v>30</v>
      </c>
      <c r="E18" s="26" t="s">
        <v>1068</v>
      </c>
      <c r="F18" s="20">
        <v>29</v>
      </c>
      <c r="L18" t="str">
        <v>R02</v>
      </c>
      <c r="M18">
        <v>218</v>
      </c>
      <c r="N18" s="27">
        <v>20581</v>
      </c>
      <c r="O18" t="e">
        <f t="shared" ref="O18:O21" si="0">IF(L18=$P$14,M18,NA())</f>
        <v>#N/A</v>
      </c>
      <c r="P18" t="e">
        <f t="shared" ref="P18:P21" si="1">IF(L18=$P$14,N18,NA())</f>
        <v>#N/A</v>
      </c>
      <c r="T18" t="s">
        <v>1072</v>
      </c>
      <c r="U18">
        <f>_xlfn.XLOOKUP(P14,L17:L21,N17:N21)</f>
        <v>16651</v>
      </c>
    </row>
    <row r="19" spans="1:21" x14ac:dyDescent="0.25">
      <c r="A19" s="26" t="s">
        <v>1052</v>
      </c>
      <c r="B19" s="20">
        <v>23</v>
      </c>
      <c r="C19" s="20">
        <v>23</v>
      </c>
      <c r="E19" s="26" t="s">
        <v>1066</v>
      </c>
      <c r="F19" s="20">
        <v>18</v>
      </c>
      <c r="L19" t="str">
        <v>R03</v>
      </c>
      <c r="M19">
        <v>207</v>
      </c>
      <c r="N19" s="27">
        <v>20872</v>
      </c>
      <c r="O19" t="e">
        <f t="shared" si="0"/>
        <v>#N/A</v>
      </c>
      <c r="P19" t="e">
        <f t="shared" si="1"/>
        <v>#N/A</v>
      </c>
    </row>
    <row r="20" spans="1:21" x14ac:dyDescent="0.25">
      <c r="A20" s="26" t="s">
        <v>1053</v>
      </c>
      <c r="B20" s="20">
        <v>22</v>
      </c>
      <c r="C20" s="20">
        <v>22</v>
      </c>
      <c r="E20" s="26" t="s">
        <v>1062</v>
      </c>
      <c r="F20" s="20">
        <v>29</v>
      </c>
      <c r="L20" t="str">
        <v>R04</v>
      </c>
      <c r="M20">
        <v>186</v>
      </c>
      <c r="N20" s="27">
        <v>16651</v>
      </c>
      <c r="O20">
        <f t="shared" si="0"/>
        <v>186</v>
      </c>
      <c r="P20">
        <f t="shared" si="1"/>
        <v>16651</v>
      </c>
      <c r="T20" t="s">
        <v>1080</v>
      </c>
      <c r="U20">
        <f>_xlfn.RANK.AVG(U17,M17:M21)</f>
        <v>5</v>
      </c>
    </row>
    <row r="21" spans="1:21" x14ac:dyDescent="0.25">
      <c r="A21" s="26" t="s">
        <v>1054</v>
      </c>
      <c r="B21" s="20">
        <v>11</v>
      </c>
      <c r="C21" s="20">
        <v>11</v>
      </c>
      <c r="E21" s="26" t="s">
        <v>1064</v>
      </c>
      <c r="F21" s="20">
        <v>34</v>
      </c>
      <c r="L21" t="str">
        <v>R05</v>
      </c>
      <c r="M21">
        <v>200</v>
      </c>
      <c r="N21" s="27">
        <v>20104</v>
      </c>
      <c r="O21" t="e">
        <f t="shared" si="0"/>
        <v>#N/A</v>
      </c>
      <c r="P21" t="e">
        <f t="shared" si="1"/>
        <v>#N/A</v>
      </c>
      <c r="T21" t="s">
        <v>1081</v>
      </c>
      <c r="U21">
        <f>_xlfn.RANK.AVG(U18,N17:N21)</f>
        <v>5</v>
      </c>
    </row>
    <row r="22" spans="1:21" x14ac:dyDescent="0.25">
      <c r="A22" s="26" t="s">
        <v>1055</v>
      </c>
      <c r="B22" s="20">
        <v>17</v>
      </c>
      <c r="C22" s="20">
        <v>17</v>
      </c>
      <c r="E22" s="26" t="s">
        <v>1065</v>
      </c>
      <c r="F22" s="20">
        <v>25</v>
      </c>
    </row>
    <row r="23" spans="1:21" x14ac:dyDescent="0.25">
      <c r="A23" s="26" t="s">
        <v>1056</v>
      </c>
      <c r="B23" s="20">
        <v>12</v>
      </c>
      <c r="C23" s="20">
        <v>12</v>
      </c>
      <c r="E23" s="26" t="s">
        <v>1048</v>
      </c>
      <c r="F23" s="20">
        <v>186</v>
      </c>
      <c r="T23" t="s">
        <v>1083</v>
      </c>
    </row>
    <row r="24" spans="1:21" x14ac:dyDescent="0.25">
      <c r="A24" s="26" t="s">
        <v>1057</v>
      </c>
      <c r="B24" s="20">
        <v>13</v>
      </c>
      <c r="C24" s="20">
        <v>13</v>
      </c>
      <c r="U24" t="str">
        <f>"% of callls:"&amp;TEXT(U16,"0%")</f>
        <v>% of callls:19%</v>
      </c>
    </row>
    <row r="25" spans="1:21" x14ac:dyDescent="0.25">
      <c r="A25" s="26" t="s">
        <v>1058</v>
      </c>
      <c r="B25" s="20">
        <v>15</v>
      </c>
      <c r="C25" s="20">
        <v>15</v>
      </c>
      <c r="U25" t="str">
        <f>IF(COUNTA(B32:B36)&gt;1,"","Call rank:"&amp;U20)</f>
        <v>Call rank:5</v>
      </c>
    </row>
    <row r="26" spans="1:21" x14ac:dyDescent="0.25">
      <c r="A26" s="26" t="s">
        <v>1059</v>
      </c>
      <c r="B26" s="20">
        <v>8</v>
      </c>
      <c r="C26" s="20">
        <v>8</v>
      </c>
      <c r="U26" t="str">
        <f>IF(COUNTA(B32:B36)&gt;1,"","Amount rank:"&amp;U21)</f>
        <v>Amount rank:5</v>
      </c>
    </row>
    <row r="27" spans="1:21" x14ac:dyDescent="0.25">
      <c r="A27" s="26" t="s">
        <v>1060</v>
      </c>
      <c r="B27" s="20">
        <v>14</v>
      </c>
      <c r="C27" s="20">
        <v>14</v>
      </c>
    </row>
    <row r="28" spans="1:21" x14ac:dyDescent="0.25">
      <c r="A28" s="26" t="s">
        <v>1048</v>
      </c>
      <c r="B28" s="20">
        <v>186</v>
      </c>
      <c r="C28" s="20">
        <v>186</v>
      </c>
      <c r="T28" t="s">
        <v>1084</v>
      </c>
      <c r="U28" t="e" vm="1">
        <f>IF(COUNTA(B32:B36)&gt;1,"",_xlfn.XLOOKUP(B32,Assets!E3:E7,Assets!F3:F7))</f>
        <v>#VALUE!</v>
      </c>
    </row>
    <row r="31" spans="1:21" x14ac:dyDescent="0.25">
      <c r="B31" s="24" t="s">
        <v>1047</v>
      </c>
      <c r="D31" s="24" t="s">
        <v>1042</v>
      </c>
      <c r="E31" s="24" t="s">
        <v>1076</v>
      </c>
      <c r="I31" s="24" t="s">
        <v>1047</v>
      </c>
      <c r="J31" t="s">
        <v>1042</v>
      </c>
      <c r="L31" s="24" t="s">
        <v>1043</v>
      </c>
      <c r="M31" s="24" t="s">
        <v>1076</v>
      </c>
    </row>
    <row r="32" spans="1:21" x14ac:dyDescent="0.25">
      <c r="B32" s="51" t="s">
        <v>13</v>
      </c>
      <c r="D32" s="24" t="s">
        <v>1047</v>
      </c>
      <c r="E32" t="s">
        <v>999</v>
      </c>
      <c r="F32" t="s">
        <v>998</v>
      </c>
      <c r="G32" t="s">
        <v>1048</v>
      </c>
      <c r="I32" s="26">
        <v>1</v>
      </c>
      <c r="J32" s="20">
        <v>3</v>
      </c>
      <c r="L32" s="24" t="s">
        <v>1047</v>
      </c>
      <c r="M32" t="s">
        <v>11</v>
      </c>
      <c r="N32" t="s">
        <v>9</v>
      </c>
      <c r="O32" t="s">
        <v>6</v>
      </c>
      <c r="P32" t="s">
        <v>13</v>
      </c>
      <c r="Q32" t="s">
        <v>10</v>
      </c>
      <c r="R32" t="s">
        <v>1048</v>
      </c>
    </row>
    <row r="33" spans="4:18" x14ac:dyDescent="0.25">
      <c r="D33" s="26" t="s">
        <v>1002</v>
      </c>
      <c r="E33" s="20">
        <v>144</v>
      </c>
      <c r="F33" s="20">
        <v>132</v>
      </c>
      <c r="G33" s="20">
        <v>276</v>
      </c>
      <c r="I33" s="26">
        <v>2</v>
      </c>
      <c r="J33" s="20">
        <v>10</v>
      </c>
      <c r="L33" s="26" t="s">
        <v>1002</v>
      </c>
    </row>
    <row r="34" spans="4:18" x14ac:dyDescent="0.25">
      <c r="D34" s="26" t="s">
        <v>1001</v>
      </c>
      <c r="E34" s="20">
        <v>326</v>
      </c>
      <c r="F34" s="20">
        <v>63</v>
      </c>
      <c r="G34" s="20">
        <v>389</v>
      </c>
      <c r="I34" s="26">
        <v>3</v>
      </c>
      <c r="J34" s="20">
        <v>41</v>
      </c>
      <c r="L34" s="28" t="s">
        <v>20</v>
      </c>
      <c r="M34" s="21">
        <v>891</v>
      </c>
      <c r="N34" s="21">
        <v>1332</v>
      </c>
      <c r="O34" s="21">
        <v>1282</v>
      </c>
      <c r="P34" s="21">
        <v>739</v>
      </c>
      <c r="Q34" s="21">
        <v>560</v>
      </c>
      <c r="R34" s="21">
        <v>4804</v>
      </c>
    </row>
    <row r="35" spans="4:18" x14ac:dyDescent="0.25">
      <c r="D35" s="26" t="s">
        <v>1000</v>
      </c>
      <c r="E35" s="20">
        <v>129</v>
      </c>
      <c r="F35" s="20">
        <v>206</v>
      </c>
      <c r="G35" s="20">
        <v>335</v>
      </c>
      <c r="I35" s="26">
        <v>4</v>
      </c>
      <c r="J35" s="20">
        <v>70</v>
      </c>
      <c r="L35" s="28" t="s">
        <v>12</v>
      </c>
      <c r="M35" s="21">
        <v>1991</v>
      </c>
      <c r="N35" s="21">
        <v>1886</v>
      </c>
      <c r="O35" s="21">
        <v>1206</v>
      </c>
      <c r="P35" s="21">
        <v>884</v>
      </c>
      <c r="Q35" s="21">
        <v>1722</v>
      </c>
      <c r="R35" s="21">
        <v>7689</v>
      </c>
    </row>
    <row r="36" spans="4:18" x14ac:dyDescent="0.25">
      <c r="D36" s="26" t="s">
        <v>1048</v>
      </c>
      <c r="E36" s="20">
        <v>599</v>
      </c>
      <c r="F36" s="20">
        <v>401</v>
      </c>
      <c r="G36" s="20">
        <v>1000</v>
      </c>
      <c r="I36" s="26">
        <v>5</v>
      </c>
      <c r="J36" s="20">
        <v>62</v>
      </c>
      <c r="L36" s="28" t="s">
        <v>8</v>
      </c>
      <c r="M36" s="21">
        <v>1163</v>
      </c>
      <c r="N36" s="21">
        <v>1180</v>
      </c>
      <c r="O36" s="21">
        <v>1616</v>
      </c>
      <c r="P36" s="21">
        <v>1043</v>
      </c>
      <c r="Q36" s="21">
        <v>1747</v>
      </c>
      <c r="R36" s="21">
        <v>6749</v>
      </c>
    </row>
    <row r="37" spans="4:18" x14ac:dyDescent="0.25">
      <c r="I37" s="26" t="s">
        <v>1048</v>
      </c>
      <c r="J37" s="20">
        <v>186</v>
      </c>
      <c r="L37" s="28" t="s">
        <v>16</v>
      </c>
      <c r="M37" s="21">
        <v>1438</v>
      </c>
      <c r="N37" s="21">
        <v>1616</v>
      </c>
      <c r="O37" s="21">
        <v>866</v>
      </c>
      <c r="P37" s="21">
        <v>829</v>
      </c>
      <c r="Q37" s="21">
        <v>2070</v>
      </c>
      <c r="R37" s="21">
        <v>6819</v>
      </c>
    </row>
    <row r="38" spans="4:18" x14ac:dyDescent="0.25">
      <c r="L38" s="26" t="s">
        <v>1001</v>
      </c>
    </row>
    <row r="39" spans="4:18" x14ac:dyDescent="0.25">
      <c r="L39" s="28" t="s">
        <v>24</v>
      </c>
      <c r="M39" s="21">
        <v>1233</v>
      </c>
      <c r="N39" s="21">
        <v>223</v>
      </c>
      <c r="O39" s="21">
        <v>1680</v>
      </c>
      <c r="P39" s="21">
        <v>990</v>
      </c>
      <c r="Q39" s="21">
        <v>1508</v>
      </c>
      <c r="R39" s="21">
        <v>5634</v>
      </c>
    </row>
    <row r="40" spans="4:18" x14ac:dyDescent="0.25">
      <c r="L40" s="28" t="s">
        <v>15</v>
      </c>
      <c r="M40" s="21">
        <v>1598</v>
      </c>
      <c r="N40" s="21">
        <v>1907</v>
      </c>
      <c r="O40" s="21">
        <v>869</v>
      </c>
      <c r="P40" s="21">
        <v>1426</v>
      </c>
      <c r="Q40" s="21">
        <v>1416</v>
      </c>
      <c r="R40" s="21">
        <v>7216</v>
      </c>
    </row>
    <row r="41" spans="4:18" x14ac:dyDescent="0.25">
      <c r="L41" s="28" t="s">
        <v>5</v>
      </c>
      <c r="M41" s="21">
        <v>900</v>
      </c>
      <c r="N41" s="21">
        <v>1016</v>
      </c>
      <c r="O41" s="21">
        <v>960</v>
      </c>
      <c r="P41" s="21">
        <v>940</v>
      </c>
      <c r="Q41" s="21">
        <v>1193</v>
      </c>
      <c r="R41" s="21">
        <v>5009</v>
      </c>
    </row>
    <row r="42" spans="4:18" x14ac:dyDescent="0.25">
      <c r="L42" s="28" t="s">
        <v>18</v>
      </c>
      <c r="M42" s="21">
        <v>900</v>
      </c>
      <c r="N42" s="21">
        <v>1470</v>
      </c>
      <c r="O42" s="21">
        <v>1617</v>
      </c>
      <c r="P42" s="21">
        <v>1314</v>
      </c>
      <c r="Q42" s="21">
        <v>941</v>
      </c>
      <c r="R42" s="21">
        <v>6242</v>
      </c>
    </row>
    <row r="43" spans="4:18" x14ac:dyDescent="0.25">
      <c r="L43" s="28" t="s">
        <v>14</v>
      </c>
      <c r="M43" s="21">
        <v>1255</v>
      </c>
      <c r="N43" s="21">
        <v>516</v>
      </c>
      <c r="O43" s="21">
        <v>1874</v>
      </c>
      <c r="P43" s="21">
        <v>1863</v>
      </c>
      <c r="Q43" s="21">
        <v>1722</v>
      </c>
      <c r="R43" s="21">
        <v>7230</v>
      </c>
    </row>
    <row r="44" spans="4:18" x14ac:dyDescent="0.25">
      <c r="L44" s="28" t="s">
        <v>19</v>
      </c>
      <c r="M44" s="21">
        <v>1138</v>
      </c>
      <c r="N44" s="21">
        <v>1898</v>
      </c>
      <c r="O44" s="21">
        <v>1482</v>
      </c>
      <c r="P44" s="21">
        <v>846</v>
      </c>
      <c r="Q44" s="21">
        <v>1154</v>
      </c>
      <c r="R44" s="21">
        <v>6518</v>
      </c>
    </row>
    <row r="45" spans="4:18" x14ac:dyDescent="0.25">
      <c r="L45" s="26" t="s">
        <v>1000</v>
      </c>
    </row>
    <row r="46" spans="4:18" x14ac:dyDescent="0.25">
      <c r="L46" s="28" t="s">
        <v>17</v>
      </c>
      <c r="M46" s="21">
        <v>1655</v>
      </c>
      <c r="N46" s="21">
        <v>805</v>
      </c>
      <c r="O46" s="21">
        <v>2263</v>
      </c>
      <c r="P46" s="21">
        <v>987</v>
      </c>
      <c r="Q46" s="21">
        <v>1075</v>
      </c>
      <c r="R46" s="21">
        <v>6785</v>
      </c>
    </row>
    <row r="47" spans="4:18" x14ac:dyDescent="0.25">
      <c r="L47" s="28" t="s">
        <v>23</v>
      </c>
      <c r="M47" s="21">
        <v>1104</v>
      </c>
      <c r="N47" s="21">
        <v>2280</v>
      </c>
      <c r="O47" s="21">
        <v>1445</v>
      </c>
      <c r="P47" s="21">
        <v>1722</v>
      </c>
      <c r="Q47" s="21">
        <v>1196</v>
      </c>
      <c r="R47" s="21">
        <v>7747</v>
      </c>
    </row>
    <row r="48" spans="4:18" x14ac:dyDescent="0.25">
      <c r="L48" s="28" t="s">
        <v>7</v>
      </c>
      <c r="M48" s="21">
        <v>372</v>
      </c>
      <c r="N48" s="21">
        <v>1818</v>
      </c>
      <c r="O48" s="21">
        <v>1346</v>
      </c>
      <c r="P48" s="21">
        <v>1156</v>
      </c>
      <c r="Q48" s="21">
        <v>1484</v>
      </c>
      <c r="R48" s="21">
        <v>6176</v>
      </c>
    </row>
    <row r="49" spans="12:18" x14ac:dyDescent="0.25">
      <c r="L49" s="28" t="s">
        <v>22</v>
      </c>
      <c r="M49" s="21">
        <v>1415</v>
      </c>
      <c r="N49" s="21">
        <v>1271</v>
      </c>
      <c r="O49" s="21">
        <v>1214</v>
      </c>
      <c r="P49" s="21">
        <v>1135</v>
      </c>
      <c r="Q49" s="21">
        <v>1566</v>
      </c>
      <c r="R49" s="21">
        <v>6601</v>
      </c>
    </row>
    <row r="50" spans="12:18" x14ac:dyDescent="0.25">
      <c r="L50" s="28" t="s">
        <v>21</v>
      </c>
      <c r="M50" s="21">
        <v>1362</v>
      </c>
      <c r="N50" s="21">
        <v>1363</v>
      </c>
      <c r="O50" s="21">
        <v>1152</v>
      </c>
      <c r="P50" s="21">
        <v>777</v>
      </c>
      <c r="Q50" s="21">
        <v>750</v>
      </c>
      <c r="R50" s="21">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R7" sqref="R7"/>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ht="14.4"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25"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D4DBB-62D1-4E85-8D47-D5269C26204A}">
  <dimension ref="A1:AB121"/>
  <sheetViews>
    <sheetView tabSelected="1" zoomScale="77" zoomScaleNormal="77" zoomScaleSheetLayoutView="51" workbookViewId="0">
      <selection activeCell="AE25" sqref="AE25"/>
    </sheetView>
  </sheetViews>
  <sheetFormatPr defaultRowHeight="13.8" x14ac:dyDescent="0.25"/>
  <cols>
    <col min="1" max="1" width="3" customWidth="1"/>
    <col min="2" max="2" width="3.296875" customWidth="1"/>
    <col min="5" max="5" width="4.19921875" customWidth="1"/>
    <col min="15" max="15" width="12.3984375" customWidth="1"/>
    <col min="26" max="26" width="8.59765625" customWidth="1"/>
  </cols>
  <sheetData>
    <row r="1" spans="1:28" ht="35.4" customHeight="1" x14ac:dyDescent="0.25">
      <c r="A1" s="31"/>
      <c r="B1" s="31"/>
      <c r="C1" s="32" t="s">
        <v>1085</v>
      </c>
      <c r="D1" s="33"/>
      <c r="E1" s="33"/>
      <c r="F1" s="33"/>
      <c r="G1" s="33"/>
      <c r="H1" s="33"/>
      <c r="I1" s="31"/>
      <c r="J1" s="31"/>
      <c r="K1" s="31"/>
      <c r="L1" s="31"/>
      <c r="M1" s="31"/>
      <c r="N1" s="31"/>
      <c r="O1" s="31"/>
      <c r="P1" s="31"/>
      <c r="Q1" s="31"/>
      <c r="R1" s="31"/>
      <c r="S1" s="31"/>
      <c r="T1" s="31"/>
      <c r="U1" s="31"/>
      <c r="V1" s="31"/>
      <c r="W1" s="31"/>
      <c r="X1" s="31"/>
      <c r="Y1" s="31"/>
      <c r="Z1" s="31"/>
      <c r="AA1" s="30"/>
      <c r="AB1" s="30"/>
    </row>
    <row r="2" spans="1:28" x14ac:dyDescent="0.25">
      <c r="A2" s="31"/>
      <c r="B2" s="31"/>
      <c r="C2" s="31"/>
      <c r="D2" s="31"/>
      <c r="E2" s="31"/>
      <c r="F2" s="31"/>
      <c r="G2" s="31"/>
      <c r="H2" s="31"/>
      <c r="I2" s="34"/>
      <c r="J2" s="31"/>
      <c r="K2" s="31"/>
      <c r="L2" s="31"/>
      <c r="M2" s="31"/>
      <c r="N2" s="31"/>
      <c r="O2" s="31"/>
      <c r="P2" s="31"/>
      <c r="Q2" s="31"/>
      <c r="R2" s="31"/>
      <c r="S2" s="31"/>
      <c r="T2" s="31"/>
      <c r="U2" s="31"/>
      <c r="V2" s="31"/>
      <c r="W2" s="31"/>
      <c r="X2" s="31"/>
      <c r="Y2" s="31"/>
      <c r="Z2" s="31"/>
      <c r="AA2" s="30"/>
      <c r="AB2" s="30"/>
    </row>
    <row r="3" spans="1:28" x14ac:dyDescent="0.25">
      <c r="A3" s="31"/>
      <c r="B3" s="31"/>
      <c r="C3" s="31"/>
      <c r="D3" s="31"/>
      <c r="E3" s="31"/>
      <c r="F3" s="31"/>
      <c r="G3" s="31"/>
      <c r="H3" s="31"/>
      <c r="I3" s="31"/>
      <c r="J3" s="31"/>
      <c r="K3" s="31"/>
      <c r="L3" s="31"/>
      <c r="M3" s="31"/>
      <c r="N3" s="31"/>
      <c r="O3" s="31"/>
      <c r="P3" s="31"/>
      <c r="Q3" s="31"/>
      <c r="R3" s="31"/>
      <c r="S3" s="31"/>
      <c r="T3" s="31"/>
      <c r="U3" s="31"/>
      <c r="V3" s="31"/>
      <c r="W3" s="31"/>
      <c r="X3" s="31"/>
      <c r="Y3" s="31"/>
      <c r="Z3" s="31"/>
      <c r="AA3" s="30"/>
      <c r="AB3" s="30"/>
    </row>
    <row r="4" spans="1:28" x14ac:dyDescent="0.25">
      <c r="A4" s="31"/>
      <c r="B4" s="31"/>
      <c r="C4" s="31"/>
      <c r="D4" s="31"/>
      <c r="E4" s="31"/>
      <c r="F4" s="31"/>
      <c r="G4" s="31"/>
      <c r="H4" s="31"/>
      <c r="I4" s="31"/>
      <c r="J4" s="31"/>
      <c r="K4" s="31"/>
      <c r="L4" s="31"/>
      <c r="M4" s="31"/>
      <c r="N4" s="31"/>
      <c r="O4" s="31"/>
      <c r="P4" s="31"/>
      <c r="Q4" s="31"/>
      <c r="R4" s="31"/>
      <c r="S4" s="31"/>
      <c r="T4" s="31"/>
      <c r="U4" s="31"/>
      <c r="V4" s="31"/>
      <c r="W4" s="31"/>
      <c r="X4" s="31"/>
      <c r="Y4" s="31"/>
      <c r="Z4" s="31"/>
      <c r="AA4" s="30"/>
      <c r="AB4" s="30"/>
    </row>
    <row r="5" spans="1:28" x14ac:dyDescent="0.25">
      <c r="A5" s="31"/>
      <c r="B5" s="31"/>
      <c r="C5" s="31"/>
      <c r="D5" s="31"/>
      <c r="E5" s="31"/>
      <c r="F5" s="31"/>
      <c r="G5" s="31"/>
      <c r="H5" s="31"/>
      <c r="I5" s="31"/>
      <c r="J5" s="31"/>
      <c r="K5" s="31"/>
      <c r="L5" s="31"/>
      <c r="M5" s="31"/>
      <c r="N5" s="31"/>
      <c r="O5" s="31"/>
      <c r="P5" s="31"/>
      <c r="Q5" s="31"/>
      <c r="R5" s="31"/>
      <c r="S5" s="31"/>
      <c r="T5" s="31"/>
      <c r="U5" s="31"/>
      <c r="V5" s="31"/>
      <c r="W5" s="31"/>
      <c r="X5" s="31"/>
      <c r="Y5" s="31"/>
      <c r="Z5" s="31"/>
      <c r="AA5" s="30"/>
      <c r="AB5" s="30"/>
    </row>
    <row r="6" spans="1:28" x14ac:dyDescent="0.25">
      <c r="A6" s="31"/>
      <c r="B6" s="31"/>
      <c r="C6" s="31"/>
      <c r="D6" s="31"/>
      <c r="E6" s="31"/>
      <c r="F6" s="31"/>
      <c r="G6" s="31"/>
      <c r="H6" s="31"/>
      <c r="I6" s="31"/>
      <c r="J6" s="31"/>
      <c r="K6" s="31"/>
      <c r="L6" s="31"/>
      <c r="M6" s="31"/>
      <c r="N6" s="31"/>
      <c r="O6" s="31"/>
      <c r="P6" s="31"/>
      <c r="Q6" s="31"/>
      <c r="R6" s="31"/>
      <c r="S6" s="31"/>
      <c r="T6" s="31"/>
      <c r="U6" s="31"/>
      <c r="V6" s="31"/>
      <c r="W6" s="31"/>
      <c r="X6" s="31"/>
      <c r="Y6" s="31"/>
      <c r="Z6" s="31"/>
      <c r="AA6" s="30"/>
      <c r="AB6" s="30"/>
    </row>
    <row r="7" spans="1:28" x14ac:dyDescent="0.25">
      <c r="A7" s="31"/>
      <c r="B7" s="31"/>
      <c r="C7" s="31"/>
      <c r="D7" s="31"/>
      <c r="E7" s="31"/>
      <c r="F7" s="31"/>
      <c r="G7" s="31"/>
      <c r="H7" s="31"/>
      <c r="I7" s="31"/>
      <c r="J7" s="31"/>
      <c r="K7" s="31"/>
      <c r="L7" s="31"/>
      <c r="M7" s="31"/>
      <c r="N7" s="31"/>
      <c r="O7" s="31"/>
      <c r="P7" s="31"/>
      <c r="Q7" s="31"/>
      <c r="R7" s="31"/>
      <c r="S7" s="31"/>
      <c r="T7" s="31"/>
      <c r="U7" s="31"/>
      <c r="V7" s="31"/>
      <c r="W7" s="31"/>
      <c r="X7" s="31"/>
      <c r="Y7" s="31"/>
      <c r="Z7" s="31"/>
      <c r="AA7" s="30"/>
      <c r="AB7" s="30"/>
    </row>
    <row r="8" spans="1:28" x14ac:dyDescent="0.25">
      <c r="A8" s="31"/>
      <c r="B8" s="31"/>
      <c r="C8" s="31"/>
      <c r="D8" s="31"/>
      <c r="E8" s="31"/>
      <c r="F8" s="31"/>
      <c r="G8" s="31"/>
      <c r="H8" s="31"/>
      <c r="I8" s="31"/>
      <c r="J8" s="31"/>
      <c r="K8" s="31"/>
      <c r="L8" s="31"/>
      <c r="M8" s="31"/>
      <c r="N8" s="31"/>
      <c r="O8" s="31"/>
      <c r="P8" s="31"/>
      <c r="Q8" s="31"/>
      <c r="R8" s="31"/>
      <c r="S8" s="31"/>
      <c r="T8" s="31"/>
      <c r="U8" s="31"/>
      <c r="V8" s="31"/>
      <c r="W8" s="31"/>
      <c r="X8" s="31"/>
      <c r="Y8" s="31"/>
      <c r="Z8" s="31"/>
      <c r="AA8" s="30"/>
      <c r="AB8" s="30"/>
    </row>
    <row r="9" spans="1:28" x14ac:dyDescent="0.25">
      <c r="A9" s="31"/>
      <c r="B9" s="31"/>
      <c r="C9" s="31"/>
      <c r="D9" s="31"/>
      <c r="E9" s="31"/>
      <c r="F9" s="31"/>
      <c r="G9" s="31"/>
      <c r="H9" s="31"/>
      <c r="I9" s="31"/>
      <c r="J9" s="31"/>
      <c r="K9" s="31"/>
      <c r="L9" s="31"/>
      <c r="M9" s="31"/>
      <c r="N9" s="31"/>
      <c r="O9" s="31"/>
      <c r="P9" s="31"/>
      <c r="Q9" s="31"/>
      <c r="R9" s="31"/>
      <c r="S9" s="31"/>
      <c r="T9" s="31"/>
      <c r="U9" s="31"/>
      <c r="V9" s="31"/>
      <c r="W9" s="31"/>
      <c r="X9" s="31"/>
      <c r="Y9" s="31"/>
      <c r="Z9" s="31"/>
      <c r="AA9" s="30"/>
      <c r="AB9" s="30"/>
    </row>
    <row r="10" spans="1:28" x14ac:dyDescent="0.25">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0"/>
      <c r="AB10" s="30"/>
    </row>
    <row r="11" spans="1:28" x14ac:dyDescent="0.25">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0"/>
      <c r="AB11" s="30"/>
    </row>
    <row r="12" spans="1:28" x14ac:dyDescent="0.25">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0"/>
      <c r="AB12" s="30"/>
    </row>
    <row r="13" spans="1:28" x14ac:dyDescent="0.25">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0"/>
      <c r="AB13" s="30"/>
    </row>
    <row r="14" spans="1:28" x14ac:dyDescent="0.25">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0"/>
      <c r="AB14" s="30"/>
    </row>
    <row r="15" spans="1:28" x14ac:dyDescent="0.2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0"/>
      <c r="AB15" s="30"/>
    </row>
    <row r="16" spans="1:28" x14ac:dyDescent="0.25">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0"/>
      <c r="AB16" s="30"/>
    </row>
    <row r="17" spans="1:28" x14ac:dyDescent="0.25">
      <c r="A17" s="31"/>
      <c r="B17" s="31"/>
      <c r="C17" s="31"/>
      <c r="D17" s="31"/>
      <c r="E17" s="31"/>
      <c r="F17" s="31"/>
      <c r="G17" s="31"/>
      <c r="H17" s="31"/>
      <c r="I17" s="31"/>
      <c r="J17" s="31"/>
      <c r="K17" s="31"/>
      <c r="L17" s="31"/>
      <c r="M17" s="31"/>
      <c r="N17" s="31"/>
      <c r="O17" s="35"/>
      <c r="P17" s="36" t="str" cm="1">
        <f t="array" ref="P17:T17">Pivots!M32:Q32</f>
        <v>R01</v>
      </c>
      <c r="Q17" s="36" t="str">
        <v>R02</v>
      </c>
      <c r="R17" s="36" t="str">
        <v>R03</v>
      </c>
      <c r="S17" s="36" t="str">
        <v>R04</v>
      </c>
      <c r="T17" s="36" t="str">
        <v>R05</v>
      </c>
      <c r="U17" s="37" t="s">
        <v>1077</v>
      </c>
      <c r="V17" s="31"/>
      <c r="W17" s="31"/>
      <c r="X17" s="31"/>
      <c r="Y17" s="31"/>
      <c r="Z17" s="31"/>
      <c r="AA17" s="30"/>
      <c r="AB17" s="30"/>
    </row>
    <row r="18" spans="1:28" ht="14.4" x14ac:dyDescent="0.3">
      <c r="A18" s="31"/>
      <c r="B18" s="31"/>
      <c r="C18" s="31"/>
      <c r="D18" s="31"/>
      <c r="E18" s="31"/>
      <c r="F18" s="31"/>
      <c r="G18" s="31"/>
      <c r="H18" s="31"/>
      <c r="I18" s="31"/>
      <c r="J18" s="31"/>
      <c r="K18" s="31"/>
      <c r="L18" s="31"/>
      <c r="M18" s="31"/>
      <c r="N18" s="31"/>
      <c r="O18" s="38" t="str" cm="1">
        <f t="array" ref="O18:U35">IF(Pivots!L33:R50="","",Pivots!L33:R50)</f>
        <v>Cincinnati</v>
      </c>
      <c r="P18" s="39" t="str">
        <v/>
      </c>
      <c r="Q18" s="39" t="str">
        <v/>
      </c>
      <c r="R18" s="39" t="str">
        <v/>
      </c>
      <c r="S18" s="39" t="str">
        <v/>
      </c>
      <c r="T18" s="39" t="str">
        <v/>
      </c>
      <c r="U18" s="40" t="str">
        <v/>
      </c>
      <c r="V18" s="31"/>
      <c r="W18" s="31"/>
      <c r="X18" s="31"/>
      <c r="Y18" s="31"/>
      <c r="Z18" s="31"/>
      <c r="AA18" s="30"/>
      <c r="AB18" s="30"/>
    </row>
    <row r="19" spans="1:28" ht="14.4" x14ac:dyDescent="0.3">
      <c r="A19" s="31"/>
      <c r="B19" s="31"/>
      <c r="C19" s="31"/>
      <c r="D19" s="31"/>
      <c r="E19" s="31"/>
      <c r="F19" s="31"/>
      <c r="G19" s="31"/>
      <c r="H19" s="31"/>
      <c r="I19" s="31"/>
      <c r="J19" s="31"/>
      <c r="K19" s="31"/>
      <c r="L19" s="31"/>
      <c r="M19" s="31"/>
      <c r="N19" s="31"/>
      <c r="O19" s="41" t="str">
        <v>C0003</v>
      </c>
      <c r="P19" s="42">
        <v>891</v>
      </c>
      <c r="Q19" s="42">
        <v>1332</v>
      </c>
      <c r="R19" s="42">
        <v>1282</v>
      </c>
      <c r="S19" s="42">
        <v>739</v>
      </c>
      <c r="T19" s="42">
        <v>560</v>
      </c>
      <c r="U19" s="43">
        <v>4804</v>
      </c>
      <c r="V19" s="31"/>
      <c r="W19" s="31"/>
      <c r="X19" s="31"/>
      <c r="Y19" s="31"/>
      <c r="Z19" s="31"/>
      <c r="AA19" s="30"/>
      <c r="AB19" s="30"/>
    </row>
    <row r="20" spans="1:28" ht="14.4" x14ac:dyDescent="0.3">
      <c r="A20" s="31"/>
      <c r="B20" s="31"/>
      <c r="C20" s="31"/>
      <c r="D20" s="31"/>
      <c r="E20" s="31"/>
      <c r="F20" s="31"/>
      <c r="G20" s="31"/>
      <c r="H20" s="31"/>
      <c r="I20" s="31"/>
      <c r="J20" s="31"/>
      <c r="K20" s="31"/>
      <c r="L20" s="31"/>
      <c r="M20" s="31"/>
      <c r="N20" s="31"/>
      <c r="O20" s="41" t="str">
        <v>C0004</v>
      </c>
      <c r="P20" s="42">
        <v>1991</v>
      </c>
      <c r="Q20" s="42">
        <v>1886</v>
      </c>
      <c r="R20" s="42">
        <v>1206</v>
      </c>
      <c r="S20" s="42">
        <v>884</v>
      </c>
      <c r="T20" s="42">
        <v>1722</v>
      </c>
      <c r="U20" s="43">
        <v>7689</v>
      </c>
      <c r="V20" s="31"/>
      <c r="W20" s="31"/>
      <c r="X20" s="31"/>
      <c r="Y20" s="31"/>
      <c r="Z20" s="31"/>
      <c r="AA20" s="30"/>
      <c r="AB20" s="30"/>
    </row>
    <row r="21" spans="1:28" ht="14.4" x14ac:dyDescent="0.3">
      <c r="A21" s="31"/>
      <c r="B21" s="31"/>
      <c r="C21" s="31"/>
      <c r="D21" s="31"/>
      <c r="E21" s="31"/>
      <c r="F21" s="31"/>
      <c r="G21" s="31"/>
      <c r="H21" s="31"/>
      <c r="I21" s="31"/>
      <c r="J21" s="31"/>
      <c r="K21" s="31"/>
      <c r="L21" s="31"/>
      <c r="M21" s="31"/>
      <c r="N21" s="31"/>
      <c r="O21" s="41" t="str">
        <v>C0011</v>
      </c>
      <c r="P21" s="42">
        <v>1163</v>
      </c>
      <c r="Q21" s="42">
        <v>1180</v>
      </c>
      <c r="R21" s="42">
        <v>1616</v>
      </c>
      <c r="S21" s="42">
        <v>1043</v>
      </c>
      <c r="T21" s="42">
        <v>1747</v>
      </c>
      <c r="U21" s="43">
        <v>6749</v>
      </c>
      <c r="V21" s="31"/>
      <c r="W21" s="31"/>
      <c r="X21" s="31"/>
      <c r="Y21" s="31"/>
      <c r="Z21" s="31"/>
      <c r="AA21" s="30"/>
      <c r="AB21" s="30"/>
    </row>
    <row r="22" spans="1:28" ht="14.4" x14ac:dyDescent="0.3">
      <c r="A22" s="31"/>
      <c r="B22" s="31"/>
      <c r="C22" s="31"/>
      <c r="D22" s="31"/>
      <c r="E22" s="31"/>
      <c r="F22" s="31"/>
      <c r="G22" s="31"/>
      <c r="H22" s="31"/>
      <c r="I22" s="31"/>
      <c r="J22" s="31"/>
      <c r="K22" s="31"/>
      <c r="L22" s="31"/>
      <c r="M22" s="31"/>
      <c r="N22" s="31"/>
      <c r="O22" s="41" t="str">
        <v>C0012</v>
      </c>
      <c r="P22" s="42">
        <v>1438</v>
      </c>
      <c r="Q22" s="42">
        <v>1616</v>
      </c>
      <c r="R22" s="42">
        <v>866</v>
      </c>
      <c r="S22" s="42">
        <v>829</v>
      </c>
      <c r="T22" s="42">
        <v>2070</v>
      </c>
      <c r="U22" s="43">
        <v>6819</v>
      </c>
      <c r="V22" s="31"/>
      <c r="W22" s="31"/>
      <c r="X22" s="31"/>
      <c r="Y22" s="31"/>
      <c r="Z22" s="31"/>
      <c r="AA22" s="30"/>
      <c r="AB22" s="30"/>
    </row>
    <row r="23" spans="1:28" ht="14.4" x14ac:dyDescent="0.3">
      <c r="A23" s="31"/>
      <c r="B23" s="31"/>
      <c r="C23" s="31"/>
      <c r="D23" s="31"/>
      <c r="E23" s="31"/>
      <c r="F23" s="31"/>
      <c r="G23" s="31"/>
      <c r="H23" s="31"/>
      <c r="I23" s="31"/>
      <c r="J23" s="31"/>
      <c r="K23" s="31"/>
      <c r="L23" s="31"/>
      <c r="M23" s="31"/>
      <c r="N23" s="31"/>
      <c r="O23" s="38" t="str">
        <v>Cleveland</v>
      </c>
      <c r="P23" s="42" t="str">
        <v/>
      </c>
      <c r="Q23" s="42" t="str">
        <v/>
      </c>
      <c r="R23" s="42" t="str">
        <v/>
      </c>
      <c r="S23" s="42" t="str">
        <v/>
      </c>
      <c r="T23" s="42" t="str">
        <v/>
      </c>
      <c r="U23" s="43" t="str">
        <v/>
      </c>
      <c r="V23" s="31"/>
      <c r="W23" s="31"/>
      <c r="X23" s="31"/>
      <c r="Y23" s="31"/>
      <c r="Z23" s="31"/>
      <c r="AA23" s="30"/>
      <c r="AB23" s="30"/>
    </row>
    <row r="24" spans="1:28" ht="14.4" x14ac:dyDescent="0.3">
      <c r="A24" s="31"/>
      <c r="B24" s="31"/>
      <c r="C24" s="31"/>
      <c r="D24" s="31"/>
      <c r="E24" s="31"/>
      <c r="F24" s="31"/>
      <c r="G24" s="31"/>
      <c r="H24" s="31"/>
      <c r="I24" s="31"/>
      <c r="J24" s="31"/>
      <c r="K24" s="31"/>
      <c r="L24" s="31"/>
      <c r="M24" s="31"/>
      <c r="N24" s="31"/>
      <c r="O24" s="41" t="str">
        <v>C0002</v>
      </c>
      <c r="P24" s="42">
        <v>1233</v>
      </c>
      <c r="Q24" s="42">
        <v>223</v>
      </c>
      <c r="R24" s="42">
        <v>1680</v>
      </c>
      <c r="S24" s="42">
        <v>990</v>
      </c>
      <c r="T24" s="42">
        <v>1508</v>
      </c>
      <c r="U24" s="43">
        <v>5634</v>
      </c>
      <c r="V24" s="31"/>
      <c r="W24" s="31"/>
      <c r="X24" s="31"/>
      <c r="Y24" s="31"/>
      <c r="Z24" s="31"/>
      <c r="AA24" s="30"/>
      <c r="AB24" s="30"/>
    </row>
    <row r="25" spans="1:28" ht="14.4" x14ac:dyDescent="0.3">
      <c r="A25" s="31"/>
      <c r="B25" s="31"/>
      <c r="C25" s="31"/>
      <c r="D25" s="31"/>
      <c r="E25" s="31"/>
      <c r="F25" s="31"/>
      <c r="G25" s="31"/>
      <c r="H25" s="31"/>
      <c r="I25" s="31"/>
      <c r="J25" s="31"/>
      <c r="K25" s="31"/>
      <c r="L25" s="31"/>
      <c r="M25" s="31"/>
      <c r="N25" s="31"/>
      <c r="O25" s="41" t="str">
        <v>C0007</v>
      </c>
      <c r="P25" s="42">
        <v>1598</v>
      </c>
      <c r="Q25" s="42">
        <v>1907</v>
      </c>
      <c r="R25" s="42">
        <v>869</v>
      </c>
      <c r="S25" s="42">
        <v>1426</v>
      </c>
      <c r="T25" s="42">
        <v>1416</v>
      </c>
      <c r="U25" s="43">
        <v>7216</v>
      </c>
      <c r="V25" s="31"/>
      <c r="W25" s="31"/>
      <c r="X25" s="31"/>
      <c r="Y25" s="31"/>
      <c r="Z25" s="31"/>
      <c r="AA25" s="30"/>
      <c r="AB25" s="30"/>
    </row>
    <row r="26" spans="1:28" ht="14.4" x14ac:dyDescent="0.3">
      <c r="A26" s="31"/>
      <c r="B26" s="31"/>
      <c r="C26" s="31"/>
      <c r="D26" s="31"/>
      <c r="E26" s="31"/>
      <c r="F26" s="31"/>
      <c r="G26" s="31"/>
      <c r="H26" s="31"/>
      <c r="I26" s="31"/>
      <c r="J26" s="31"/>
      <c r="K26" s="31"/>
      <c r="L26" s="31"/>
      <c r="M26" s="31"/>
      <c r="N26" s="31"/>
      <c r="O26" s="41" t="str">
        <v>C0008</v>
      </c>
      <c r="P26" s="42">
        <v>900</v>
      </c>
      <c r="Q26" s="42">
        <v>1016</v>
      </c>
      <c r="R26" s="42">
        <v>960</v>
      </c>
      <c r="S26" s="42">
        <v>940</v>
      </c>
      <c r="T26" s="42">
        <v>1193</v>
      </c>
      <c r="U26" s="43">
        <v>5009</v>
      </c>
      <c r="V26" s="31"/>
      <c r="W26" s="31"/>
      <c r="X26" s="31"/>
      <c r="Y26" s="31"/>
      <c r="Z26" s="31"/>
      <c r="AA26" s="30"/>
      <c r="AB26" s="30"/>
    </row>
    <row r="27" spans="1:28" ht="14.4" x14ac:dyDescent="0.3">
      <c r="A27" s="31"/>
      <c r="B27" s="31"/>
      <c r="C27" s="31"/>
      <c r="D27" s="31"/>
      <c r="E27" s="31"/>
      <c r="F27" s="31"/>
      <c r="G27" s="31"/>
      <c r="H27" s="31"/>
      <c r="I27" s="31"/>
      <c r="J27" s="31"/>
      <c r="K27" s="31"/>
      <c r="L27" s="44" t="e" vm="1">
        <f>Pivots!U28</f>
        <v>#VALUE!</v>
      </c>
      <c r="M27" s="44"/>
      <c r="N27" s="31"/>
      <c r="O27" s="41" t="str">
        <v>C0010</v>
      </c>
      <c r="P27" s="42">
        <v>900</v>
      </c>
      <c r="Q27" s="42">
        <v>1470</v>
      </c>
      <c r="R27" s="42">
        <v>1617</v>
      </c>
      <c r="S27" s="42">
        <v>1314</v>
      </c>
      <c r="T27" s="42">
        <v>941</v>
      </c>
      <c r="U27" s="43">
        <v>6242</v>
      </c>
      <c r="V27" s="31"/>
      <c r="W27" s="31"/>
      <c r="X27" s="31"/>
      <c r="Y27" s="31"/>
      <c r="Z27" s="31"/>
      <c r="AA27" s="30"/>
      <c r="AB27" s="30"/>
    </row>
    <row r="28" spans="1:28" ht="14.4" x14ac:dyDescent="0.3">
      <c r="A28" s="31"/>
      <c r="B28" s="31"/>
      <c r="C28" s="31"/>
      <c r="D28" s="31"/>
      <c r="E28" s="31"/>
      <c r="F28" s="31"/>
      <c r="G28" s="31"/>
      <c r="H28" s="31"/>
      <c r="I28" s="31"/>
      <c r="J28" s="31"/>
      <c r="K28" s="31"/>
      <c r="L28" s="44"/>
      <c r="M28" s="44"/>
      <c r="N28" s="31"/>
      <c r="O28" s="41" t="str">
        <v>C0013</v>
      </c>
      <c r="P28" s="42">
        <v>1255</v>
      </c>
      <c r="Q28" s="42">
        <v>516</v>
      </c>
      <c r="R28" s="42">
        <v>1874</v>
      </c>
      <c r="S28" s="42">
        <v>1863</v>
      </c>
      <c r="T28" s="42">
        <v>1722</v>
      </c>
      <c r="U28" s="43">
        <v>7230</v>
      </c>
      <c r="V28" s="31"/>
      <c r="W28" s="31"/>
      <c r="X28" s="31"/>
      <c r="Y28" s="31"/>
      <c r="Z28" s="31"/>
      <c r="AA28" s="30"/>
      <c r="AB28" s="30"/>
    </row>
    <row r="29" spans="1:28" ht="14.4" x14ac:dyDescent="0.3">
      <c r="A29" s="31"/>
      <c r="B29" s="31"/>
      <c r="C29" s="31"/>
      <c r="D29" s="31"/>
      <c r="E29" s="31"/>
      <c r="F29" s="31"/>
      <c r="G29" s="31"/>
      <c r="H29" s="31"/>
      <c r="I29" s="31"/>
      <c r="J29" s="31"/>
      <c r="K29" s="31"/>
      <c r="L29" s="44"/>
      <c r="M29" s="44"/>
      <c r="N29" s="31"/>
      <c r="O29" s="41" t="str">
        <v>C0015</v>
      </c>
      <c r="P29" s="42">
        <v>1138</v>
      </c>
      <c r="Q29" s="42">
        <v>1898</v>
      </c>
      <c r="R29" s="42">
        <v>1482</v>
      </c>
      <c r="S29" s="42">
        <v>846</v>
      </c>
      <c r="T29" s="42">
        <v>1154</v>
      </c>
      <c r="U29" s="43">
        <v>6518</v>
      </c>
      <c r="V29" s="31"/>
      <c r="W29" s="31"/>
      <c r="X29" s="31"/>
      <c r="Y29" s="31"/>
      <c r="Z29" s="31"/>
      <c r="AA29" s="30"/>
      <c r="AB29" s="30"/>
    </row>
    <row r="30" spans="1:28" ht="14.4" x14ac:dyDescent="0.3">
      <c r="A30" s="31"/>
      <c r="B30" s="31"/>
      <c r="C30" s="31"/>
      <c r="D30" s="31"/>
      <c r="E30" s="31"/>
      <c r="F30" s="31"/>
      <c r="G30" s="31"/>
      <c r="H30" s="31"/>
      <c r="I30" s="31"/>
      <c r="J30" s="31"/>
      <c r="K30" s="31"/>
      <c r="L30" s="44"/>
      <c r="M30" s="44"/>
      <c r="N30" s="31"/>
      <c r="O30" s="38" t="str">
        <v>Columbus</v>
      </c>
      <c r="P30" s="42" t="str">
        <v/>
      </c>
      <c r="Q30" s="42" t="str">
        <v/>
      </c>
      <c r="R30" s="42" t="str">
        <v/>
      </c>
      <c r="S30" s="42" t="str">
        <v/>
      </c>
      <c r="T30" s="42" t="str">
        <v/>
      </c>
      <c r="U30" s="43" t="str">
        <v/>
      </c>
      <c r="V30" s="31"/>
      <c r="W30" s="31"/>
      <c r="X30" s="31"/>
      <c r="Y30" s="31"/>
      <c r="Z30" s="31"/>
      <c r="AA30" s="30"/>
      <c r="AB30" s="30"/>
    </row>
    <row r="31" spans="1:28" ht="14.4" x14ac:dyDescent="0.3">
      <c r="A31" s="31"/>
      <c r="B31" s="31"/>
      <c r="C31" s="31"/>
      <c r="D31" s="31"/>
      <c r="E31" s="31"/>
      <c r="F31" s="31"/>
      <c r="G31" s="31"/>
      <c r="H31" s="31"/>
      <c r="I31" s="31"/>
      <c r="J31" s="31"/>
      <c r="K31" s="31"/>
      <c r="L31" s="44"/>
      <c r="M31" s="44"/>
      <c r="N31" s="31"/>
      <c r="O31" s="41" t="str">
        <v>C0001</v>
      </c>
      <c r="P31" s="42">
        <v>1655</v>
      </c>
      <c r="Q31" s="42">
        <v>805</v>
      </c>
      <c r="R31" s="42">
        <v>2263</v>
      </c>
      <c r="S31" s="42">
        <v>987</v>
      </c>
      <c r="T31" s="42">
        <v>1075</v>
      </c>
      <c r="U31" s="43">
        <v>6785</v>
      </c>
      <c r="V31" s="31"/>
      <c r="W31" s="31"/>
      <c r="X31" s="31"/>
      <c r="Y31" s="31"/>
      <c r="Z31" s="31"/>
      <c r="AA31" s="30"/>
      <c r="AB31" s="30"/>
    </row>
    <row r="32" spans="1:28" ht="14.4" x14ac:dyDescent="0.3">
      <c r="A32" s="31"/>
      <c r="B32" s="31"/>
      <c r="C32" s="31"/>
      <c r="D32" s="31"/>
      <c r="E32" s="31"/>
      <c r="F32" s="31"/>
      <c r="G32" s="31"/>
      <c r="H32" s="31"/>
      <c r="I32" s="31"/>
      <c r="J32" s="31"/>
      <c r="K32" s="31"/>
      <c r="L32" s="45" t="str">
        <f>Pivots!U24</f>
        <v>% of callls:19%</v>
      </c>
      <c r="M32" s="45"/>
      <c r="N32" s="46"/>
      <c r="O32" s="41" t="str">
        <v>C0005</v>
      </c>
      <c r="P32" s="42">
        <v>1104</v>
      </c>
      <c r="Q32" s="42">
        <v>2280</v>
      </c>
      <c r="R32" s="42">
        <v>1445</v>
      </c>
      <c r="S32" s="42">
        <v>1722</v>
      </c>
      <c r="T32" s="42">
        <v>1196</v>
      </c>
      <c r="U32" s="43">
        <v>7747</v>
      </c>
      <c r="V32" s="31"/>
      <c r="W32" s="31"/>
      <c r="X32" s="31"/>
      <c r="Y32" s="31"/>
      <c r="Z32" s="31"/>
      <c r="AA32" s="30"/>
      <c r="AB32" s="30"/>
    </row>
    <row r="33" spans="1:28" ht="14.4" x14ac:dyDescent="0.3">
      <c r="A33" s="31"/>
      <c r="B33" s="31"/>
      <c r="C33" s="31"/>
      <c r="D33" s="31"/>
      <c r="E33" s="31"/>
      <c r="F33" s="31"/>
      <c r="G33" s="31"/>
      <c r="H33" s="31"/>
      <c r="I33" s="31"/>
      <c r="J33" s="31"/>
      <c r="K33" s="31"/>
      <c r="L33" s="45" t="str">
        <f>Pivots!U25</f>
        <v>Call rank:5</v>
      </c>
      <c r="M33" s="45"/>
      <c r="N33" s="46"/>
      <c r="O33" s="41" t="str">
        <v>C0006</v>
      </c>
      <c r="P33" s="42">
        <v>372</v>
      </c>
      <c r="Q33" s="42">
        <v>1818</v>
      </c>
      <c r="R33" s="42">
        <v>1346</v>
      </c>
      <c r="S33" s="42">
        <v>1156</v>
      </c>
      <c r="T33" s="42">
        <v>1484</v>
      </c>
      <c r="U33" s="43">
        <v>6176</v>
      </c>
      <c r="V33" s="31"/>
      <c r="W33" s="31"/>
      <c r="X33" s="31"/>
      <c r="Y33" s="31"/>
      <c r="Z33" s="31"/>
      <c r="AA33" s="30"/>
      <c r="AB33" s="30"/>
    </row>
    <row r="34" spans="1:28" ht="14.4" x14ac:dyDescent="0.3">
      <c r="A34" s="31"/>
      <c r="B34" s="31"/>
      <c r="C34" s="31"/>
      <c r="D34" s="31"/>
      <c r="E34" s="31"/>
      <c r="F34" s="31"/>
      <c r="G34" s="31"/>
      <c r="H34" s="31"/>
      <c r="I34" s="31"/>
      <c r="J34" s="31"/>
      <c r="K34" s="31"/>
      <c r="L34" s="45" t="str">
        <f>Pivots!U26</f>
        <v>Amount rank:5</v>
      </c>
      <c r="M34" s="45"/>
      <c r="N34" s="46"/>
      <c r="O34" s="41" t="str">
        <v>C0009</v>
      </c>
      <c r="P34" s="42">
        <v>1415</v>
      </c>
      <c r="Q34" s="42">
        <v>1271</v>
      </c>
      <c r="R34" s="42">
        <v>1214</v>
      </c>
      <c r="S34" s="42">
        <v>1135</v>
      </c>
      <c r="T34" s="42">
        <v>1566</v>
      </c>
      <c r="U34" s="43">
        <v>6601</v>
      </c>
      <c r="V34" s="31"/>
      <c r="W34" s="31"/>
      <c r="X34" s="31"/>
      <c r="Y34" s="31"/>
      <c r="Z34" s="31"/>
      <c r="AA34" s="30"/>
      <c r="AB34" s="30"/>
    </row>
    <row r="35" spans="1:28" ht="14.4" x14ac:dyDescent="0.3">
      <c r="A35" s="31"/>
      <c r="B35" s="31"/>
      <c r="C35" s="31"/>
      <c r="D35" s="31"/>
      <c r="E35" s="31"/>
      <c r="F35" s="31"/>
      <c r="G35" s="31"/>
      <c r="H35" s="31"/>
      <c r="I35" s="31"/>
      <c r="J35" s="31"/>
      <c r="K35" s="31"/>
      <c r="L35" s="31"/>
      <c r="M35" s="31"/>
      <c r="N35" s="31"/>
      <c r="O35" s="47" t="str">
        <v>C0014</v>
      </c>
      <c r="P35" s="48">
        <v>1362</v>
      </c>
      <c r="Q35" s="48">
        <v>1363</v>
      </c>
      <c r="R35" s="48">
        <v>1152</v>
      </c>
      <c r="S35" s="48">
        <v>777</v>
      </c>
      <c r="T35" s="48">
        <v>750</v>
      </c>
      <c r="U35" s="49">
        <v>5404</v>
      </c>
      <c r="V35" s="31"/>
      <c r="W35" s="31"/>
      <c r="X35" s="31"/>
      <c r="Y35" s="31"/>
      <c r="Z35" s="31"/>
      <c r="AA35" s="30"/>
      <c r="AB35" s="30"/>
    </row>
    <row r="36" spans="1:28"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0"/>
      <c r="AB36" s="30"/>
    </row>
    <row r="37" spans="1:28" x14ac:dyDescent="0.25">
      <c r="A37" s="31"/>
      <c r="B37" s="31"/>
      <c r="C37" s="31"/>
      <c r="D37" s="31"/>
      <c r="E37" s="31"/>
      <c r="F37" s="31"/>
      <c r="G37" s="31"/>
      <c r="H37" s="31"/>
      <c r="I37" s="50"/>
      <c r="J37" s="31"/>
      <c r="K37" s="31"/>
      <c r="L37" s="31"/>
      <c r="M37" s="31"/>
      <c r="N37" s="31"/>
      <c r="O37" s="31"/>
      <c r="P37" s="31"/>
      <c r="Q37" s="31"/>
      <c r="R37" s="31"/>
      <c r="S37" s="31"/>
      <c r="T37" s="31"/>
      <c r="U37" s="31"/>
      <c r="V37" s="31"/>
      <c r="W37" s="31"/>
      <c r="X37" s="31"/>
      <c r="Y37" s="31"/>
      <c r="Z37" s="31"/>
      <c r="AA37" s="30"/>
      <c r="AB37" s="30"/>
    </row>
    <row r="38" spans="1:28"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0"/>
      <c r="AB38" s="30"/>
    </row>
    <row r="39" spans="1:28"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0"/>
      <c r="AB39" s="30"/>
    </row>
    <row r="40" spans="1:28"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0"/>
      <c r="AB40" s="30"/>
    </row>
    <row r="41" spans="1:28" x14ac:dyDescent="0.2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row>
    <row r="42" spans="1:28" x14ac:dyDescent="0.2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row>
    <row r="43" spans="1:28" x14ac:dyDescent="0.2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row>
    <row r="44" spans="1:28" x14ac:dyDescent="0.2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row>
    <row r="45" spans="1:28" x14ac:dyDescent="0.2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row>
    <row r="46" spans="1:28" x14ac:dyDescent="0.2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row>
    <row r="47" spans="1:28" x14ac:dyDescent="0.2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row>
    <row r="48" spans="1:28" x14ac:dyDescent="0.2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row>
    <row r="49" spans="1:28" x14ac:dyDescent="0.2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row>
    <row r="50" spans="1:28" x14ac:dyDescent="0.2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row>
    <row r="51" spans="1:28" x14ac:dyDescent="0.2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row>
    <row r="52" spans="1:28" x14ac:dyDescent="0.2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row>
    <row r="53" spans="1:28" x14ac:dyDescent="0.2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row>
    <row r="54" spans="1:28"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row>
    <row r="55" spans="1:28"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row>
    <row r="56" spans="1:28"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row>
    <row r="57" spans="1:28"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row>
    <row r="58" spans="1:28"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row>
    <row r="59" spans="1:28"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row>
    <row r="60" spans="1:28"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row>
    <row r="61" spans="1:28"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row>
    <row r="62" spans="1:28"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row>
    <row r="63" spans="1:28"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row>
    <row r="64" spans="1:28"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row>
    <row r="65" spans="1:28"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row>
    <row r="66" spans="1:28"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row>
    <row r="67" spans="1:28"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row>
    <row r="68" spans="1:28"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row>
    <row r="69" spans="1:28"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row>
    <row r="70" spans="1:28"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row>
    <row r="71" spans="1:28"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row>
    <row r="72" spans="1:28"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row>
    <row r="73" spans="1:28"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row>
    <row r="74" spans="1:28"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row>
    <row r="75" spans="1:28"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row>
    <row r="76" spans="1:28"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row>
    <row r="77" spans="1:28"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row>
    <row r="78" spans="1:28"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row>
    <row r="79" spans="1:28"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row>
    <row r="80" spans="1:28"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row>
    <row r="81" spans="1:28"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row>
    <row r="82" spans="1:28"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row>
    <row r="83" spans="1:28"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row>
    <row r="84" spans="1:28"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row>
    <row r="85" spans="1:28"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row>
    <row r="86" spans="1:28"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row>
    <row r="87" spans="1:28"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row>
    <row r="88" spans="1:28"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row>
    <row r="89" spans="1:28"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row>
    <row r="90" spans="1:28"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row>
    <row r="91" spans="1:28"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row>
    <row r="92" spans="1:28"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row>
    <row r="93" spans="1:28"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row>
    <row r="94" spans="1:28"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row>
    <row r="95" spans="1:28"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row>
    <row r="96" spans="1:28"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row>
    <row r="97" spans="1:28"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row>
    <row r="98" spans="1:28"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row>
    <row r="99" spans="1:28"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row>
    <row r="100" spans="1:28"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row>
    <row r="101" spans="1:28"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row>
    <row r="102" spans="1:28"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row>
    <row r="103" spans="1:28"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row>
    <row r="104" spans="1:28"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row>
    <row r="105" spans="1:28"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row>
    <row r="106" spans="1:28"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row>
    <row r="107" spans="1:28"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row>
    <row r="108" spans="1:28"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row>
    <row r="109" spans="1:28"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row>
    <row r="110" spans="1:28"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row>
    <row r="111" spans="1:28"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row>
    <row r="112" spans="1:28"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row>
    <row r="113" spans="1:28"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row>
    <row r="114" spans="1:28"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row>
    <row r="115" spans="1:28"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row>
    <row r="116" spans="1:28"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row>
    <row r="117" spans="1:28"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row>
    <row r="118" spans="1:28"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row>
    <row r="119" spans="1:28"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row>
    <row r="120" spans="1:28"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row>
    <row r="121" spans="1:28"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row>
  </sheetData>
  <mergeCells count="4">
    <mergeCell ref="L32:M32"/>
    <mergeCell ref="L33:M33"/>
    <mergeCell ref="L34:M34"/>
    <mergeCell ref="L27:M31"/>
  </mergeCells>
  <conditionalFormatting sqref="P18:T35">
    <cfRule type="dataBar" priority="2">
      <dataBar>
        <cfvo type="min"/>
        <cfvo type="max"/>
        <color theme="5" tint="0.59999389629810485"/>
      </dataBar>
      <extLst>
        <ext xmlns:x14="http://schemas.microsoft.com/office/spreadsheetml/2009/9/main" uri="{B025F937-C7B1-47D3-B67F-A62EFF666E3E}">
          <x14:id>{5EB66188-EF6C-4B1B-B1A9-6ABC8BB766A4}</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4AF0838B-2FB3-4EE3-9505-EC6EF78DE8D4}">
            <xm:f>P$17=Pivots!$P$14</xm:f>
            <x14:dxf>
              <fill>
                <patternFill>
                  <bgColor theme="8" tint="0.59996337778862885"/>
                </patternFill>
              </fill>
              <border>
                <left style="thin">
                  <color auto="1"/>
                </left>
                <right style="thin">
                  <color auto="1"/>
                </right>
                <vertical/>
                <horizontal/>
              </border>
            </x14:dxf>
          </x14:cfRule>
          <xm:sqref>P17:T35</xm:sqref>
        </x14:conditionalFormatting>
        <x14:conditionalFormatting xmlns:xm="http://schemas.microsoft.com/office/excel/2006/main">
          <x14:cfRule type="dataBar" id="{5EB66188-EF6C-4B1B-B1A9-6ABC8BB766A4}">
            <x14:dataBar minLength="0" maxLength="100" gradient="0">
              <x14:cfvo type="autoMin"/>
              <x14:cfvo type="autoMax"/>
              <x14:negativeFillColor rgb="FFFF0000"/>
              <x14:axisColor rgb="FF000000"/>
            </x14:dataBar>
          </x14:cfRule>
          <xm:sqref>P18:T35</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H13" sqref="H13"/>
    </sheetView>
  </sheetViews>
  <sheetFormatPr defaultRowHeight="13.8" x14ac:dyDescent="0.25"/>
  <cols>
    <col min="5" max="5" width="10.8984375" customWidth="1"/>
    <col min="6" max="6" width="9.8984375" customWidth="1"/>
  </cols>
  <sheetData>
    <row r="2" spans="5:6" x14ac:dyDescent="0.25">
      <c r="E2" t="s">
        <v>1040</v>
      </c>
      <c r="F2" t="s">
        <v>1041</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Pivots</vt:lpstr>
      <vt:lpstr>Data</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Kapil Singh senwal</cp:lastModifiedBy>
  <dcterms:created xsi:type="dcterms:W3CDTF">2021-03-14T20:21:32Z</dcterms:created>
  <dcterms:modified xsi:type="dcterms:W3CDTF">2024-09-20T15:56:01Z</dcterms:modified>
</cp:coreProperties>
</file>