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arthicksmac/Library/CloudStorage/GoogleDrive-kapry1997@gmail.com/My Drive/Financial Analytics/"/>
    </mc:Choice>
  </mc:AlternateContent>
  <xr:revisionPtr revIDLastSave="0" documentId="13_ncr:1_{9E219A5F-284F-F84F-90E7-E70014042BE8}" xr6:coauthVersionLast="47" xr6:coauthVersionMax="47" xr10:uidLastSave="{00000000-0000-0000-0000-000000000000}"/>
  <bookViews>
    <workbookView xWindow="0" yWindow="760" windowWidth="34200" windowHeight="21380" activeTab="5" xr2:uid="{59D4C3DE-1F4B-4F4D-A90B-1CA87E264190}"/>
  </bookViews>
  <sheets>
    <sheet name="Income Statement" sheetId="7" r:id="rId1"/>
    <sheet name="Balance Sheet" sheetId="4" r:id="rId2"/>
    <sheet name="Cashflow" sheetId="3" r:id="rId3"/>
    <sheet name="Profitability Ratio" sheetId="5" r:id="rId4"/>
    <sheet name="Liquidity Ratio" sheetId="9" r:id="rId5"/>
    <sheet name="Ratio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0" l="1"/>
  <c r="C10" i="10" s="1"/>
  <c r="C15" i="10"/>
  <c r="C13" i="10"/>
  <c r="C30" i="5"/>
  <c r="C14" i="10"/>
  <c r="C5" i="10"/>
  <c r="C4" i="10"/>
  <c r="C3" i="10"/>
  <c r="C17" i="9"/>
  <c r="C16" i="9"/>
  <c r="C15" i="9"/>
  <c r="C14" i="9"/>
  <c r="C11" i="9"/>
  <c r="C10" i="9"/>
  <c r="C9" i="9"/>
  <c r="C8" i="9"/>
  <c r="C5" i="9"/>
  <c r="C4" i="9"/>
  <c r="C3" i="9"/>
  <c r="C27" i="5" l="1"/>
  <c r="C26" i="5"/>
  <c r="C10" i="5"/>
  <c r="C25" i="5"/>
  <c r="C11" i="5"/>
  <c r="C22" i="5"/>
  <c r="C21" i="5"/>
  <c r="C20" i="5"/>
  <c r="C17" i="5"/>
  <c r="C16" i="5"/>
  <c r="C15" i="5"/>
  <c r="C12" i="5"/>
  <c r="C6" i="5"/>
  <c r="C5" i="5"/>
  <c r="C7" i="5" s="1"/>
</calcChain>
</file>

<file path=xl/sharedStrings.xml><?xml version="1.0" encoding="utf-8"?>
<sst xmlns="http://schemas.openxmlformats.org/spreadsheetml/2006/main" count="329" uniqueCount="246">
  <si>
    <t>TTM</t>
  </si>
  <si>
    <t>12/31/2023</t>
  </si>
  <si>
    <t>12/31/2022</t>
  </si>
  <si>
    <t>12/31/2021</t>
  </si>
  <si>
    <t>12/31/2020</t>
  </si>
  <si>
    <t>Total Revenue</t>
  </si>
  <si>
    <t>Cost of Revenue</t>
  </si>
  <si>
    <t>Gross Profit</t>
  </si>
  <si>
    <t>Operating Expense</t>
  </si>
  <si>
    <t>Operating Income</t>
  </si>
  <si>
    <t>Net Non Operating Interest Income Expense</t>
  </si>
  <si>
    <t>Other Income Expense</t>
  </si>
  <si>
    <t>Pretax Income</t>
  </si>
  <si>
    <t>Tax Provision</t>
  </si>
  <si>
    <t>Net Income Common Stockholders</t>
  </si>
  <si>
    <t>Net Income</t>
  </si>
  <si>
    <t>Net Income Including Non-Controlling Interests</t>
  </si>
  <si>
    <t>Minority Interests</t>
  </si>
  <si>
    <t>Preferred Stock Dividends</t>
  </si>
  <si>
    <t>Otherunder Preferred Stock Dividend</t>
  </si>
  <si>
    <t>-</t>
  </si>
  <si>
    <t>Average Dilution Earnings</t>
  </si>
  <si>
    <t>Diluted NI Available to Com Stockholders</t>
  </si>
  <si>
    <t>Basic EPS</t>
  </si>
  <si>
    <t>Diluted EPS</t>
  </si>
  <si>
    <t>Basic Average Shares</t>
  </si>
  <si>
    <t>Diluted Average Shares</t>
  </si>
  <si>
    <t>Total Operating Income as Reported</t>
  </si>
  <si>
    <t>Total Expenses</t>
  </si>
  <si>
    <t>Net Income from Continuing &amp; Discontinued Operation</t>
  </si>
  <si>
    <t>Normalized Income</t>
  </si>
  <si>
    <t>Interest Expense</t>
  </si>
  <si>
    <t>Net Interest Income</t>
  </si>
  <si>
    <t>EBIT</t>
  </si>
  <si>
    <t>EBITDA</t>
  </si>
  <si>
    <t>Reconciled Cost of Revenue</t>
  </si>
  <si>
    <t>Reconciled Depreciation</t>
  </si>
  <si>
    <t>Net Income from Continuing Operation Net Minority Interest</t>
  </si>
  <si>
    <t>Total Unusual Items Excluding Goodwill</t>
  </si>
  <si>
    <t>Total Unusual Items</t>
  </si>
  <si>
    <t>Normalized EBITDA</t>
  </si>
  <si>
    <t>Tax Rate for Calcs</t>
  </si>
  <si>
    <t>Tax Effect of Unusual Items</t>
  </si>
  <si>
    <t>Account</t>
  </si>
  <si>
    <t>Total Assets</t>
  </si>
  <si>
    <t>Current Assets</t>
  </si>
  <si>
    <t>Cash, Cash Equivalents &amp; Short Term Investments</t>
  </si>
  <si>
    <t>Cash And Cash Equivalents</t>
  </si>
  <si>
    <t>Cash</t>
  </si>
  <si>
    <t>Cash Equivalents</t>
  </si>
  <si>
    <t>Receivables</t>
  </si>
  <si>
    <t>Accounts receivable</t>
  </si>
  <si>
    <t>Gross Accounts Receivable</t>
  </si>
  <si>
    <t>Allowance For Doubtful Accounts Receivable</t>
  </si>
  <si>
    <t>Inventory</t>
  </si>
  <si>
    <t>Prepaid Assets</t>
  </si>
  <si>
    <t>Assets Held for Sale Current</t>
  </si>
  <si>
    <t>Other Current Assets</t>
  </si>
  <si>
    <t>Total non-current assets</t>
  </si>
  <si>
    <t>Net PPE</t>
  </si>
  <si>
    <t>Gross PPE</t>
  </si>
  <si>
    <t>Properties</t>
  </si>
  <si>
    <t>Land And Improvements</t>
  </si>
  <si>
    <t>Buildings And Improvements</t>
  </si>
  <si>
    <t>Machinery Furniture Equipment</t>
  </si>
  <si>
    <t>Other Properties</t>
  </si>
  <si>
    <t>Construction in Progress</t>
  </si>
  <si>
    <t>Accumulated Depreciation</t>
  </si>
  <si>
    <t>Goodwill And Other Intangible Assets</t>
  </si>
  <si>
    <t>Goodwill</t>
  </si>
  <si>
    <t>Other Intangible Assets</t>
  </si>
  <si>
    <t>Investments And Advances</t>
  </si>
  <si>
    <t>Long Term Equity Investment</t>
  </si>
  <si>
    <t>Investments in Associatesat Cost</t>
  </si>
  <si>
    <t>Other Non Current Assets</t>
  </si>
  <si>
    <t>Total Liabilities Net Minority Interest</t>
  </si>
  <si>
    <t>Current Liabilities</t>
  </si>
  <si>
    <t>Payables And Accrued Expenses</t>
  </si>
  <si>
    <t>Payables</t>
  </si>
  <si>
    <t>Accounts Payable</t>
  </si>
  <si>
    <t>Total Tax Payable</t>
  </si>
  <si>
    <t>Dividends Payable</t>
  </si>
  <si>
    <t>Other Payable</t>
  </si>
  <si>
    <t>Current Accrued Expenses</t>
  </si>
  <si>
    <t>Interest Payable</t>
  </si>
  <si>
    <t>Pension &amp; Other Post Retirement Benefit Plans Current</t>
  </si>
  <si>
    <t>Current Debt And Capital Lease Obligation</t>
  </si>
  <si>
    <t>Current Debt</t>
  </si>
  <si>
    <t>Current Notes Payable</t>
  </si>
  <si>
    <t>Commercial Paper</t>
  </si>
  <si>
    <t>Line of Credit</t>
  </si>
  <si>
    <t>Other Current Borrowings</t>
  </si>
  <si>
    <t>Current Capital Lease Obligation</t>
  </si>
  <si>
    <t>Current Deferred Liabilities</t>
  </si>
  <si>
    <t>Current Deferred Revenue</t>
  </si>
  <si>
    <t>Other Current Liabilities</t>
  </si>
  <si>
    <t>Total Non Current Liabilities Net Minority Interest</t>
  </si>
  <si>
    <t>Long Term Debt And Capital Lease Obligation</t>
  </si>
  <si>
    <t>Long Term Debt</t>
  </si>
  <si>
    <t>Long Term Capital Lease Obligation</t>
  </si>
  <si>
    <t>Non Current Deferred Liabilities</t>
  </si>
  <si>
    <t>Non Current Deferred Taxes Liabilities</t>
  </si>
  <si>
    <t>Employee Benefits</t>
  </si>
  <si>
    <t>Non Current Pension And Other Post-Retirement Benefit Plans</t>
  </si>
  <si>
    <t>Other Non Current Liabilities</t>
  </si>
  <si>
    <t>Total Equity Gross Minority Interest</t>
  </si>
  <si>
    <t>Stockholders' Equity</t>
  </si>
  <si>
    <t>Capital Stock</t>
  </si>
  <si>
    <t>Preferred Stock</t>
  </si>
  <si>
    <t>Common Stock</t>
  </si>
  <si>
    <t>Additional Paid in Capital</t>
  </si>
  <si>
    <t>Retained Earnings</t>
  </si>
  <si>
    <t>Treasury Stock</t>
  </si>
  <si>
    <t>Gains Losses Not Affecting Retained Earnings</t>
  </si>
  <si>
    <t>Unrealized Gain Loss</t>
  </si>
  <si>
    <t>Minimum Pension Liabilities</t>
  </si>
  <si>
    <t>Foreign Currency Translation Adjustments</t>
  </si>
  <si>
    <t>Other Equity Adjustments</t>
  </si>
  <si>
    <t>Minority Interest</t>
  </si>
  <si>
    <t>Total Capitalization</t>
  </si>
  <si>
    <t>Common Stock Equity</t>
  </si>
  <si>
    <t>Capital Lease Obligations</t>
  </si>
  <si>
    <t>Net Tangible Assets</t>
  </si>
  <si>
    <t>Working Capital</t>
  </si>
  <si>
    <t>Invested Capital</t>
  </si>
  <si>
    <t>Tangible Book Value</t>
  </si>
  <si>
    <t>Total Debt</t>
  </si>
  <si>
    <t>Net Debt</t>
  </si>
  <si>
    <t>Share Issued</t>
  </si>
  <si>
    <t>Ordinary Shares Number</t>
  </si>
  <si>
    <t>Preferred Shares Number</t>
  </si>
  <si>
    <t>Treasury Shares Number</t>
  </si>
  <si>
    <t>Operating Cash Flow</t>
  </si>
  <si>
    <t>Cash Flow from Continuing Operating Activities</t>
  </si>
  <si>
    <t>Net Income from Continuing Operations</t>
  </si>
  <si>
    <t>Operating Gains Losses</t>
  </si>
  <si>
    <t>Gain Loss On Investment Securities</t>
  </si>
  <si>
    <t>Earnings Losses from Equity Investments</t>
  </si>
  <si>
    <t>Pension And Employee Benefit Expense</t>
  </si>
  <si>
    <t>Depreciation Amortization Depletion</t>
  </si>
  <si>
    <t>Depreciation &amp; amortization</t>
  </si>
  <si>
    <t>Depreciation</t>
  </si>
  <si>
    <t>Amortization</t>
  </si>
  <si>
    <t>Amortization of Intangibles</t>
  </si>
  <si>
    <t>Deferred Tax</t>
  </si>
  <si>
    <t>Deferred Income Tax</t>
  </si>
  <si>
    <t>Asset Impairment Charge</t>
  </si>
  <si>
    <t>Provision &amp; Write Off of Assets</t>
  </si>
  <si>
    <t>Other non-cash items</t>
  </si>
  <si>
    <t>Change in working capital</t>
  </si>
  <si>
    <t>Change in Receivables</t>
  </si>
  <si>
    <t>Changes in Account Receivables</t>
  </si>
  <si>
    <t>Change in Payables And Accrued Expense</t>
  </si>
  <si>
    <t>Change in Other Current Assets</t>
  </si>
  <si>
    <t>Change in Other Working Capital</t>
  </si>
  <si>
    <t>Cash from Discontinued Operating Activities</t>
  </si>
  <si>
    <t>Investing Cash Flow</t>
  </si>
  <si>
    <t>Cash Flow from Continuing Investing Activities</t>
  </si>
  <si>
    <t>Capital Expenditure Reported</t>
  </si>
  <si>
    <t>Net PPE Purchase And Sale</t>
  </si>
  <si>
    <t>Purchase of PPE</t>
  </si>
  <si>
    <t>Net Business Purchase And Sale</t>
  </si>
  <si>
    <t>Purchase of Business</t>
  </si>
  <si>
    <t>Sale of Business</t>
  </si>
  <si>
    <t>Net Investment Purchase And Sale</t>
  </si>
  <si>
    <t>Dividends Received CFI</t>
  </si>
  <si>
    <t>Net Other Investing Changes</t>
  </si>
  <si>
    <t>Cash from Discontinued Investing Activities</t>
  </si>
  <si>
    <t>Financing Cash Flow</t>
  </si>
  <si>
    <t>Cash Flow from Continuing Financing Activities</t>
  </si>
  <si>
    <t>Net Issuance Payments of Debt</t>
  </si>
  <si>
    <t>Net Long Term Debt Issuance</t>
  </si>
  <si>
    <t>Long Term Debt Issuance</t>
  </si>
  <si>
    <t>Long Term Debt Payments</t>
  </si>
  <si>
    <t>Net Short Term Debt Issuance</t>
  </si>
  <si>
    <t>Short Term Debt Issuance</t>
  </si>
  <si>
    <t>Short Term Debt Payments</t>
  </si>
  <si>
    <t>Net Common Stock Issuance</t>
  </si>
  <si>
    <t>Common Stock Issuance</t>
  </si>
  <si>
    <t>Common Stock Payments</t>
  </si>
  <si>
    <t>Net Preferred Stock Issuance</t>
  </si>
  <si>
    <t>Preferred Stock Issuance</t>
  </si>
  <si>
    <t>Preferred Stock Payments</t>
  </si>
  <si>
    <t>Cash Dividends Paid</t>
  </si>
  <si>
    <t>Common Stock Dividend Paid</t>
  </si>
  <si>
    <t>Preferred Stock Dividend Paid</t>
  </si>
  <si>
    <t>Net Other Financing Charges</t>
  </si>
  <si>
    <t>Cash from Discontinued Financing Activities</t>
  </si>
  <si>
    <t>End Cash Position</t>
  </si>
  <si>
    <t>Changes in Cash</t>
  </si>
  <si>
    <t>Beginning Cash Position</t>
  </si>
  <si>
    <t>Income Tax Paid Supplemental Data</t>
  </si>
  <si>
    <t>Interest Paid Supplemental Data</t>
  </si>
  <si>
    <t>Capital Expenditure</t>
  </si>
  <si>
    <t>Issuance of Capital Stock</t>
  </si>
  <si>
    <t>Issuance of Debt</t>
  </si>
  <si>
    <t>Repayment of Debt</t>
  </si>
  <si>
    <t>Repurchase of Capital Stock</t>
  </si>
  <si>
    <t>Free Cash Flow</t>
  </si>
  <si>
    <t>Profitability  Ratio</t>
  </si>
  <si>
    <t>Net sales</t>
  </si>
  <si>
    <t xml:space="preserve">Gross Profit </t>
  </si>
  <si>
    <t>GPM</t>
  </si>
  <si>
    <t>Operating Revenue</t>
  </si>
  <si>
    <t>Selling General and Administrative</t>
  </si>
  <si>
    <t>Interest Expense Non Operating</t>
  </si>
  <si>
    <t>Earnings from Equity Interest</t>
  </si>
  <si>
    <t>Special Income Charges</t>
  </si>
  <si>
    <t>Impairment of Capital Assets</t>
  </si>
  <si>
    <t>Write Off</t>
  </si>
  <si>
    <t>Other Non Operating Income Expenses</t>
  </si>
  <si>
    <t>Net Income Continuous Operations</t>
  </si>
  <si>
    <t>Net Income Discontinuous Operations</t>
  </si>
  <si>
    <t>Net Sales</t>
  </si>
  <si>
    <t>Operating Profit</t>
  </si>
  <si>
    <t>Operating Profit Margin</t>
  </si>
  <si>
    <t>a)Gross Profit Margin = Gross Profit/Net Sales</t>
  </si>
  <si>
    <t xml:space="preserve">                                 b)Operating Profit Margin or Return on Sales = Operating Earnings / Net Sales</t>
  </si>
  <si>
    <t xml:space="preserve">                                 c) Return on Assets = Net Income / Total Assets</t>
  </si>
  <si>
    <t>ROA</t>
  </si>
  <si>
    <t xml:space="preserve">                                 d) Return on equity = Net income /shareholder’s equity</t>
  </si>
  <si>
    <t>Shareholder's Equity</t>
  </si>
  <si>
    <t>ROE</t>
  </si>
  <si>
    <t xml:space="preserve">                                e)Return On Sales= Operating Profir/Net Sales</t>
  </si>
  <si>
    <t>ROS</t>
  </si>
  <si>
    <t xml:space="preserve">                                 f)Return On Investments= Net Income/Cost Of Investment</t>
  </si>
  <si>
    <t>Cost Of Investment</t>
  </si>
  <si>
    <t>ROI</t>
  </si>
  <si>
    <t>f</t>
  </si>
  <si>
    <t xml:space="preserve">                 a)Current Ratio = Current Assets / Current Liabilities</t>
  </si>
  <si>
    <t xml:space="preserve">                 b)Quick Ratio =(Current Assets – inventory)/ Current Liabilities</t>
  </si>
  <si>
    <t>Current Ratio</t>
  </si>
  <si>
    <t>Quick Ratio</t>
  </si>
  <si>
    <t>Debt to Equity Ratio</t>
  </si>
  <si>
    <t xml:space="preserve">                     Debt to Equity Ratio = Total Debt / Shareholder's Equity</t>
  </si>
  <si>
    <t>P/E Ratio = Market value per share/Earnings per share (EPS)</t>
  </si>
  <si>
    <t>Earnings Per Share</t>
  </si>
  <si>
    <t>Dividend Payout Ratio = (Total Dividends / Net Income)</t>
  </si>
  <si>
    <t>Total Dividends</t>
  </si>
  <si>
    <t>DPR</t>
  </si>
  <si>
    <t>P/E Ratio</t>
  </si>
  <si>
    <t>Stock Price</t>
  </si>
  <si>
    <t xml:space="preserve">                 c)Cash ratio = Cash + Cash equivalents +Marketable Securities / Current Liabilities</t>
  </si>
  <si>
    <t>Marketable Securities</t>
  </si>
  <si>
    <t>Cash and  Cash equivalents</t>
  </si>
  <si>
    <t>Cash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</si>
</sst>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3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wrapText="1"/>
    </xf>
    <xf numFmtId="3" fontId="0" fillId="2" borderId="2" xfId="0" applyNumberFormat="1" applyFill="1" applyBorder="1"/>
    <xf numFmtId="3" fontId="0" fillId="2" borderId="3" xfId="0" applyNumberFormat="1" applyFill="1" applyBorder="1"/>
    <xf numFmtId="3" fontId="0" fillId="0" borderId="2" xfId="0" applyNumberFormat="1" applyBorder="1"/>
    <xf numFmtId="0" fontId="0" fillId="2" borderId="4" xfId="0" applyFill="1" applyBorder="1"/>
    <xf numFmtId="0" fontId="0" fillId="2" borderId="4" xfId="0" applyFill="1" applyBorder="1" applyAlignment="1">
      <alignment wrapText="1"/>
    </xf>
    <xf numFmtId="3" fontId="0" fillId="2" borderId="4" xfId="0" applyNumberFormat="1" applyFill="1" applyBorder="1"/>
    <xf numFmtId="0" fontId="0" fillId="2" borderId="5" xfId="0" applyFill="1" applyBorder="1"/>
    <xf numFmtId="3" fontId="0" fillId="2" borderId="5" xfId="0" applyNumberFormat="1" applyFill="1" applyBorder="1"/>
    <xf numFmtId="0" fontId="0" fillId="0" borderId="2" xfId="0" applyBorder="1" applyAlignment="1">
      <alignment horizontal="left" indent="6"/>
    </xf>
    <xf numFmtId="0" fontId="0" fillId="0" borderId="2" xfId="0" applyBorder="1" applyAlignment="1">
      <alignment horizontal="left" indent="7"/>
    </xf>
    <xf numFmtId="0" fontId="0" fillId="2" borderId="2" xfId="0" applyFill="1" applyBorder="1" applyAlignment="1">
      <alignment horizontal="left" indent="5"/>
    </xf>
    <xf numFmtId="0" fontId="0" fillId="2" borderId="2" xfId="0" applyFill="1" applyBorder="1" applyAlignment="1">
      <alignment horizontal="left" indent="6"/>
    </xf>
    <xf numFmtId="0" fontId="0" fillId="2" borderId="2" xfId="0" applyFill="1" applyBorder="1" applyAlignment="1">
      <alignment horizontal="left" indent="7"/>
    </xf>
    <xf numFmtId="0" fontId="0" fillId="0" borderId="2" xfId="0" applyBorder="1" applyAlignment="1">
      <alignment horizontal="left" indent="8"/>
    </xf>
    <xf numFmtId="3" fontId="0" fillId="0" borderId="0" xfId="0" applyNumberFormat="1" applyAlignment="1">
      <alignment horizontal="left" indent="2"/>
    </xf>
    <xf numFmtId="3" fontId="0" fillId="0" borderId="0" xfId="0" applyNumberFormat="1" applyAlignment="1">
      <alignment horizontal="left" indent="5"/>
    </xf>
    <xf numFmtId="3" fontId="0" fillId="0" borderId="0" xfId="0" applyNumberFormat="1" applyAlignment="1">
      <alignment horizontal="left" indent="6"/>
    </xf>
    <xf numFmtId="3" fontId="0" fillId="0" borderId="0" xfId="0" applyNumberFormat="1" applyAlignment="1">
      <alignment horizontal="left" indent="7"/>
    </xf>
    <xf numFmtId="0" fontId="0" fillId="0" borderId="0" xfId="0" applyAlignment="1">
      <alignment horizontal="left" indent="11"/>
    </xf>
    <xf numFmtId="14" fontId="0" fillId="0" borderId="0" xfId="0" applyNumberFormat="1"/>
    <xf numFmtId="10" fontId="0" fillId="0" borderId="0" xfId="0" applyNumberFormat="1"/>
    <xf numFmtId="0" fontId="0" fillId="3" borderId="0" xfId="0" applyFill="1"/>
    <xf numFmtId="0" fontId="2" fillId="0" borderId="0" xfId="0" applyFont="1"/>
    <xf numFmtId="2" fontId="0" fillId="0" borderId="0" xfId="0" applyNumberForma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16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3" formatCode="#,##0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3" formatCode="#,##0"/>
      <fill>
        <patternFill patternType="solid">
          <fgColor theme="4" tint="0.79998168889431442"/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A525B99-94DB-43B6-8CA0-F79EE6F840AA}" name="Table5" displayName="Table5" ref="A1:E89" totalsRowShown="0" headerRowDxfId="15" dataDxfId="13" headerRowBorderDxfId="14" tableBorderDxfId="12" totalsRowBorderDxfId="11">
  <autoFilter ref="A1:E89" xr:uid="{6A525B99-94DB-43B6-8CA0-F79EE6F840AA}"/>
  <tableColumns count="5">
    <tableColumn id="1" xr3:uid="{720D2399-FAED-4196-AE99-A4004F8637F9}" name="Account" dataDxfId="10"/>
    <tableColumn id="2" xr3:uid="{8E4834A0-85C4-428F-BFFA-CA696877E4E1}" name="12/31/2023" dataDxfId="9"/>
    <tableColumn id="3" xr3:uid="{5FB71310-58A5-4A27-B9A8-1DA55A95F8AF}" name="12/31/2022" dataDxfId="8"/>
    <tableColumn id="4" xr3:uid="{7A385B26-CBFE-4F8D-A7E3-7AC829DEA477}" name="12/31/2021" dataDxfId="7"/>
    <tableColumn id="5" xr3:uid="{30DF5FD4-E709-43D0-BDB6-7767FCD59EE1}" name="12/31/2020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70E56D9-9DE3-4B64-9486-DF24CC4DC95F}" name="Table4" displayName="Table4" ref="A1:F68" totalsRowShown="0" headerRowDxfId="5">
  <autoFilter ref="A1:F68" xr:uid="{770E56D9-9DE3-4B64-9486-DF24CC4DC95F}"/>
  <tableColumns count="6">
    <tableColumn id="1" xr3:uid="{E6F9CE1B-2617-40F5-9932-B52F0E32A1C5}" name="Account"/>
    <tableColumn id="2" xr3:uid="{C8966B20-642E-4C60-8203-66C24B41BBB9}" name="TTM" dataDxfId="4"/>
    <tableColumn id="3" xr3:uid="{D26F5647-BAA8-4E56-A54A-220B8565F225}" name="12/31/2023" dataDxfId="3"/>
    <tableColumn id="4" xr3:uid="{07CB5E80-2F07-4568-9885-38763DC49B90}" name="12/31/2022" dataDxfId="2"/>
    <tableColumn id="5" xr3:uid="{6FA7B5FB-DDD5-41B3-ACFD-0F474EF3D508}" name="12/31/2021" dataDxfId="1"/>
    <tableColumn id="6" xr3:uid="{9CD1340F-B61C-4BD8-AE12-C9438ADA1AAE}" name="12/31/202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6F697-493D-4916-A821-B1857C86BD9B}">
  <dimension ref="A1:F50"/>
  <sheetViews>
    <sheetView topLeftCell="A9" workbookViewId="0">
      <selection activeCell="A11" sqref="A11"/>
    </sheetView>
  </sheetViews>
  <sheetFormatPr baseColWidth="10" defaultColWidth="8.83203125" defaultRowHeight="16" x14ac:dyDescent="0.2"/>
  <cols>
    <col min="1" max="1" width="45.1640625" customWidth="1"/>
    <col min="2" max="3" width="18.33203125" customWidth="1"/>
    <col min="4" max="4" width="16.33203125" customWidth="1"/>
    <col min="5" max="5" width="16.1640625" customWidth="1"/>
    <col min="6" max="6" width="15.1640625" customWidth="1"/>
  </cols>
  <sheetData>
    <row r="1" spans="1:6" x14ac:dyDescent="0.2">
      <c r="A1" t="s">
        <v>43</v>
      </c>
      <c r="B1" t="s">
        <v>0</v>
      </c>
      <c r="C1" s="25">
        <v>45291</v>
      </c>
      <c r="D1" s="25">
        <v>44926</v>
      </c>
      <c r="E1" s="25">
        <v>44561</v>
      </c>
      <c r="F1" s="25">
        <v>44196</v>
      </c>
    </row>
    <row r="2" spans="1:6" x14ac:dyDescent="0.2">
      <c r="A2" t="s">
        <v>5</v>
      </c>
      <c r="B2" s="1">
        <v>122428000</v>
      </c>
      <c r="C2" s="1">
        <v>122428000</v>
      </c>
      <c r="D2" s="1">
        <v>120741000</v>
      </c>
      <c r="E2" s="1">
        <v>134038000</v>
      </c>
      <c r="F2" s="1">
        <v>171760000</v>
      </c>
    </row>
    <row r="3" spans="1:6" x14ac:dyDescent="0.2">
      <c r="A3" t="s">
        <v>203</v>
      </c>
      <c r="B3" s="1">
        <v>122428000</v>
      </c>
      <c r="C3" s="1">
        <v>122428000</v>
      </c>
      <c r="D3" s="1">
        <v>120741000</v>
      </c>
      <c r="E3" s="1">
        <v>134038000</v>
      </c>
      <c r="F3" s="1">
        <v>171760000</v>
      </c>
    </row>
    <row r="4" spans="1:6" x14ac:dyDescent="0.2">
      <c r="A4" t="s">
        <v>6</v>
      </c>
      <c r="B4" s="1">
        <v>50123000</v>
      </c>
      <c r="C4" s="1">
        <v>50123000</v>
      </c>
      <c r="D4" s="1">
        <v>50848000</v>
      </c>
      <c r="E4" s="1">
        <v>60407000</v>
      </c>
      <c r="F4" s="1">
        <v>79920000</v>
      </c>
    </row>
    <row r="5" spans="1:6" x14ac:dyDescent="0.2">
      <c r="A5" t="s">
        <v>7</v>
      </c>
      <c r="B5" s="1">
        <v>72305000</v>
      </c>
      <c r="C5" s="1">
        <v>72305000</v>
      </c>
      <c r="D5" s="1">
        <v>69893000</v>
      </c>
      <c r="E5" s="1">
        <v>73631000</v>
      </c>
      <c r="F5" s="1">
        <v>91840000</v>
      </c>
    </row>
    <row r="6" spans="1:6" x14ac:dyDescent="0.2">
      <c r="A6" t="s">
        <v>8</v>
      </c>
      <c r="B6" s="1">
        <v>47651000</v>
      </c>
      <c r="C6" s="1">
        <v>47651000</v>
      </c>
      <c r="D6" s="1">
        <v>46982000</v>
      </c>
      <c r="E6" s="1">
        <v>47521000</v>
      </c>
      <c r="F6" s="1">
        <v>66555000</v>
      </c>
    </row>
    <row r="7" spans="1:6" x14ac:dyDescent="0.2">
      <c r="A7" t="s">
        <v>204</v>
      </c>
      <c r="B7" s="1">
        <v>28874000</v>
      </c>
      <c r="C7" s="1">
        <v>28874000</v>
      </c>
      <c r="D7" s="1">
        <v>28961000</v>
      </c>
      <c r="E7" s="1">
        <v>29669000</v>
      </c>
      <c r="F7" s="1">
        <v>38039000</v>
      </c>
    </row>
    <row r="8" spans="1:6" x14ac:dyDescent="0.2">
      <c r="A8" t="s">
        <v>139</v>
      </c>
      <c r="B8" s="1">
        <v>18777000</v>
      </c>
      <c r="C8" s="1">
        <v>18777000</v>
      </c>
      <c r="D8" s="1">
        <v>18021000</v>
      </c>
      <c r="E8" s="1">
        <v>17852000</v>
      </c>
      <c r="F8" s="1">
        <v>28516000</v>
      </c>
    </row>
    <row r="9" spans="1:6" x14ac:dyDescent="0.2">
      <c r="A9" t="s">
        <v>140</v>
      </c>
      <c r="B9" s="1">
        <v>18777000</v>
      </c>
      <c r="C9" s="1">
        <v>18777000</v>
      </c>
      <c r="D9" s="1">
        <v>18021000</v>
      </c>
      <c r="E9" s="1">
        <v>17852000</v>
      </c>
      <c r="F9" s="1">
        <v>28516000</v>
      </c>
    </row>
    <row r="10" spans="1:6" x14ac:dyDescent="0.2">
      <c r="A10" t="s">
        <v>9</v>
      </c>
      <c r="B10" s="1">
        <v>24654000</v>
      </c>
      <c r="C10" s="1">
        <v>24654000</v>
      </c>
      <c r="D10" s="1">
        <v>22911000</v>
      </c>
      <c r="E10" s="1">
        <v>26110000</v>
      </c>
      <c r="F10" s="1">
        <v>25285000</v>
      </c>
    </row>
    <row r="11" spans="1:6" x14ac:dyDescent="0.2">
      <c r="A11" t="s">
        <v>10</v>
      </c>
      <c r="B11" s="1">
        <v>-6704000</v>
      </c>
      <c r="C11" s="1">
        <v>-6704000</v>
      </c>
      <c r="D11" s="1">
        <v>-6108000</v>
      </c>
      <c r="E11" s="1">
        <v>-6716000</v>
      </c>
      <c r="F11" s="1">
        <v>-7925000</v>
      </c>
    </row>
    <row r="12" spans="1:6" x14ac:dyDescent="0.2">
      <c r="A12" t="s">
        <v>205</v>
      </c>
      <c r="B12" s="1">
        <v>6704000</v>
      </c>
      <c r="C12" s="1">
        <v>6704000</v>
      </c>
      <c r="D12" s="1">
        <v>6108000</v>
      </c>
      <c r="E12" s="1">
        <v>6716000</v>
      </c>
      <c r="F12" s="1">
        <v>7925000</v>
      </c>
    </row>
    <row r="13" spans="1:6" x14ac:dyDescent="0.2">
      <c r="A13" t="s">
        <v>11</v>
      </c>
      <c r="B13" s="1">
        <v>1898000</v>
      </c>
      <c r="C13" s="1">
        <v>1898000</v>
      </c>
      <c r="D13" s="1">
        <v>-19897000</v>
      </c>
      <c r="E13" s="1">
        <v>9777000</v>
      </c>
      <c r="F13" s="1">
        <v>-20216000</v>
      </c>
    </row>
    <row r="14" spans="1:6" x14ac:dyDescent="0.2">
      <c r="A14" t="s">
        <v>206</v>
      </c>
      <c r="B14" s="1">
        <v>1675000</v>
      </c>
      <c r="C14" s="1">
        <v>1675000</v>
      </c>
      <c r="D14" s="1">
        <v>1791000</v>
      </c>
      <c r="E14" s="1">
        <v>603000</v>
      </c>
      <c r="F14" s="1">
        <v>95000</v>
      </c>
    </row>
    <row r="15" spans="1:6" x14ac:dyDescent="0.2">
      <c r="A15" t="s">
        <v>207</v>
      </c>
      <c r="B15" s="1">
        <v>-1193000</v>
      </c>
      <c r="C15" s="1">
        <v>-1193000</v>
      </c>
      <c r="D15" s="1">
        <v>-27498000</v>
      </c>
      <c r="E15" s="1">
        <v>-213000</v>
      </c>
      <c r="F15" s="1">
        <v>-18880000</v>
      </c>
    </row>
    <row r="16" spans="1:6" x14ac:dyDescent="0.2">
      <c r="A16" t="s">
        <v>208</v>
      </c>
      <c r="B16" t="s">
        <v>20</v>
      </c>
      <c r="C16" t="s">
        <v>20</v>
      </c>
      <c r="D16" s="1">
        <v>24812000</v>
      </c>
      <c r="E16" s="1">
        <v>213000</v>
      </c>
      <c r="F16" s="1">
        <v>18880000</v>
      </c>
    </row>
    <row r="17" spans="1:6" x14ac:dyDescent="0.2">
      <c r="A17" t="s">
        <v>209</v>
      </c>
      <c r="B17" s="1">
        <v>1193000</v>
      </c>
      <c r="C17" s="1">
        <v>1193000</v>
      </c>
      <c r="D17" s="1">
        <v>2686000</v>
      </c>
      <c r="E17" s="1">
        <v>213000</v>
      </c>
      <c r="F17" s="1">
        <v>18880000</v>
      </c>
    </row>
    <row r="18" spans="1:6" x14ac:dyDescent="0.2">
      <c r="A18" t="s">
        <v>210</v>
      </c>
      <c r="B18" s="1">
        <v>1416000</v>
      </c>
      <c r="C18" s="1">
        <v>1416000</v>
      </c>
      <c r="D18" s="1">
        <v>5810000</v>
      </c>
      <c r="E18" s="1">
        <v>9387000</v>
      </c>
      <c r="F18" s="1">
        <v>-1431000</v>
      </c>
    </row>
    <row r="19" spans="1:6" x14ac:dyDescent="0.2">
      <c r="A19" t="s">
        <v>12</v>
      </c>
      <c r="B19" s="1">
        <v>19848000</v>
      </c>
      <c r="C19" s="1">
        <v>19848000</v>
      </c>
      <c r="D19" s="1">
        <v>-3094000</v>
      </c>
      <c r="E19" s="1">
        <v>29171000</v>
      </c>
      <c r="F19" s="1">
        <v>-2856000</v>
      </c>
    </row>
    <row r="20" spans="1:6" x14ac:dyDescent="0.2">
      <c r="A20" t="s">
        <v>13</v>
      </c>
      <c r="B20" s="1">
        <v>4225000</v>
      </c>
      <c r="C20" s="1">
        <v>4225000</v>
      </c>
      <c r="D20" s="1">
        <v>3780000</v>
      </c>
      <c r="E20" s="1">
        <v>5395000</v>
      </c>
      <c r="F20" s="1">
        <v>965000</v>
      </c>
    </row>
    <row r="21" spans="1:6" x14ac:dyDescent="0.2">
      <c r="A21" t="s">
        <v>14</v>
      </c>
      <c r="B21" s="1">
        <v>14192000</v>
      </c>
      <c r="C21" s="1">
        <v>14192000</v>
      </c>
      <c r="D21" s="1">
        <v>-8064000</v>
      </c>
      <c r="E21" s="1">
        <v>19874000</v>
      </c>
      <c r="F21" s="1">
        <v>-5369000</v>
      </c>
    </row>
    <row r="22" spans="1:6" x14ac:dyDescent="0.2">
      <c r="A22" t="s">
        <v>15</v>
      </c>
      <c r="B22" s="1">
        <v>14400000</v>
      </c>
      <c r="C22" s="1">
        <v>14400000</v>
      </c>
      <c r="D22" s="1">
        <v>-8524000</v>
      </c>
      <c r="E22" s="1">
        <v>20081000</v>
      </c>
      <c r="F22" s="1">
        <v>-5176000</v>
      </c>
    </row>
    <row r="23" spans="1:6" x14ac:dyDescent="0.2">
      <c r="A23" t="s">
        <v>16</v>
      </c>
      <c r="B23" s="1">
        <v>15623000</v>
      </c>
      <c r="C23" s="1">
        <v>15623000</v>
      </c>
      <c r="D23" s="1">
        <v>-7055000</v>
      </c>
      <c r="E23" s="1">
        <v>21479000</v>
      </c>
      <c r="F23" s="1">
        <v>-3821000</v>
      </c>
    </row>
    <row r="24" spans="1:6" x14ac:dyDescent="0.2">
      <c r="A24" t="s">
        <v>211</v>
      </c>
      <c r="B24" s="1">
        <v>15623000</v>
      </c>
      <c r="C24" s="1">
        <v>15623000</v>
      </c>
      <c r="D24" s="1">
        <v>-6874000</v>
      </c>
      <c r="E24" s="1">
        <v>23776000</v>
      </c>
      <c r="F24" s="1">
        <v>-3821000</v>
      </c>
    </row>
    <row r="25" spans="1:6" x14ac:dyDescent="0.2">
      <c r="A25" t="s">
        <v>212</v>
      </c>
      <c r="B25">
        <v>0</v>
      </c>
      <c r="C25">
        <v>0</v>
      </c>
      <c r="D25" s="1">
        <v>-181000</v>
      </c>
      <c r="E25" s="1">
        <v>-2297000</v>
      </c>
      <c r="F25" t="s">
        <v>20</v>
      </c>
    </row>
    <row r="26" spans="1:6" x14ac:dyDescent="0.2">
      <c r="A26" t="s">
        <v>17</v>
      </c>
      <c r="B26" s="1">
        <v>-1223000</v>
      </c>
      <c r="C26" s="1">
        <v>-1223000</v>
      </c>
      <c r="D26" s="1">
        <v>-1469000</v>
      </c>
      <c r="E26" s="1">
        <v>-1398000</v>
      </c>
      <c r="F26" s="1">
        <v>-1355000</v>
      </c>
    </row>
    <row r="27" spans="1:6" x14ac:dyDescent="0.2">
      <c r="A27" t="s">
        <v>18</v>
      </c>
      <c r="B27" s="1">
        <v>208000</v>
      </c>
      <c r="C27" s="1">
        <v>208000</v>
      </c>
      <c r="D27" s="1">
        <v>203000</v>
      </c>
      <c r="E27" s="1">
        <v>207000</v>
      </c>
      <c r="F27" s="1">
        <v>193000</v>
      </c>
    </row>
    <row r="28" spans="1:6" x14ac:dyDescent="0.2">
      <c r="A28" t="s">
        <v>19</v>
      </c>
      <c r="B28">
        <v>0</v>
      </c>
      <c r="C28">
        <v>0</v>
      </c>
      <c r="D28" s="1">
        <v>-663000</v>
      </c>
      <c r="E28">
        <v>0</v>
      </c>
      <c r="F28" t="s">
        <v>20</v>
      </c>
    </row>
    <row r="29" spans="1:6" x14ac:dyDescent="0.2">
      <c r="A29" t="s">
        <v>21</v>
      </c>
      <c r="B29" s="1">
        <v>85000</v>
      </c>
      <c r="C29" s="1">
        <v>85000</v>
      </c>
      <c r="D29" s="1">
        <v>543000</v>
      </c>
      <c r="E29" s="1">
        <v>582000</v>
      </c>
      <c r="F29" s="1">
        <v>23000</v>
      </c>
    </row>
    <row r="30" spans="1:6" x14ac:dyDescent="0.2">
      <c r="A30" t="s">
        <v>22</v>
      </c>
      <c r="B30" s="1">
        <v>14277000</v>
      </c>
      <c r="C30" s="1">
        <v>14277000</v>
      </c>
      <c r="D30" s="1">
        <v>-7521000</v>
      </c>
      <c r="E30" s="1">
        <v>20456000</v>
      </c>
      <c r="F30" s="1">
        <v>-5346000</v>
      </c>
    </row>
    <row r="31" spans="1:6" x14ac:dyDescent="0.2">
      <c r="A31" t="s">
        <v>23</v>
      </c>
      <c r="B31">
        <v>-1.52</v>
      </c>
      <c r="C31">
        <v>1.97</v>
      </c>
      <c r="D31">
        <v>-1.1299999999999999</v>
      </c>
      <c r="E31">
        <v>2.77</v>
      </c>
      <c r="F31">
        <v>-0.75</v>
      </c>
    </row>
    <row r="32" spans="1:6" x14ac:dyDescent="0.2">
      <c r="A32" t="s">
        <v>24</v>
      </c>
      <c r="B32">
        <v>-1.52</v>
      </c>
      <c r="C32">
        <v>1.97</v>
      </c>
      <c r="D32">
        <v>-1.1299999999999999</v>
      </c>
      <c r="E32">
        <v>2.73</v>
      </c>
      <c r="F32">
        <v>-0.75</v>
      </c>
    </row>
    <row r="33" spans="1:6" x14ac:dyDescent="0.2">
      <c r="A33" t="s">
        <v>25</v>
      </c>
      <c r="B33" s="1">
        <v>7172750</v>
      </c>
      <c r="C33" s="1">
        <v>7181000</v>
      </c>
      <c r="D33" s="1">
        <v>7166000</v>
      </c>
      <c r="E33" s="1">
        <v>7168000</v>
      </c>
      <c r="F33" s="1">
        <v>7157000</v>
      </c>
    </row>
    <row r="34" spans="1:6" x14ac:dyDescent="0.2">
      <c r="A34" t="s">
        <v>26</v>
      </c>
      <c r="B34" s="1">
        <v>7343250</v>
      </c>
      <c r="C34" s="1">
        <v>7258000</v>
      </c>
      <c r="D34" s="1">
        <v>7587000</v>
      </c>
      <c r="E34" s="1">
        <v>7503000</v>
      </c>
      <c r="F34" s="1">
        <v>7183000</v>
      </c>
    </row>
    <row r="35" spans="1:6" x14ac:dyDescent="0.2">
      <c r="A35" t="s">
        <v>27</v>
      </c>
      <c r="B35" s="1">
        <v>23461000</v>
      </c>
      <c r="C35" s="1">
        <v>23461000</v>
      </c>
      <c r="D35" s="1">
        <v>-4587000</v>
      </c>
      <c r="E35" s="1">
        <v>25897000</v>
      </c>
      <c r="F35" s="1">
        <v>6405000</v>
      </c>
    </row>
    <row r="36" spans="1:6" x14ac:dyDescent="0.2">
      <c r="A36" t="s">
        <v>28</v>
      </c>
      <c r="B36" s="1">
        <v>97774000</v>
      </c>
      <c r="C36" s="1">
        <v>97774000</v>
      </c>
      <c r="D36" s="1">
        <v>97830000</v>
      </c>
      <c r="E36" s="1">
        <v>107928000</v>
      </c>
      <c r="F36" s="1">
        <v>146475000</v>
      </c>
    </row>
    <row r="37" spans="1:6" x14ac:dyDescent="0.2">
      <c r="A37" t="s">
        <v>29</v>
      </c>
      <c r="B37" s="1">
        <v>14400000</v>
      </c>
      <c r="C37" s="1">
        <v>14400000</v>
      </c>
      <c r="D37" s="1">
        <v>-8524000</v>
      </c>
      <c r="E37" s="1">
        <v>20081000</v>
      </c>
      <c r="F37" s="1">
        <v>-5176000</v>
      </c>
    </row>
    <row r="38" spans="1:6" x14ac:dyDescent="0.2">
      <c r="A38" t="s">
        <v>30</v>
      </c>
      <c r="B38" s="1">
        <v>15338891</v>
      </c>
      <c r="C38" s="1">
        <v>15338891</v>
      </c>
      <c r="D38" s="1">
        <v>13380420</v>
      </c>
      <c r="E38" s="1">
        <v>22551595</v>
      </c>
      <c r="F38" s="1">
        <v>8606400</v>
      </c>
    </row>
    <row r="39" spans="1:6" x14ac:dyDescent="0.2">
      <c r="A39" t="s">
        <v>31</v>
      </c>
      <c r="B39" s="1">
        <v>6704000</v>
      </c>
      <c r="C39" s="1">
        <v>6704000</v>
      </c>
      <c r="D39" s="1">
        <v>6108000</v>
      </c>
      <c r="E39" s="1">
        <v>6716000</v>
      </c>
      <c r="F39" s="1">
        <v>7925000</v>
      </c>
    </row>
    <row r="40" spans="1:6" x14ac:dyDescent="0.2">
      <c r="A40" t="s">
        <v>32</v>
      </c>
      <c r="B40" s="1">
        <v>-6704000</v>
      </c>
      <c r="C40" s="1">
        <v>-6704000</v>
      </c>
      <c r="D40" s="1">
        <v>-6108000</v>
      </c>
      <c r="E40" s="1">
        <v>-6716000</v>
      </c>
      <c r="F40" s="1">
        <v>-7925000</v>
      </c>
    </row>
    <row r="41" spans="1:6" x14ac:dyDescent="0.2">
      <c r="A41" t="s">
        <v>33</v>
      </c>
      <c r="B41" s="1">
        <v>26552000</v>
      </c>
      <c r="C41" s="1">
        <v>26552000</v>
      </c>
      <c r="D41" s="1">
        <v>3014000</v>
      </c>
      <c r="E41" s="1">
        <v>35887000</v>
      </c>
      <c r="F41" s="1">
        <v>5069000</v>
      </c>
    </row>
    <row r="42" spans="1:6" x14ac:dyDescent="0.2">
      <c r="A42" t="s">
        <v>34</v>
      </c>
      <c r="B42" s="1">
        <v>45329000</v>
      </c>
      <c r="C42" s="1">
        <v>45329000</v>
      </c>
      <c r="D42" s="1">
        <v>21035000</v>
      </c>
      <c r="E42" s="1">
        <v>53739000</v>
      </c>
      <c r="F42" s="1">
        <v>33585000</v>
      </c>
    </row>
    <row r="43" spans="1:6" x14ac:dyDescent="0.2">
      <c r="A43" t="s">
        <v>35</v>
      </c>
      <c r="B43" s="1">
        <v>50123000</v>
      </c>
      <c r="C43" s="1">
        <v>50123000</v>
      </c>
      <c r="D43" s="1">
        <v>50848000</v>
      </c>
      <c r="E43" s="1">
        <v>60407000</v>
      </c>
      <c r="F43" s="1">
        <v>79920000</v>
      </c>
    </row>
    <row r="44" spans="1:6" x14ac:dyDescent="0.2">
      <c r="A44" t="s">
        <v>36</v>
      </c>
      <c r="B44" s="1">
        <v>18777000</v>
      </c>
      <c r="C44" s="1">
        <v>18777000</v>
      </c>
      <c r="D44" s="1">
        <v>18021000</v>
      </c>
      <c r="E44" s="1">
        <v>17852000</v>
      </c>
      <c r="F44" s="1">
        <v>28516000</v>
      </c>
    </row>
    <row r="45" spans="1:6" x14ac:dyDescent="0.2">
      <c r="A45" t="s">
        <v>37</v>
      </c>
      <c r="B45" s="1">
        <v>14400000</v>
      </c>
      <c r="C45" s="1">
        <v>14400000</v>
      </c>
      <c r="D45" s="1">
        <v>-8343000</v>
      </c>
      <c r="E45" s="1">
        <v>22378000</v>
      </c>
      <c r="F45" s="1">
        <v>-5176000</v>
      </c>
    </row>
    <row r="46" spans="1:6" x14ac:dyDescent="0.2">
      <c r="A46" t="s">
        <v>38</v>
      </c>
      <c r="B46" s="1">
        <v>-1193000</v>
      </c>
      <c r="C46" s="1">
        <v>-1193000</v>
      </c>
      <c r="D46" s="1">
        <v>-27498000</v>
      </c>
      <c r="E46" s="1">
        <v>-213000</v>
      </c>
      <c r="F46" s="1">
        <v>-18880000</v>
      </c>
    </row>
    <row r="47" spans="1:6" x14ac:dyDescent="0.2">
      <c r="A47" t="s">
        <v>39</v>
      </c>
      <c r="B47" s="1">
        <v>-1193000</v>
      </c>
      <c r="C47" s="1">
        <v>-1193000</v>
      </c>
      <c r="D47" s="1">
        <v>-27498000</v>
      </c>
      <c r="E47" s="1">
        <v>-213000</v>
      </c>
      <c r="F47" s="1">
        <v>-18880000</v>
      </c>
    </row>
    <row r="48" spans="1:6" x14ac:dyDescent="0.2">
      <c r="A48" t="s">
        <v>40</v>
      </c>
      <c r="B48" s="1">
        <v>46522000</v>
      </c>
      <c r="C48" s="1">
        <v>46522000</v>
      </c>
      <c r="D48" s="1">
        <v>48533000</v>
      </c>
      <c r="E48" s="1">
        <v>53952000</v>
      </c>
      <c r="F48" s="1">
        <v>52465000</v>
      </c>
    </row>
    <row r="49" spans="1:6" x14ac:dyDescent="0.2">
      <c r="A49" t="s">
        <v>41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 x14ac:dyDescent="0.2">
      <c r="A50" t="s">
        <v>42</v>
      </c>
      <c r="B50" s="1">
        <v>-254109</v>
      </c>
      <c r="C50" s="1">
        <v>-254109</v>
      </c>
      <c r="D50" s="1">
        <v>-5774580</v>
      </c>
      <c r="E50" s="1">
        <v>-39405</v>
      </c>
      <c r="F50" s="1">
        <v>-5097600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188A8-0E7D-4551-A870-E84DF622DF1B}">
  <dimension ref="A1:E89"/>
  <sheetViews>
    <sheetView topLeftCell="A25" workbookViewId="0">
      <selection activeCell="B87" sqref="B87:B88"/>
    </sheetView>
  </sheetViews>
  <sheetFormatPr baseColWidth="10" defaultColWidth="8.83203125" defaultRowHeight="16" x14ac:dyDescent="0.2"/>
  <cols>
    <col min="1" max="1" width="57.33203125" customWidth="1"/>
    <col min="2" max="2" width="13.33203125" customWidth="1"/>
    <col min="3" max="3" width="16.83203125" customWidth="1"/>
    <col min="4" max="4" width="15.33203125" customWidth="1"/>
    <col min="5" max="5" width="17.83203125" customWidth="1"/>
    <col min="6" max="6" width="57.33203125" customWidth="1"/>
  </cols>
  <sheetData>
    <row r="1" spans="1:5" ht="17" x14ac:dyDescent="0.2">
      <c r="A1" s="9" t="s">
        <v>43</v>
      </c>
      <c r="B1" s="10" t="s">
        <v>1</v>
      </c>
      <c r="C1" s="11" t="s">
        <v>2</v>
      </c>
      <c r="D1" s="11" t="s">
        <v>3</v>
      </c>
      <c r="E1" s="11" t="s">
        <v>4</v>
      </c>
    </row>
    <row r="2" spans="1:5" x14ac:dyDescent="0.2">
      <c r="A2" s="4" t="s">
        <v>44</v>
      </c>
      <c r="B2" s="8">
        <v>407060000</v>
      </c>
      <c r="C2" s="8">
        <v>402853000</v>
      </c>
      <c r="D2" s="8">
        <v>551622000</v>
      </c>
      <c r="E2" s="8">
        <v>525761000</v>
      </c>
    </row>
    <row r="3" spans="1:5" x14ac:dyDescent="0.2">
      <c r="A3" s="3" t="s">
        <v>45</v>
      </c>
      <c r="B3" s="6">
        <v>36458000</v>
      </c>
      <c r="C3" s="6">
        <v>33108000</v>
      </c>
      <c r="D3" s="6">
        <v>170768000</v>
      </c>
      <c r="E3" s="6">
        <v>52008000</v>
      </c>
    </row>
    <row r="4" spans="1:5" x14ac:dyDescent="0.2">
      <c r="A4" s="4" t="s">
        <v>46</v>
      </c>
      <c r="B4" s="8">
        <v>6722000</v>
      </c>
      <c r="C4" s="8">
        <v>3701000</v>
      </c>
      <c r="D4" s="8">
        <v>19223000</v>
      </c>
      <c r="E4" s="8">
        <v>9740000</v>
      </c>
    </row>
    <row r="5" spans="1:5" x14ac:dyDescent="0.2">
      <c r="A5" s="3" t="s">
        <v>47</v>
      </c>
      <c r="B5" s="6">
        <v>6722000</v>
      </c>
      <c r="C5" s="6">
        <v>3701000</v>
      </c>
      <c r="D5" s="6">
        <v>19223000</v>
      </c>
      <c r="E5" s="6">
        <v>9740000</v>
      </c>
    </row>
    <row r="6" spans="1:5" x14ac:dyDescent="0.2">
      <c r="A6" s="4" t="s">
        <v>48</v>
      </c>
      <c r="B6" s="8">
        <v>1368000</v>
      </c>
      <c r="C6" s="8">
        <v>866000</v>
      </c>
      <c r="D6" s="8">
        <v>5204000</v>
      </c>
      <c r="E6" s="8">
        <v>2842000</v>
      </c>
    </row>
    <row r="7" spans="1:5" x14ac:dyDescent="0.2">
      <c r="A7" s="3" t="s">
        <v>49</v>
      </c>
      <c r="B7" s="6">
        <v>5354000</v>
      </c>
      <c r="C7" s="6">
        <v>2835000</v>
      </c>
      <c r="D7" s="6">
        <v>15965000</v>
      </c>
      <c r="E7" s="6">
        <v>6898000</v>
      </c>
    </row>
    <row r="8" spans="1:5" x14ac:dyDescent="0.2">
      <c r="A8" s="4" t="s">
        <v>50</v>
      </c>
      <c r="B8" s="8">
        <v>10289000</v>
      </c>
      <c r="C8" s="8">
        <v>11466000</v>
      </c>
      <c r="D8" s="8">
        <v>12313000</v>
      </c>
      <c r="E8" s="8">
        <v>20215000</v>
      </c>
    </row>
    <row r="9" spans="1:5" x14ac:dyDescent="0.2">
      <c r="A9" s="3" t="s">
        <v>51</v>
      </c>
      <c r="B9" s="6">
        <v>10289000</v>
      </c>
      <c r="C9" s="6">
        <v>11466000</v>
      </c>
      <c r="D9" s="6">
        <v>12313000</v>
      </c>
      <c r="E9" s="6">
        <v>20215000</v>
      </c>
    </row>
    <row r="10" spans="1:5" x14ac:dyDescent="0.2">
      <c r="A10" s="4" t="s">
        <v>52</v>
      </c>
      <c r="B10" s="8">
        <v>10788000</v>
      </c>
      <c r="C10" s="8">
        <v>12054000</v>
      </c>
      <c r="D10" s="8">
        <v>12971000</v>
      </c>
      <c r="E10" s="8">
        <v>21436000</v>
      </c>
    </row>
    <row r="11" spans="1:5" x14ac:dyDescent="0.2">
      <c r="A11" s="3" t="s">
        <v>53</v>
      </c>
      <c r="B11" s="6">
        <v>-499000</v>
      </c>
      <c r="C11" s="6">
        <v>-588000</v>
      </c>
      <c r="D11" s="6">
        <v>-658000</v>
      </c>
      <c r="E11" s="6">
        <v>-1221000</v>
      </c>
    </row>
    <row r="12" spans="1:5" x14ac:dyDescent="0.2">
      <c r="A12" s="4" t="s">
        <v>54</v>
      </c>
      <c r="B12" s="8">
        <v>2177000</v>
      </c>
      <c r="C12" s="8">
        <v>3123000</v>
      </c>
      <c r="D12" s="8">
        <v>3325000</v>
      </c>
      <c r="E12" s="8">
        <v>3695000</v>
      </c>
    </row>
    <row r="13" spans="1:5" x14ac:dyDescent="0.2">
      <c r="A13" s="3" t="s">
        <v>55</v>
      </c>
      <c r="B13" s="17" t="s">
        <v>20</v>
      </c>
      <c r="C13" s="18" t="s">
        <v>20</v>
      </c>
      <c r="D13" s="6">
        <v>17793000</v>
      </c>
      <c r="E13" s="6">
        <v>18358000</v>
      </c>
    </row>
    <row r="14" spans="1:5" x14ac:dyDescent="0.2">
      <c r="A14" s="4" t="s">
        <v>56</v>
      </c>
      <c r="B14" s="14" t="s">
        <v>20</v>
      </c>
      <c r="C14" s="4">
        <v>0</v>
      </c>
      <c r="D14" s="8">
        <v>119776000</v>
      </c>
      <c r="E14" s="15" t="s">
        <v>20</v>
      </c>
    </row>
    <row r="15" spans="1:5" x14ac:dyDescent="0.2">
      <c r="A15" s="3" t="s">
        <v>57</v>
      </c>
      <c r="B15" s="6">
        <v>17270000</v>
      </c>
      <c r="C15" s="6">
        <v>14818000</v>
      </c>
      <c r="D15" s="6">
        <v>16131000</v>
      </c>
      <c r="E15" s="6">
        <v>20231000</v>
      </c>
    </row>
    <row r="16" spans="1:5" x14ac:dyDescent="0.2">
      <c r="A16" s="4" t="s">
        <v>58</v>
      </c>
      <c r="B16" s="8">
        <v>370602000</v>
      </c>
      <c r="C16" s="8">
        <v>369745000</v>
      </c>
      <c r="D16" s="8">
        <v>380854000</v>
      </c>
      <c r="E16" s="8">
        <v>473753000</v>
      </c>
    </row>
    <row r="17" spans="1:5" x14ac:dyDescent="0.2">
      <c r="A17" s="3" t="s">
        <v>59</v>
      </c>
      <c r="B17" s="6">
        <v>149394000</v>
      </c>
      <c r="C17" s="6">
        <v>149259000</v>
      </c>
      <c r="D17" s="6">
        <v>143473000</v>
      </c>
      <c r="E17" s="6">
        <v>152029000</v>
      </c>
    </row>
    <row r="18" spans="1:5" x14ac:dyDescent="0.2">
      <c r="A18" s="4" t="s">
        <v>60</v>
      </c>
      <c r="B18" s="8">
        <v>360796000</v>
      </c>
      <c r="C18" s="8">
        <v>351444000</v>
      </c>
      <c r="D18" s="8">
        <v>346437000</v>
      </c>
      <c r="E18" s="8">
        <v>352465000</v>
      </c>
    </row>
    <row r="19" spans="1:5" x14ac:dyDescent="0.2">
      <c r="A19" s="3" t="s">
        <v>61</v>
      </c>
      <c r="B19" s="3">
        <v>0</v>
      </c>
      <c r="C19" s="3">
        <v>0</v>
      </c>
      <c r="D19" s="3">
        <v>0</v>
      </c>
      <c r="E19" s="3">
        <v>0</v>
      </c>
    </row>
    <row r="20" spans="1:5" x14ac:dyDescent="0.2">
      <c r="A20" s="4" t="s">
        <v>62</v>
      </c>
      <c r="B20" s="8">
        <v>1377000</v>
      </c>
      <c r="C20" s="8">
        <v>1381000</v>
      </c>
      <c r="D20" s="8">
        <v>1401000</v>
      </c>
      <c r="E20" s="8">
        <v>2571000</v>
      </c>
    </row>
    <row r="21" spans="1:5" x14ac:dyDescent="0.2">
      <c r="A21" s="3" t="s">
        <v>63</v>
      </c>
      <c r="B21" s="6">
        <v>39380000</v>
      </c>
      <c r="C21" s="6">
        <v>38751000</v>
      </c>
      <c r="D21" s="6">
        <v>38204000</v>
      </c>
      <c r="E21" s="6">
        <v>39418000</v>
      </c>
    </row>
    <row r="22" spans="1:5" x14ac:dyDescent="0.2">
      <c r="A22" s="4" t="s">
        <v>64</v>
      </c>
      <c r="B22" s="8">
        <v>118006000</v>
      </c>
      <c r="C22" s="8">
        <v>116108000</v>
      </c>
      <c r="D22" s="8">
        <v>113590000</v>
      </c>
      <c r="E22" s="8">
        <v>114463000</v>
      </c>
    </row>
    <row r="23" spans="1:5" x14ac:dyDescent="0.2">
      <c r="A23" s="3" t="s">
        <v>65</v>
      </c>
      <c r="B23" s="6">
        <v>196393000</v>
      </c>
      <c r="C23" s="6">
        <v>188022000</v>
      </c>
      <c r="D23" s="6">
        <v>187817000</v>
      </c>
      <c r="E23" s="6">
        <v>191914000</v>
      </c>
    </row>
    <row r="24" spans="1:5" x14ac:dyDescent="0.2">
      <c r="A24" s="4" t="s">
        <v>66</v>
      </c>
      <c r="B24" s="8">
        <v>5640000</v>
      </c>
      <c r="C24" s="8">
        <v>7182000</v>
      </c>
      <c r="D24" s="8">
        <v>5425000</v>
      </c>
      <c r="E24" s="8">
        <v>4099000</v>
      </c>
    </row>
    <row r="25" spans="1:5" x14ac:dyDescent="0.2">
      <c r="A25" s="3" t="s">
        <v>67</v>
      </c>
      <c r="B25" s="6">
        <v>-211402000</v>
      </c>
      <c r="C25" s="6">
        <v>-202185000</v>
      </c>
      <c r="D25" s="6">
        <v>-202964000</v>
      </c>
      <c r="E25" s="6">
        <v>-200436000</v>
      </c>
    </row>
    <row r="26" spans="1:5" x14ac:dyDescent="0.2">
      <c r="A26" s="4" t="s">
        <v>68</v>
      </c>
      <c r="B26" s="8">
        <v>200356000</v>
      </c>
      <c r="C26" s="8">
        <v>197341000</v>
      </c>
      <c r="D26" s="8">
        <v>211961000</v>
      </c>
      <c r="E26" s="8">
        <v>281575000</v>
      </c>
    </row>
    <row r="27" spans="1:5" x14ac:dyDescent="0.2">
      <c r="A27" s="3" t="s">
        <v>69</v>
      </c>
      <c r="B27" s="6">
        <v>67854000</v>
      </c>
      <c r="C27" s="6">
        <v>67895000</v>
      </c>
      <c r="D27" s="6">
        <v>92740000</v>
      </c>
      <c r="E27" s="6">
        <v>135259000</v>
      </c>
    </row>
    <row r="28" spans="1:5" x14ac:dyDescent="0.2">
      <c r="A28" s="4" t="s">
        <v>70</v>
      </c>
      <c r="B28" s="8">
        <v>132502000</v>
      </c>
      <c r="C28" s="8">
        <v>129446000</v>
      </c>
      <c r="D28" s="8">
        <v>119221000</v>
      </c>
      <c r="E28" s="8">
        <v>146316000</v>
      </c>
    </row>
    <row r="29" spans="1:5" x14ac:dyDescent="0.2">
      <c r="A29" s="3" t="s">
        <v>71</v>
      </c>
      <c r="B29" s="6">
        <v>1251000</v>
      </c>
      <c r="C29" s="6">
        <v>3533000</v>
      </c>
      <c r="D29" s="6">
        <v>6168000</v>
      </c>
      <c r="E29" s="6">
        <v>1780000</v>
      </c>
    </row>
    <row r="30" spans="1:5" x14ac:dyDescent="0.2">
      <c r="A30" s="4" t="s">
        <v>72</v>
      </c>
      <c r="B30" s="8">
        <v>1251000</v>
      </c>
      <c r="C30" s="8">
        <v>3533000</v>
      </c>
      <c r="D30" s="8">
        <v>6168000</v>
      </c>
      <c r="E30" s="8">
        <v>1780000</v>
      </c>
    </row>
    <row r="31" spans="1:5" x14ac:dyDescent="0.2">
      <c r="A31" s="3" t="s">
        <v>73</v>
      </c>
      <c r="B31" s="16" t="s">
        <v>20</v>
      </c>
      <c r="C31" s="6">
        <v>3533000</v>
      </c>
      <c r="D31" s="6">
        <v>6168000</v>
      </c>
      <c r="E31" s="6">
        <v>1780000</v>
      </c>
    </row>
    <row r="32" spans="1:5" x14ac:dyDescent="0.2">
      <c r="A32" s="4" t="s">
        <v>74</v>
      </c>
      <c r="B32" s="8">
        <v>19601000</v>
      </c>
      <c r="C32" s="8">
        <v>19612000</v>
      </c>
      <c r="D32" s="8">
        <v>19252000</v>
      </c>
      <c r="E32" s="8">
        <v>38369000</v>
      </c>
    </row>
    <row r="33" spans="1:5" x14ac:dyDescent="0.2">
      <c r="A33" s="3" t="s">
        <v>75</v>
      </c>
      <c r="B33" s="6">
        <v>287645000</v>
      </c>
      <c r="C33" s="6">
        <v>296396000</v>
      </c>
      <c r="D33" s="6">
        <v>367767000</v>
      </c>
      <c r="E33" s="6">
        <v>346521000</v>
      </c>
    </row>
    <row r="34" spans="1:5" x14ac:dyDescent="0.2">
      <c r="A34" s="4" t="s">
        <v>76</v>
      </c>
      <c r="B34" s="8">
        <v>51127000</v>
      </c>
      <c r="C34" s="8">
        <v>56173000</v>
      </c>
      <c r="D34" s="8">
        <v>106230000</v>
      </c>
      <c r="E34" s="8">
        <v>63438000</v>
      </c>
    </row>
    <row r="35" spans="1:5" x14ac:dyDescent="0.2">
      <c r="A35" s="3" t="s">
        <v>77</v>
      </c>
      <c r="B35" s="6">
        <v>37241000</v>
      </c>
      <c r="C35" s="6">
        <v>40815000</v>
      </c>
      <c r="D35" s="6">
        <v>41610000</v>
      </c>
      <c r="E35" s="6">
        <v>52377000</v>
      </c>
    </row>
    <row r="36" spans="1:5" x14ac:dyDescent="0.2">
      <c r="A36" s="4" t="s">
        <v>78</v>
      </c>
      <c r="B36" s="8">
        <v>33356000</v>
      </c>
      <c r="C36" s="8">
        <v>37050000</v>
      </c>
      <c r="D36" s="8">
        <v>37090000</v>
      </c>
      <c r="E36" s="8">
        <v>44227000</v>
      </c>
    </row>
    <row r="37" spans="1:5" x14ac:dyDescent="0.2">
      <c r="A37" s="3" t="s">
        <v>79</v>
      </c>
      <c r="B37" s="6">
        <v>27309000</v>
      </c>
      <c r="C37" s="6">
        <v>31101000</v>
      </c>
      <c r="D37" s="6">
        <v>29511000</v>
      </c>
      <c r="E37" s="6">
        <v>31836000</v>
      </c>
    </row>
    <row r="38" spans="1:5" x14ac:dyDescent="0.2">
      <c r="A38" s="4" t="s">
        <v>80</v>
      </c>
      <c r="B38" s="8">
        <v>1022000</v>
      </c>
      <c r="C38" s="8">
        <v>798000</v>
      </c>
      <c r="D38" s="8">
        <v>1148000</v>
      </c>
      <c r="E38" s="8">
        <v>1019000</v>
      </c>
    </row>
    <row r="39" spans="1:5" x14ac:dyDescent="0.2">
      <c r="A39" s="3" t="s">
        <v>81</v>
      </c>
      <c r="B39" s="6">
        <v>2020000</v>
      </c>
      <c r="C39" s="6">
        <v>2014000</v>
      </c>
      <c r="D39" s="6">
        <v>3749000</v>
      </c>
      <c r="E39" s="6">
        <v>3741000</v>
      </c>
    </row>
    <row r="40" spans="1:5" x14ac:dyDescent="0.2">
      <c r="A40" s="4" t="s">
        <v>82</v>
      </c>
      <c r="B40" s="8">
        <v>3005000</v>
      </c>
      <c r="C40" s="8">
        <v>3137000</v>
      </c>
      <c r="D40" s="8">
        <v>2682000</v>
      </c>
      <c r="E40" s="8">
        <v>7631000</v>
      </c>
    </row>
    <row r="41" spans="1:5" x14ac:dyDescent="0.2">
      <c r="A41" s="3" t="s">
        <v>83</v>
      </c>
      <c r="B41" s="6">
        <v>3885000</v>
      </c>
      <c r="C41" s="6">
        <v>3765000</v>
      </c>
      <c r="D41" s="6">
        <v>4520000</v>
      </c>
      <c r="E41" s="6">
        <v>8150000</v>
      </c>
    </row>
    <row r="42" spans="1:5" x14ac:dyDescent="0.2">
      <c r="A42" s="4" t="s">
        <v>84</v>
      </c>
      <c r="B42" s="8">
        <v>2187000</v>
      </c>
      <c r="C42" s="8">
        <v>2160000</v>
      </c>
      <c r="D42" s="8">
        <v>2438000</v>
      </c>
      <c r="E42" s="8">
        <v>2454000</v>
      </c>
    </row>
    <row r="43" spans="1:5" x14ac:dyDescent="0.2">
      <c r="A43" s="3" t="s">
        <v>85</v>
      </c>
      <c r="B43" s="6">
        <v>631000</v>
      </c>
      <c r="C43" s="6">
        <v>1173000</v>
      </c>
      <c r="D43" s="6">
        <v>1234000</v>
      </c>
      <c r="E43" s="6">
        <v>1415000</v>
      </c>
    </row>
    <row r="44" spans="1:5" x14ac:dyDescent="0.2">
      <c r="A44" s="4" t="s">
        <v>86</v>
      </c>
      <c r="B44" s="8">
        <v>9477000</v>
      </c>
      <c r="C44" s="8">
        <v>7597000</v>
      </c>
      <c r="D44" s="8">
        <v>25865000</v>
      </c>
      <c r="E44" s="8">
        <v>3470000</v>
      </c>
    </row>
    <row r="45" spans="1:5" x14ac:dyDescent="0.2">
      <c r="A45" s="3" t="s">
        <v>87</v>
      </c>
      <c r="B45" s="6">
        <v>9477000</v>
      </c>
      <c r="C45" s="6">
        <v>7597000</v>
      </c>
      <c r="D45" s="6">
        <v>25865000</v>
      </c>
      <c r="E45" s="6">
        <v>3470000</v>
      </c>
    </row>
    <row r="46" spans="1:5" x14ac:dyDescent="0.2">
      <c r="A46" s="4" t="s">
        <v>88</v>
      </c>
      <c r="B46" s="8">
        <v>7386000</v>
      </c>
      <c r="C46" s="8">
        <v>6731000</v>
      </c>
      <c r="D46" s="8">
        <v>9179000</v>
      </c>
      <c r="E46" s="15" t="s">
        <v>20</v>
      </c>
    </row>
    <row r="47" spans="1:5" x14ac:dyDescent="0.2">
      <c r="A47" s="3" t="s">
        <v>89</v>
      </c>
      <c r="B47" s="6">
        <v>2091000</v>
      </c>
      <c r="C47" s="6">
        <v>866000</v>
      </c>
      <c r="D47" s="6">
        <v>6586000</v>
      </c>
      <c r="E47" s="3">
        <v>0</v>
      </c>
    </row>
    <row r="48" spans="1:5" x14ac:dyDescent="0.2">
      <c r="A48" s="4" t="s">
        <v>90</v>
      </c>
      <c r="B48" s="14" t="s">
        <v>20</v>
      </c>
      <c r="C48" s="4">
        <v>0</v>
      </c>
      <c r="D48" s="8">
        <v>10100000</v>
      </c>
      <c r="E48" s="4">
        <v>0</v>
      </c>
    </row>
    <row r="49" spans="1:5" x14ac:dyDescent="0.2">
      <c r="A49" s="3" t="s">
        <v>91</v>
      </c>
      <c r="B49" s="17" t="s">
        <v>20</v>
      </c>
      <c r="C49" s="6">
        <v>6601000</v>
      </c>
      <c r="D49" s="6">
        <v>7934000</v>
      </c>
      <c r="E49" s="6">
        <v>3470000</v>
      </c>
    </row>
    <row r="50" spans="1:5" x14ac:dyDescent="0.2">
      <c r="A50" s="4" t="s">
        <v>92</v>
      </c>
      <c r="B50" s="14" t="s">
        <v>20</v>
      </c>
      <c r="C50" s="19" t="s">
        <v>20</v>
      </c>
      <c r="D50" s="19" t="s">
        <v>20</v>
      </c>
      <c r="E50" s="8">
        <v>189000</v>
      </c>
    </row>
    <row r="51" spans="1:5" x14ac:dyDescent="0.2">
      <c r="A51" s="3" t="s">
        <v>93</v>
      </c>
      <c r="B51" s="6">
        <v>3778000</v>
      </c>
      <c r="C51" s="6">
        <v>3918000</v>
      </c>
      <c r="D51" s="6">
        <v>3966000</v>
      </c>
      <c r="E51" s="6">
        <v>6176000</v>
      </c>
    </row>
    <row r="52" spans="1:5" x14ac:dyDescent="0.2">
      <c r="A52" s="4" t="s">
        <v>94</v>
      </c>
      <c r="B52" s="8">
        <v>3778000</v>
      </c>
      <c r="C52" s="8">
        <v>3918000</v>
      </c>
      <c r="D52" s="8">
        <v>3966000</v>
      </c>
      <c r="E52" s="8">
        <v>6176000</v>
      </c>
    </row>
    <row r="53" spans="1:5" x14ac:dyDescent="0.2">
      <c r="A53" s="3" t="s">
        <v>95</v>
      </c>
      <c r="B53" s="17" t="s">
        <v>20</v>
      </c>
      <c r="C53" s="6">
        <v>2670000</v>
      </c>
      <c r="D53" s="6">
        <v>33555000</v>
      </c>
      <c r="E53" s="18" t="s">
        <v>20</v>
      </c>
    </row>
    <row r="54" spans="1:5" x14ac:dyDescent="0.2">
      <c r="A54" s="4" t="s">
        <v>96</v>
      </c>
      <c r="B54" s="8">
        <v>236518000</v>
      </c>
      <c r="C54" s="8">
        <v>240223000</v>
      </c>
      <c r="D54" s="8">
        <v>261537000</v>
      </c>
      <c r="E54" s="8">
        <v>283083000</v>
      </c>
    </row>
    <row r="55" spans="1:5" x14ac:dyDescent="0.2">
      <c r="A55" s="3" t="s">
        <v>97</v>
      </c>
      <c r="B55" s="6">
        <v>145422000</v>
      </c>
      <c r="C55" s="6">
        <v>147082000</v>
      </c>
      <c r="D55" s="6">
        <v>169967000</v>
      </c>
      <c r="E55" s="6">
        <v>175977000</v>
      </c>
    </row>
    <row r="56" spans="1:5" x14ac:dyDescent="0.2">
      <c r="A56" s="4" t="s">
        <v>98</v>
      </c>
      <c r="B56" s="8">
        <v>127854000</v>
      </c>
      <c r="C56" s="8">
        <v>128423000</v>
      </c>
      <c r="D56" s="8">
        <v>151011000</v>
      </c>
      <c r="E56" s="8">
        <v>153775000</v>
      </c>
    </row>
    <row r="57" spans="1:5" x14ac:dyDescent="0.2">
      <c r="A57" s="3" t="s">
        <v>99</v>
      </c>
      <c r="B57" s="6">
        <v>17568000</v>
      </c>
      <c r="C57" s="6">
        <v>18659000</v>
      </c>
      <c r="D57" s="6">
        <v>18956000</v>
      </c>
      <c r="E57" s="6">
        <v>22202000</v>
      </c>
    </row>
    <row r="58" spans="1:5" x14ac:dyDescent="0.2">
      <c r="A58" s="4" t="s">
        <v>100</v>
      </c>
      <c r="B58" s="8">
        <v>58666000</v>
      </c>
      <c r="C58" s="8">
        <v>57032000</v>
      </c>
      <c r="D58" s="8">
        <v>53767000</v>
      </c>
      <c r="E58" s="8">
        <v>60472000</v>
      </c>
    </row>
    <row r="59" spans="1:5" x14ac:dyDescent="0.2">
      <c r="A59" s="3" t="s">
        <v>101</v>
      </c>
      <c r="B59" s="6">
        <v>58666000</v>
      </c>
      <c r="C59" s="6">
        <v>57032000</v>
      </c>
      <c r="D59" s="6">
        <v>53767000</v>
      </c>
      <c r="E59" s="6">
        <v>60472000</v>
      </c>
    </row>
    <row r="60" spans="1:5" x14ac:dyDescent="0.2">
      <c r="A60" s="4" t="s">
        <v>102</v>
      </c>
      <c r="B60" s="8">
        <v>8734000</v>
      </c>
      <c r="C60" s="8">
        <v>7260000</v>
      </c>
      <c r="D60" s="8">
        <v>12560000</v>
      </c>
      <c r="E60" s="8">
        <v>18276000</v>
      </c>
    </row>
    <row r="61" spans="1:5" x14ac:dyDescent="0.2">
      <c r="A61" s="3" t="s">
        <v>103</v>
      </c>
      <c r="B61" s="6">
        <v>8734000</v>
      </c>
      <c r="C61" s="6">
        <v>7260000</v>
      </c>
      <c r="D61" s="6">
        <v>12560000</v>
      </c>
      <c r="E61" s="6">
        <v>18276000</v>
      </c>
    </row>
    <row r="62" spans="1:5" x14ac:dyDescent="0.2">
      <c r="A62" s="4" t="s">
        <v>104</v>
      </c>
      <c r="B62" s="8">
        <v>23696000</v>
      </c>
      <c r="C62" s="8">
        <v>28849000</v>
      </c>
      <c r="D62" s="8">
        <v>25243000</v>
      </c>
      <c r="E62" s="8">
        <v>28358000</v>
      </c>
    </row>
    <row r="63" spans="1:5" x14ac:dyDescent="0.2">
      <c r="A63" s="3" t="s">
        <v>105</v>
      </c>
      <c r="B63" s="6">
        <v>119415000</v>
      </c>
      <c r="C63" s="6">
        <v>106457000</v>
      </c>
      <c r="D63" s="6">
        <v>183855000</v>
      </c>
      <c r="E63" s="6">
        <v>179240000</v>
      </c>
    </row>
    <row r="64" spans="1:5" x14ac:dyDescent="0.2">
      <c r="A64" s="4" t="s">
        <v>106</v>
      </c>
      <c r="B64" s="8">
        <v>103297000</v>
      </c>
      <c r="C64" s="8">
        <v>97500000</v>
      </c>
      <c r="D64" s="8">
        <v>166332000</v>
      </c>
      <c r="E64" s="8">
        <v>161673000</v>
      </c>
    </row>
    <row r="65" spans="1:5" x14ac:dyDescent="0.2">
      <c r="A65" s="3" t="s">
        <v>107</v>
      </c>
      <c r="B65" s="6">
        <v>7621000</v>
      </c>
      <c r="C65" s="6">
        <v>7621000</v>
      </c>
      <c r="D65" s="6">
        <v>7621000</v>
      </c>
      <c r="E65" s="6">
        <v>7621000</v>
      </c>
    </row>
    <row r="66" spans="1:5" x14ac:dyDescent="0.2">
      <c r="A66" s="4" t="s">
        <v>108</v>
      </c>
      <c r="B66" s="4">
        <v>0</v>
      </c>
      <c r="C66" s="4">
        <v>0</v>
      </c>
      <c r="D66" s="4">
        <v>0</v>
      </c>
      <c r="E66" s="4">
        <v>0</v>
      </c>
    </row>
    <row r="67" spans="1:5" x14ac:dyDescent="0.2">
      <c r="A67" s="3" t="s">
        <v>109</v>
      </c>
      <c r="B67" s="6">
        <v>7621000</v>
      </c>
      <c r="C67" s="6">
        <v>7621000</v>
      </c>
      <c r="D67" s="6">
        <v>7621000</v>
      </c>
      <c r="E67" s="6">
        <v>7621000</v>
      </c>
    </row>
    <row r="68" spans="1:5" x14ac:dyDescent="0.2">
      <c r="A68" s="4" t="s">
        <v>110</v>
      </c>
      <c r="B68" s="8">
        <v>114519000</v>
      </c>
      <c r="C68" s="8">
        <v>123610000</v>
      </c>
      <c r="D68" s="8">
        <v>130112000</v>
      </c>
      <c r="E68" s="8">
        <v>130175000</v>
      </c>
    </row>
    <row r="69" spans="1:5" x14ac:dyDescent="0.2">
      <c r="A69" s="3" t="s">
        <v>111</v>
      </c>
      <c r="B69" s="6">
        <v>-5015000</v>
      </c>
      <c r="C69" s="6">
        <v>-19415000</v>
      </c>
      <c r="D69" s="6">
        <v>42350000</v>
      </c>
      <c r="E69" s="6">
        <v>37457000</v>
      </c>
    </row>
    <row r="70" spans="1:5" x14ac:dyDescent="0.2">
      <c r="A70" s="4" t="s">
        <v>112</v>
      </c>
      <c r="B70" s="8">
        <v>16128000</v>
      </c>
      <c r="C70" s="8">
        <v>17082000</v>
      </c>
      <c r="D70" s="8">
        <v>17280000</v>
      </c>
      <c r="E70" s="8">
        <v>17910000</v>
      </c>
    </row>
    <row r="71" spans="1:5" x14ac:dyDescent="0.2">
      <c r="A71" s="3" t="s">
        <v>113</v>
      </c>
      <c r="B71" s="6">
        <v>2300000</v>
      </c>
      <c r="C71" s="6">
        <v>2766000</v>
      </c>
      <c r="D71" s="6">
        <v>3529000</v>
      </c>
      <c r="E71" s="6">
        <v>4330000</v>
      </c>
    </row>
    <row r="72" spans="1:5" x14ac:dyDescent="0.2">
      <c r="A72" s="4" t="s">
        <v>114</v>
      </c>
      <c r="B72" s="8">
        <v>-57000</v>
      </c>
      <c r="C72" s="8">
        <v>-90000</v>
      </c>
      <c r="D72" s="8">
        <v>45000</v>
      </c>
      <c r="E72" s="15" t="s">
        <v>20</v>
      </c>
    </row>
    <row r="73" spans="1:5" x14ac:dyDescent="0.2">
      <c r="A73" s="3" t="s">
        <v>115</v>
      </c>
      <c r="B73" s="6">
        <v>4723000</v>
      </c>
      <c r="C73" s="6">
        <v>6654000</v>
      </c>
      <c r="D73" s="6">
        <v>6870000</v>
      </c>
      <c r="E73" s="18" t="s">
        <v>20</v>
      </c>
    </row>
    <row r="74" spans="1:5" x14ac:dyDescent="0.2">
      <c r="A74" s="4" t="s">
        <v>116</v>
      </c>
      <c r="B74" s="8">
        <v>-1337000</v>
      </c>
      <c r="C74" s="8">
        <v>-1800000</v>
      </c>
      <c r="D74" s="8">
        <v>-1964000</v>
      </c>
      <c r="E74" s="15" t="s">
        <v>20</v>
      </c>
    </row>
    <row r="75" spans="1:5" x14ac:dyDescent="0.2">
      <c r="A75" s="3" t="s">
        <v>117</v>
      </c>
      <c r="B75" s="6">
        <v>-1029000</v>
      </c>
      <c r="C75" s="6">
        <v>-1998000</v>
      </c>
      <c r="D75" s="6">
        <v>-1422000</v>
      </c>
      <c r="E75" s="6">
        <v>4330000</v>
      </c>
    </row>
    <row r="76" spans="1:5" x14ac:dyDescent="0.2">
      <c r="A76" s="4" t="s">
        <v>118</v>
      </c>
      <c r="B76" s="8">
        <v>16118000</v>
      </c>
      <c r="C76" s="8">
        <v>8957000</v>
      </c>
      <c r="D76" s="8">
        <v>17523000</v>
      </c>
      <c r="E76" s="8">
        <v>17567000</v>
      </c>
    </row>
    <row r="77" spans="1:5" x14ac:dyDescent="0.2">
      <c r="A77" s="3" t="s">
        <v>119</v>
      </c>
      <c r="B77" s="6">
        <v>231151000</v>
      </c>
      <c r="C77" s="6">
        <v>225923000</v>
      </c>
      <c r="D77" s="6">
        <v>317343000</v>
      </c>
      <c r="E77" s="6">
        <v>315448000</v>
      </c>
    </row>
    <row r="78" spans="1:5" x14ac:dyDescent="0.2">
      <c r="A78" s="4" t="s">
        <v>120</v>
      </c>
      <c r="B78" s="8">
        <v>103297000</v>
      </c>
      <c r="C78" s="8">
        <v>97500000</v>
      </c>
      <c r="D78" s="8">
        <v>166332000</v>
      </c>
      <c r="E78" s="8">
        <v>161673000</v>
      </c>
    </row>
    <row r="79" spans="1:5" x14ac:dyDescent="0.2">
      <c r="A79" s="3" t="s">
        <v>121</v>
      </c>
      <c r="B79" s="6">
        <v>17568000</v>
      </c>
      <c r="C79" s="6">
        <v>18659000</v>
      </c>
      <c r="D79" s="6">
        <v>18956000</v>
      </c>
      <c r="E79" s="6">
        <v>22202000</v>
      </c>
    </row>
    <row r="80" spans="1:5" x14ac:dyDescent="0.2">
      <c r="A80" s="4" t="s">
        <v>122</v>
      </c>
      <c r="B80" s="8">
        <v>-97059000</v>
      </c>
      <c r="C80" s="8">
        <v>-99841000</v>
      </c>
      <c r="D80" s="8">
        <v>-45629000</v>
      </c>
      <c r="E80" s="8">
        <v>-119902000</v>
      </c>
    </row>
    <row r="81" spans="1:5" x14ac:dyDescent="0.2">
      <c r="A81" s="3" t="s">
        <v>123</v>
      </c>
      <c r="B81" s="6">
        <v>-14669000</v>
      </c>
      <c r="C81" s="6">
        <v>-23065000</v>
      </c>
      <c r="D81" s="6">
        <v>64538000</v>
      </c>
      <c r="E81" s="6">
        <v>-11430000</v>
      </c>
    </row>
    <row r="82" spans="1:5" x14ac:dyDescent="0.2">
      <c r="A82" s="4" t="s">
        <v>124</v>
      </c>
      <c r="B82" s="8">
        <v>240628000</v>
      </c>
      <c r="C82" s="8">
        <v>233520000</v>
      </c>
      <c r="D82" s="8">
        <v>343208000</v>
      </c>
      <c r="E82" s="8">
        <v>318918000</v>
      </c>
    </row>
    <row r="83" spans="1:5" x14ac:dyDescent="0.2">
      <c r="A83" s="3" t="s">
        <v>125</v>
      </c>
      <c r="B83" s="6">
        <v>-97059000</v>
      </c>
      <c r="C83" s="6">
        <v>-99841000</v>
      </c>
      <c r="D83" s="6">
        <v>-45629000</v>
      </c>
      <c r="E83" s="6">
        <v>-119902000</v>
      </c>
    </row>
    <row r="84" spans="1:5" x14ac:dyDescent="0.2">
      <c r="A84" s="4" t="s">
        <v>126</v>
      </c>
      <c r="B84" s="8">
        <v>154899000</v>
      </c>
      <c r="C84" s="8">
        <v>154679000</v>
      </c>
      <c r="D84" s="8">
        <v>195832000</v>
      </c>
      <c r="E84" s="8">
        <v>179447000</v>
      </c>
    </row>
    <row r="85" spans="1:5" x14ac:dyDescent="0.2">
      <c r="A85" s="3" t="s">
        <v>127</v>
      </c>
      <c r="B85" s="6">
        <v>130609000</v>
      </c>
      <c r="C85" s="6">
        <v>132319000</v>
      </c>
      <c r="D85" s="6">
        <v>157653000</v>
      </c>
      <c r="E85" s="6">
        <v>147505000</v>
      </c>
    </row>
    <row r="86" spans="1:5" x14ac:dyDescent="0.2">
      <c r="A86" s="4" t="s">
        <v>128</v>
      </c>
      <c r="B86" s="8">
        <v>7620749</v>
      </c>
      <c r="C86" s="8">
        <v>7621157</v>
      </c>
      <c r="D86" s="8">
        <v>7620749</v>
      </c>
      <c r="E86" s="8">
        <v>7620749</v>
      </c>
    </row>
    <row r="87" spans="1:5" x14ac:dyDescent="0.2">
      <c r="A87" s="3" t="s">
        <v>129</v>
      </c>
      <c r="B87" s="6">
        <v>7150063</v>
      </c>
      <c r="C87" s="6">
        <v>7128000</v>
      </c>
      <c r="D87" s="6">
        <v>7141064</v>
      </c>
      <c r="E87" s="6">
        <v>7125922</v>
      </c>
    </row>
    <row r="88" spans="1:5" x14ac:dyDescent="0.2">
      <c r="A88" s="4" t="s">
        <v>130</v>
      </c>
      <c r="B88" s="8">
        <v>118000</v>
      </c>
      <c r="C88" s="8">
        <v>118000</v>
      </c>
      <c r="D88" s="8">
        <v>118000</v>
      </c>
      <c r="E88" s="8">
        <v>118000</v>
      </c>
    </row>
    <row r="89" spans="1:5" x14ac:dyDescent="0.2">
      <c r="A89" s="12" t="s">
        <v>131</v>
      </c>
      <c r="B89" s="13">
        <v>470685</v>
      </c>
      <c r="C89" s="13">
        <v>493157</v>
      </c>
      <c r="D89" s="13">
        <v>479685</v>
      </c>
      <c r="E89" s="13">
        <v>494827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35D2F-0582-400C-B176-B90622FBEF86}">
  <dimension ref="A1:F74"/>
  <sheetViews>
    <sheetView topLeftCell="A39" workbookViewId="0">
      <selection activeCell="B53" sqref="B53"/>
    </sheetView>
  </sheetViews>
  <sheetFormatPr baseColWidth="10" defaultColWidth="8.83203125" defaultRowHeight="16" x14ac:dyDescent="0.2"/>
  <cols>
    <col min="1" max="1" width="39.33203125" customWidth="1"/>
    <col min="2" max="2" width="17.83203125" customWidth="1"/>
    <col min="3" max="3" width="15.1640625" customWidth="1"/>
    <col min="4" max="4" width="17.33203125" customWidth="1"/>
    <col min="5" max="5" width="16" customWidth="1"/>
    <col min="6" max="6" width="13.83203125" customWidth="1"/>
  </cols>
  <sheetData>
    <row r="1" spans="1:6" ht="17" x14ac:dyDescent="0.2">
      <c r="A1" s="2" t="s">
        <v>43</v>
      </c>
      <c r="B1" t="s">
        <v>0</v>
      </c>
      <c r="C1" s="5" t="s">
        <v>1</v>
      </c>
      <c r="D1" s="6" t="s">
        <v>2</v>
      </c>
      <c r="E1" s="6" t="s">
        <v>3</v>
      </c>
      <c r="F1" s="7" t="s">
        <v>4</v>
      </c>
    </row>
    <row r="2" spans="1:6" x14ac:dyDescent="0.2">
      <c r="A2" t="s">
        <v>132</v>
      </c>
      <c r="B2" s="1">
        <v>38314000</v>
      </c>
      <c r="C2" s="1">
        <v>38314000</v>
      </c>
      <c r="D2" s="1">
        <v>32023000</v>
      </c>
      <c r="E2" s="1">
        <v>41958000</v>
      </c>
      <c r="F2" s="1">
        <v>43130000</v>
      </c>
    </row>
    <row r="3" spans="1:6" x14ac:dyDescent="0.2">
      <c r="A3" t="s">
        <v>133</v>
      </c>
      <c r="B3" s="1">
        <v>38314000</v>
      </c>
      <c r="C3" s="1">
        <v>38314000</v>
      </c>
      <c r="D3" s="1">
        <v>35812000</v>
      </c>
      <c r="E3" s="1">
        <v>37170000</v>
      </c>
      <c r="F3" s="1">
        <v>43130000</v>
      </c>
    </row>
    <row r="4" spans="1:6" x14ac:dyDescent="0.2">
      <c r="A4" t="s">
        <v>134</v>
      </c>
      <c r="B4" s="1">
        <v>15623000</v>
      </c>
      <c r="C4" s="1">
        <v>15623000</v>
      </c>
      <c r="D4" s="1">
        <v>-6874000</v>
      </c>
      <c r="E4" s="1">
        <v>23776000</v>
      </c>
      <c r="F4" s="1">
        <v>-3821000</v>
      </c>
    </row>
    <row r="5" spans="1:6" x14ac:dyDescent="0.2">
      <c r="A5" t="s">
        <v>135</v>
      </c>
      <c r="B5" s="1">
        <v>-517000</v>
      </c>
      <c r="C5" s="1">
        <v>-517000</v>
      </c>
      <c r="D5" s="1">
        <v>-4855000</v>
      </c>
      <c r="E5" s="1">
        <v>-8369000</v>
      </c>
      <c r="F5" s="1">
        <v>19353000</v>
      </c>
    </row>
    <row r="6" spans="1:6" x14ac:dyDescent="0.2">
      <c r="A6" t="s">
        <v>136</v>
      </c>
      <c r="B6" s="1">
        <v>441000</v>
      </c>
      <c r="C6" s="1">
        <v>441000</v>
      </c>
      <c r="D6" s="1">
        <v>381000</v>
      </c>
      <c r="E6" s="1">
        <v>-369000</v>
      </c>
      <c r="F6" s="1">
        <v>-742000</v>
      </c>
    </row>
    <row r="7" spans="1:6" x14ac:dyDescent="0.2">
      <c r="A7" t="s">
        <v>137</v>
      </c>
      <c r="B7" s="21" t="s">
        <v>20</v>
      </c>
      <c r="C7" s="21" t="s">
        <v>20</v>
      </c>
      <c r="D7" s="21" t="s">
        <v>20</v>
      </c>
      <c r="E7" s="1">
        <v>184000</v>
      </c>
      <c r="F7" s="1">
        <v>38000</v>
      </c>
    </row>
    <row r="8" spans="1:6" x14ac:dyDescent="0.2">
      <c r="A8" t="s">
        <v>138</v>
      </c>
      <c r="B8" s="1">
        <v>-958000</v>
      </c>
      <c r="C8" s="1">
        <v>-958000</v>
      </c>
      <c r="D8" s="1">
        <v>-5236000</v>
      </c>
      <c r="E8" s="1">
        <v>-8000000</v>
      </c>
      <c r="F8" s="1">
        <v>1177000</v>
      </c>
    </row>
    <row r="9" spans="1:6" x14ac:dyDescent="0.2">
      <c r="A9" t="s">
        <v>139</v>
      </c>
      <c r="B9" s="1">
        <v>18777000</v>
      </c>
      <c r="C9" s="1">
        <v>18777000</v>
      </c>
      <c r="D9" s="1">
        <v>18021000</v>
      </c>
      <c r="E9" s="1">
        <v>17852000</v>
      </c>
      <c r="F9" s="1">
        <v>28516000</v>
      </c>
    </row>
    <row r="10" spans="1:6" x14ac:dyDescent="0.2">
      <c r="A10" t="s">
        <v>140</v>
      </c>
      <c r="B10" s="1">
        <v>18777000</v>
      </c>
      <c r="C10" s="1">
        <v>18777000</v>
      </c>
      <c r="D10" s="1">
        <v>18021000</v>
      </c>
      <c r="E10" s="1">
        <v>17852000</v>
      </c>
      <c r="F10" s="1">
        <v>28516000</v>
      </c>
    </row>
    <row r="11" spans="1:6" x14ac:dyDescent="0.2">
      <c r="A11" t="s">
        <v>141</v>
      </c>
      <c r="B11" s="20" t="s">
        <v>20</v>
      </c>
      <c r="C11" s="20" t="s">
        <v>20</v>
      </c>
      <c r="D11" s="20" t="s">
        <v>20</v>
      </c>
      <c r="E11" s="1">
        <v>22862000</v>
      </c>
      <c r="F11" s="1">
        <v>28516000</v>
      </c>
    </row>
    <row r="12" spans="1:6" x14ac:dyDescent="0.2">
      <c r="A12" t="s">
        <v>142</v>
      </c>
      <c r="B12" s="20" t="s">
        <v>20</v>
      </c>
      <c r="C12" s="20" t="s">
        <v>20</v>
      </c>
      <c r="D12" s="20" t="s">
        <v>20</v>
      </c>
      <c r="E12" s="23" t="s">
        <v>20</v>
      </c>
      <c r="F12" s="1">
        <v>8603000</v>
      </c>
    </row>
    <row r="13" spans="1:6" x14ac:dyDescent="0.2">
      <c r="A13" t="s">
        <v>143</v>
      </c>
      <c r="B13" s="20" t="s">
        <v>20</v>
      </c>
      <c r="C13" s="20" t="s">
        <v>20</v>
      </c>
      <c r="D13" s="20" t="s">
        <v>20</v>
      </c>
      <c r="E13" s="23" t="s">
        <v>20</v>
      </c>
      <c r="F13" s="1">
        <v>8603000</v>
      </c>
    </row>
    <row r="14" spans="1:6" x14ac:dyDescent="0.2">
      <c r="A14" t="s">
        <v>144</v>
      </c>
      <c r="B14" s="1">
        <v>3037000</v>
      </c>
      <c r="C14" s="1">
        <v>3037000</v>
      </c>
      <c r="D14" s="1">
        <v>2975000</v>
      </c>
      <c r="E14" s="1">
        <v>7412000</v>
      </c>
      <c r="F14" s="1">
        <v>1675000</v>
      </c>
    </row>
    <row r="15" spans="1:6" x14ac:dyDescent="0.2">
      <c r="A15" t="s">
        <v>145</v>
      </c>
      <c r="B15" s="1">
        <v>3037000</v>
      </c>
      <c r="C15" s="1">
        <v>3037000</v>
      </c>
      <c r="D15" s="1">
        <v>2975000</v>
      </c>
      <c r="E15" s="1">
        <v>7412000</v>
      </c>
      <c r="F15" s="1">
        <v>1675000</v>
      </c>
    </row>
    <row r="16" spans="1:6" x14ac:dyDescent="0.2">
      <c r="A16" t="s">
        <v>146</v>
      </c>
      <c r="B16" s="1">
        <v>1193000</v>
      </c>
      <c r="C16" s="1">
        <v>1193000</v>
      </c>
      <c r="D16" s="1">
        <v>27498000</v>
      </c>
      <c r="E16" s="1">
        <v>213000</v>
      </c>
      <c r="F16" s="1">
        <v>18880000</v>
      </c>
    </row>
    <row r="17" spans="1:6" x14ac:dyDescent="0.2">
      <c r="A17" t="s">
        <v>147</v>
      </c>
      <c r="B17" s="1">
        <v>1969000</v>
      </c>
      <c r="C17" s="1">
        <v>1969000</v>
      </c>
      <c r="D17" s="1">
        <v>1865000</v>
      </c>
      <c r="E17" s="1">
        <v>1241000</v>
      </c>
      <c r="F17" s="1">
        <v>1972000</v>
      </c>
    </row>
    <row r="18" spans="1:6" x14ac:dyDescent="0.2">
      <c r="A18" t="s">
        <v>148</v>
      </c>
      <c r="B18" s="1">
        <v>688000</v>
      </c>
      <c r="C18" s="1">
        <v>688000</v>
      </c>
      <c r="D18" s="1">
        <v>-969000</v>
      </c>
      <c r="E18" s="1">
        <v>-719000</v>
      </c>
      <c r="F18" s="1">
        <v>8752000</v>
      </c>
    </row>
    <row r="19" spans="1:6" x14ac:dyDescent="0.2">
      <c r="A19" t="s">
        <v>149</v>
      </c>
      <c r="B19" s="1">
        <v>-2456000</v>
      </c>
      <c r="C19" s="1">
        <v>-2456000</v>
      </c>
      <c r="D19" s="1">
        <v>-1849000</v>
      </c>
      <c r="E19" s="1">
        <v>-4236000</v>
      </c>
      <c r="F19" s="1">
        <v>-13317000</v>
      </c>
    </row>
    <row r="20" spans="1:6" x14ac:dyDescent="0.2">
      <c r="A20" t="s">
        <v>150</v>
      </c>
      <c r="B20" s="1">
        <v>-51000</v>
      </c>
      <c r="C20" s="1">
        <v>-51000</v>
      </c>
      <c r="D20" s="1">
        <v>881000</v>
      </c>
      <c r="E20" s="1">
        <v>-1396000</v>
      </c>
      <c r="F20" s="1">
        <v>787000</v>
      </c>
    </row>
    <row r="21" spans="1:6" x14ac:dyDescent="0.2">
      <c r="A21" t="s">
        <v>151</v>
      </c>
      <c r="B21" s="1">
        <v>82000</v>
      </c>
      <c r="C21" s="1">
        <v>82000</v>
      </c>
      <c r="D21" s="1">
        <v>727000</v>
      </c>
      <c r="E21" s="1">
        <v>-1125000</v>
      </c>
      <c r="F21" s="1">
        <v>2216000</v>
      </c>
    </row>
    <row r="22" spans="1:6" x14ac:dyDescent="0.2">
      <c r="A22" t="s">
        <v>152</v>
      </c>
      <c r="B22" s="1">
        <v>-1764000</v>
      </c>
      <c r="C22" s="1">
        <v>-1764000</v>
      </c>
      <c r="D22" s="1">
        <v>-1109000</v>
      </c>
      <c r="E22" s="1">
        <v>-1570000</v>
      </c>
      <c r="F22" s="1">
        <v>-1410000</v>
      </c>
    </row>
    <row r="23" spans="1:6" x14ac:dyDescent="0.2">
      <c r="A23" t="s">
        <v>153</v>
      </c>
      <c r="B23" s="1">
        <v>-642000</v>
      </c>
      <c r="C23" s="1">
        <v>-642000</v>
      </c>
      <c r="D23" s="1">
        <v>-674000</v>
      </c>
      <c r="E23" s="1">
        <v>-1288000</v>
      </c>
      <c r="F23" s="1">
        <v>-13070000</v>
      </c>
    </row>
    <row r="24" spans="1:6" x14ac:dyDescent="0.2">
      <c r="A24" t="s">
        <v>154</v>
      </c>
      <c r="B24" s="1">
        <v>1000</v>
      </c>
      <c r="C24" s="1">
        <v>1000</v>
      </c>
      <c r="D24" s="1">
        <v>-947000</v>
      </c>
      <c r="E24" s="1">
        <v>18000</v>
      </c>
      <c r="F24" s="1">
        <v>376000</v>
      </c>
    </row>
    <row r="25" spans="1:6" x14ac:dyDescent="0.2">
      <c r="A25" t="s">
        <v>155</v>
      </c>
      <c r="B25" s="1">
        <v>0</v>
      </c>
      <c r="C25" s="1">
        <v>0</v>
      </c>
      <c r="D25" s="1">
        <v>-3789000</v>
      </c>
      <c r="E25" s="1">
        <v>4788000</v>
      </c>
      <c r="F25" s="1" t="s">
        <v>20</v>
      </c>
    </row>
    <row r="26" spans="1:6" x14ac:dyDescent="0.2">
      <c r="A26" t="s">
        <v>156</v>
      </c>
      <c r="B26" s="1">
        <v>-19660000</v>
      </c>
      <c r="C26" s="1">
        <v>-19660000</v>
      </c>
      <c r="D26" s="1">
        <v>-25805000</v>
      </c>
      <c r="E26" s="1">
        <v>-32090000</v>
      </c>
      <c r="F26" s="1">
        <v>-13548000</v>
      </c>
    </row>
    <row r="27" spans="1:6" x14ac:dyDescent="0.2">
      <c r="A27" t="s">
        <v>157</v>
      </c>
      <c r="B27" s="1">
        <v>-19660000</v>
      </c>
      <c r="C27" s="1">
        <v>-19660000</v>
      </c>
      <c r="D27" s="1">
        <v>-26899000</v>
      </c>
      <c r="E27" s="1">
        <v>-32489000</v>
      </c>
      <c r="F27" s="1">
        <v>-13548000</v>
      </c>
    </row>
    <row r="28" spans="1:6" x14ac:dyDescent="0.2">
      <c r="A28" t="s">
        <v>158</v>
      </c>
      <c r="B28" s="1">
        <v>-17853000</v>
      </c>
      <c r="C28" s="1">
        <v>-17853000</v>
      </c>
      <c r="D28" s="1">
        <v>-19626000</v>
      </c>
      <c r="E28" s="1">
        <v>-15545000</v>
      </c>
      <c r="F28" s="1">
        <v>-15675000</v>
      </c>
    </row>
    <row r="29" spans="1:6" x14ac:dyDescent="0.2">
      <c r="A29" t="s">
        <v>159</v>
      </c>
      <c r="B29" s="22" t="s">
        <v>20</v>
      </c>
      <c r="C29" s="22" t="s">
        <v>20</v>
      </c>
      <c r="D29" s="22" t="s">
        <v>20</v>
      </c>
      <c r="E29" s="22" t="s">
        <v>20</v>
      </c>
      <c r="F29" s="1">
        <v>-15675000</v>
      </c>
    </row>
    <row r="30" spans="1:6" x14ac:dyDescent="0.2">
      <c r="A30" t="s">
        <v>160</v>
      </c>
      <c r="B30" s="22" t="s">
        <v>20</v>
      </c>
      <c r="C30" s="22" t="s">
        <v>20</v>
      </c>
      <c r="D30" s="22" t="s">
        <v>20</v>
      </c>
      <c r="E30" s="22" t="s">
        <v>20</v>
      </c>
      <c r="F30" s="1">
        <v>-15675000</v>
      </c>
    </row>
    <row r="31" spans="1:6" x14ac:dyDescent="0.2">
      <c r="A31" t="s">
        <v>161</v>
      </c>
      <c r="B31" s="1">
        <v>-2870000</v>
      </c>
      <c r="C31" s="1">
        <v>-2870000</v>
      </c>
      <c r="D31" s="1">
        <v>-10001000</v>
      </c>
      <c r="E31" s="1">
        <v>-18317000</v>
      </c>
      <c r="F31" s="1">
        <v>1790000</v>
      </c>
    </row>
    <row r="32" spans="1:6" x14ac:dyDescent="0.2">
      <c r="A32" t="s">
        <v>162</v>
      </c>
      <c r="B32" s="1">
        <v>-2942000</v>
      </c>
      <c r="C32" s="1">
        <v>-2942000</v>
      </c>
      <c r="D32" s="1">
        <v>-10200000</v>
      </c>
      <c r="E32" s="1">
        <v>-25453000</v>
      </c>
      <c r="F32" s="1">
        <v>-1851000</v>
      </c>
    </row>
    <row r="33" spans="1:6" x14ac:dyDescent="0.2">
      <c r="A33" t="s">
        <v>163</v>
      </c>
      <c r="B33" s="1">
        <v>72000</v>
      </c>
      <c r="C33" s="1">
        <v>72000</v>
      </c>
      <c r="D33" s="1">
        <v>199000</v>
      </c>
      <c r="E33" s="1">
        <v>7136000</v>
      </c>
      <c r="F33" s="1">
        <v>3641000</v>
      </c>
    </row>
    <row r="34" spans="1:6" x14ac:dyDescent="0.2">
      <c r="A34" t="s">
        <v>164</v>
      </c>
      <c r="B34" s="1">
        <v>-902000</v>
      </c>
      <c r="C34" s="1">
        <v>-902000</v>
      </c>
      <c r="D34" s="1">
        <v>82000</v>
      </c>
      <c r="E34" s="1">
        <v>44000</v>
      </c>
      <c r="F34" s="1">
        <v>497000</v>
      </c>
    </row>
    <row r="35" spans="1:6" x14ac:dyDescent="0.2">
      <c r="A35" t="s">
        <v>165</v>
      </c>
      <c r="B35" s="1">
        <v>2049000</v>
      </c>
      <c r="C35" s="1">
        <v>2049000</v>
      </c>
      <c r="D35" s="1">
        <v>2649000</v>
      </c>
      <c r="E35" s="1">
        <v>1323000</v>
      </c>
      <c r="F35" s="1">
        <v>0</v>
      </c>
    </row>
    <row r="36" spans="1:6" x14ac:dyDescent="0.2">
      <c r="A36" t="s">
        <v>166</v>
      </c>
      <c r="B36" s="1">
        <v>-84000</v>
      </c>
      <c r="C36" s="1">
        <v>-84000</v>
      </c>
      <c r="D36" s="1">
        <v>-3000</v>
      </c>
      <c r="E36" s="1">
        <v>6000</v>
      </c>
      <c r="F36" s="1">
        <v>337000</v>
      </c>
    </row>
    <row r="37" spans="1:6" x14ac:dyDescent="0.2">
      <c r="A37" t="s">
        <v>167</v>
      </c>
      <c r="B37" s="1">
        <v>0</v>
      </c>
      <c r="C37" s="1">
        <v>0</v>
      </c>
      <c r="D37" s="1">
        <v>1094000</v>
      </c>
      <c r="E37" s="1">
        <v>399000</v>
      </c>
      <c r="F37" s="1" t="s">
        <v>20</v>
      </c>
    </row>
    <row r="38" spans="1:6" x14ac:dyDescent="0.2">
      <c r="A38" t="s">
        <v>168</v>
      </c>
      <c r="B38" s="1">
        <v>-15614000</v>
      </c>
      <c r="C38" s="1">
        <v>-15614000</v>
      </c>
      <c r="D38" s="1">
        <v>-23741000</v>
      </c>
      <c r="E38" s="1">
        <v>1578000</v>
      </c>
      <c r="F38" s="1">
        <v>-32007000</v>
      </c>
    </row>
    <row r="39" spans="1:6" x14ac:dyDescent="0.2">
      <c r="A39" t="s">
        <v>169</v>
      </c>
      <c r="B39" s="1">
        <v>-15614000</v>
      </c>
      <c r="C39" s="1">
        <v>-15614000</v>
      </c>
      <c r="D39" s="1">
        <v>-59564000</v>
      </c>
      <c r="E39" s="1">
        <v>1894000</v>
      </c>
      <c r="F39" s="1">
        <v>-32007000</v>
      </c>
    </row>
    <row r="40" spans="1:6" x14ac:dyDescent="0.2">
      <c r="A40" t="s">
        <v>170</v>
      </c>
      <c r="B40" s="1">
        <v>-1093000</v>
      </c>
      <c r="C40" s="1">
        <v>-1093000</v>
      </c>
      <c r="D40" s="1">
        <v>-38259000</v>
      </c>
      <c r="E40" s="1">
        <v>23895000</v>
      </c>
      <c r="F40" s="1">
        <v>-8020000</v>
      </c>
    </row>
    <row r="41" spans="1:6" x14ac:dyDescent="0.2">
      <c r="A41" t="s">
        <v>171</v>
      </c>
      <c r="B41" s="1">
        <v>-2040000</v>
      </c>
      <c r="C41" s="1">
        <v>-2040000</v>
      </c>
      <c r="D41" s="1">
        <v>-22139000</v>
      </c>
      <c r="E41" s="1">
        <v>6892000</v>
      </c>
      <c r="F41" s="1">
        <v>-7976000</v>
      </c>
    </row>
    <row r="42" spans="1:6" x14ac:dyDescent="0.2">
      <c r="A42" t="s">
        <v>172</v>
      </c>
      <c r="B42" s="1">
        <v>10004000</v>
      </c>
      <c r="C42" s="1">
        <v>10004000</v>
      </c>
      <c r="D42" s="1">
        <v>2979000</v>
      </c>
      <c r="E42" s="1">
        <v>9931000</v>
      </c>
      <c r="F42" s="1">
        <v>31988000</v>
      </c>
    </row>
    <row r="43" spans="1:6" x14ac:dyDescent="0.2">
      <c r="A43" t="s">
        <v>173</v>
      </c>
      <c r="B43" s="1">
        <v>-12044000</v>
      </c>
      <c r="C43" s="1">
        <v>-12044000</v>
      </c>
      <c r="D43" s="1">
        <v>-25118000</v>
      </c>
      <c r="E43" s="1">
        <v>-3039000</v>
      </c>
      <c r="F43" s="1">
        <v>-39964000</v>
      </c>
    </row>
    <row r="44" spans="1:6" x14ac:dyDescent="0.2">
      <c r="A44" t="s">
        <v>174</v>
      </c>
      <c r="B44" s="1">
        <v>947000</v>
      </c>
      <c r="C44" s="1">
        <v>947000</v>
      </c>
      <c r="D44" s="1">
        <v>-16120000</v>
      </c>
      <c r="E44" s="1">
        <v>17003000</v>
      </c>
      <c r="F44" s="1">
        <v>-44000</v>
      </c>
    </row>
    <row r="45" spans="1:6" x14ac:dyDescent="0.2">
      <c r="A45" t="s">
        <v>175</v>
      </c>
      <c r="B45" s="1">
        <v>5406000</v>
      </c>
      <c r="C45" s="1">
        <v>5406000</v>
      </c>
      <c r="D45" s="1">
        <v>3955000</v>
      </c>
      <c r="E45" s="1">
        <v>24513000</v>
      </c>
      <c r="F45" s="1">
        <v>9440000</v>
      </c>
    </row>
    <row r="46" spans="1:6" x14ac:dyDescent="0.2">
      <c r="A46" t="s">
        <v>176</v>
      </c>
      <c r="B46" s="1">
        <v>-4459000</v>
      </c>
      <c r="C46" s="1">
        <v>-4459000</v>
      </c>
      <c r="D46" s="1">
        <v>-20075000</v>
      </c>
      <c r="E46" s="1">
        <v>-7510000</v>
      </c>
      <c r="F46" s="1">
        <v>-9484000</v>
      </c>
    </row>
    <row r="47" spans="1:6" x14ac:dyDescent="0.2">
      <c r="A47" t="s">
        <v>177</v>
      </c>
      <c r="B47" s="1">
        <v>-191000</v>
      </c>
      <c r="C47" s="1">
        <v>-191000</v>
      </c>
      <c r="D47" s="1">
        <v>-862000</v>
      </c>
      <c r="E47" s="1">
        <v>-106000</v>
      </c>
      <c r="F47" s="1">
        <v>-5393000</v>
      </c>
    </row>
    <row r="48" spans="1:6" x14ac:dyDescent="0.2">
      <c r="A48" t="s">
        <v>178</v>
      </c>
      <c r="B48" s="1">
        <v>3000</v>
      </c>
      <c r="C48" s="1">
        <v>3000</v>
      </c>
      <c r="D48" s="1">
        <v>28000</v>
      </c>
      <c r="E48" s="1">
        <v>96000</v>
      </c>
      <c r="F48" s="1">
        <v>105000</v>
      </c>
    </row>
    <row r="49" spans="1:6" x14ac:dyDescent="0.2">
      <c r="A49" t="s">
        <v>179</v>
      </c>
      <c r="B49" s="1">
        <v>-194000</v>
      </c>
      <c r="C49" s="1">
        <v>-194000</v>
      </c>
      <c r="D49" s="1">
        <v>-890000</v>
      </c>
      <c r="E49" s="1">
        <v>-202000</v>
      </c>
      <c r="F49" s="1">
        <v>-5498000</v>
      </c>
    </row>
    <row r="50" spans="1:6" x14ac:dyDescent="0.2">
      <c r="A50" t="s">
        <v>180</v>
      </c>
      <c r="B50" s="1">
        <v>1818000</v>
      </c>
      <c r="C50" s="21" t="s">
        <v>20</v>
      </c>
      <c r="D50" s="1">
        <v>0</v>
      </c>
      <c r="E50" s="1">
        <v>0</v>
      </c>
      <c r="F50" s="1">
        <v>3869000</v>
      </c>
    </row>
    <row r="51" spans="1:6" x14ac:dyDescent="0.2">
      <c r="A51" t="s">
        <v>181</v>
      </c>
      <c r="B51" s="1">
        <v>7151000</v>
      </c>
      <c r="C51" s="21" t="s">
        <v>20</v>
      </c>
      <c r="D51" s="1">
        <v>0</v>
      </c>
      <c r="E51" s="1">
        <v>0</v>
      </c>
      <c r="F51" s="1">
        <v>3869000</v>
      </c>
    </row>
    <row r="52" spans="1:6" x14ac:dyDescent="0.2">
      <c r="A52" t="s">
        <v>182</v>
      </c>
      <c r="B52" s="1">
        <v>-5333000</v>
      </c>
      <c r="C52" s="21" t="s">
        <v>20</v>
      </c>
      <c r="D52" s="1">
        <v>-2665000</v>
      </c>
      <c r="E52" s="1">
        <v>0</v>
      </c>
      <c r="F52" s="1">
        <v>-1950000</v>
      </c>
    </row>
    <row r="53" spans="1:6" x14ac:dyDescent="0.2">
      <c r="A53" t="s">
        <v>183</v>
      </c>
      <c r="B53" s="1">
        <v>-8136000</v>
      </c>
      <c r="C53" s="1">
        <v>-8136000</v>
      </c>
      <c r="D53" s="1">
        <v>-9859000</v>
      </c>
      <c r="E53" s="1">
        <v>-15068000</v>
      </c>
      <c r="F53" s="1">
        <v>-14956000</v>
      </c>
    </row>
    <row r="54" spans="1:6" x14ac:dyDescent="0.2">
      <c r="A54" t="s">
        <v>184</v>
      </c>
      <c r="B54" s="1">
        <v>-8136000</v>
      </c>
      <c r="C54" s="1">
        <v>-8136000</v>
      </c>
      <c r="D54" s="1">
        <v>-9859000</v>
      </c>
      <c r="E54" s="1">
        <v>-15068000</v>
      </c>
      <c r="F54" s="1">
        <v>-14956000</v>
      </c>
    </row>
    <row r="55" spans="1:6" x14ac:dyDescent="0.2">
      <c r="A55" t="s">
        <v>185</v>
      </c>
      <c r="B55" s="23" t="s">
        <v>20</v>
      </c>
      <c r="C55" s="23" t="s">
        <v>20</v>
      </c>
      <c r="D55" s="23" t="s">
        <v>20</v>
      </c>
      <c r="E55" s="23" t="s">
        <v>20</v>
      </c>
      <c r="F55" s="1">
        <v>-1950000</v>
      </c>
    </row>
    <row r="56" spans="1:6" x14ac:dyDescent="0.2">
      <c r="A56" t="s">
        <v>186</v>
      </c>
      <c r="B56" s="1">
        <v>-6194000</v>
      </c>
      <c r="C56" s="1">
        <v>-6194000</v>
      </c>
      <c r="D56" s="1">
        <v>-10584000</v>
      </c>
      <c r="E56" s="1">
        <v>-6827000</v>
      </c>
      <c r="F56" s="1">
        <v>-7507000</v>
      </c>
    </row>
    <row r="57" spans="1:6" x14ac:dyDescent="0.2">
      <c r="A57" t="s">
        <v>187</v>
      </c>
      <c r="B57" s="1">
        <v>0</v>
      </c>
      <c r="C57" s="1">
        <v>0</v>
      </c>
      <c r="D57" s="1">
        <v>35823000</v>
      </c>
      <c r="E57" s="1">
        <v>-316000</v>
      </c>
      <c r="F57" s="1" t="s">
        <v>20</v>
      </c>
    </row>
    <row r="58" spans="1:6" x14ac:dyDescent="0.2">
      <c r="A58" t="s">
        <v>188</v>
      </c>
      <c r="B58" s="1">
        <v>6833000</v>
      </c>
      <c r="C58" s="1">
        <v>6833000</v>
      </c>
      <c r="D58" s="1">
        <v>3793000</v>
      </c>
      <c r="E58" s="1">
        <v>21316000</v>
      </c>
      <c r="F58" s="1">
        <v>9870000</v>
      </c>
    </row>
    <row r="59" spans="1:6" x14ac:dyDescent="0.2">
      <c r="A59" t="s">
        <v>189</v>
      </c>
      <c r="B59" s="1">
        <v>3040000</v>
      </c>
      <c r="C59" s="1">
        <v>3040000</v>
      </c>
      <c r="D59" s="1">
        <v>-17523000</v>
      </c>
      <c r="E59" s="1">
        <v>11446000</v>
      </c>
      <c r="F59" s="1">
        <v>-2425000</v>
      </c>
    </row>
    <row r="60" spans="1:6" x14ac:dyDescent="0.2">
      <c r="A60" t="s">
        <v>190</v>
      </c>
      <c r="B60" s="1">
        <v>3793000</v>
      </c>
      <c r="C60" s="1">
        <v>3793000</v>
      </c>
      <c r="D60" s="1">
        <v>21316000</v>
      </c>
      <c r="E60" s="1">
        <v>9870000</v>
      </c>
      <c r="F60" s="1">
        <v>12295000</v>
      </c>
    </row>
    <row r="61" spans="1:6" x14ac:dyDescent="0.2">
      <c r="A61" t="s">
        <v>191</v>
      </c>
      <c r="B61" s="1">
        <v>1599000</v>
      </c>
      <c r="C61" s="23" t="s">
        <v>20</v>
      </c>
      <c r="D61" s="23" t="s">
        <v>20</v>
      </c>
      <c r="E61" s="23" t="s">
        <v>20</v>
      </c>
      <c r="F61" s="23" t="s">
        <v>20</v>
      </c>
    </row>
    <row r="62" spans="1:6" x14ac:dyDescent="0.2">
      <c r="A62" t="s">
        <v>192</v>
      </c>
      <c r="B62" s="1">
        <v>7370000</v>
      </c>
      <c r="C62" s="23" t="s">
        <v>20</v>
      </c>
      <c r="D62" s="23" t="s">
        <v>20</v>
      </c>
      <c r="E62" s="23" t="s">
        <v>20</v>
      </c>
      <c r="F62" s="23" t="s">
        <v>20</v>
      </c>
    </row>
    <row r="63" spans="1:6" x14ac:dyDescent="0.2">
      <c r="A63" t="s">
        <v>193</v>
      </c>
      <c r="B63" s="1">
        <v>-17853000</v>
      </c>
      <c r="C63" s="1">
        <v>-17853000</v>
      </c>
      <c r="D63" s="1">
        <v>-19626000</v>
      </c>
      <c r="E63" s="1">
        <v>-15545000</v>
      </c>
      <c r="F63" s="1">
        <v>-15675000</v>
      </c>
    </row>
    <row r="64" spans="1:6" x14ac:dyDescent="0.2">
      <c r="A64" t="s">
        <v>194</v>
      </c>
      <c r="B64" s="1">
        <v>3000</v>
      </c>
      <c r="C64" s="1">
        <v>3000</v>
      </c>
      <c r="D64" s="1">
        <v>28000</v>
      </c>
      <c r="E64" s="1">
        <v>96000</v>
      </c>
      <c r="F64" s="1">
        <v>3974000</v>
      </c>
    </row>
    <row r="65" spans="1:6" x14ac:dyDescent="0.2">
      <c r="A65" t="s">
        <v>195</v>
      </c>
      <c r="B65" s="1">
        <v>15410000</v>
      </c>
      <c r="C65" s="1">
        <v>15410000</v>
      </c>
      <c r="D65" s="1">
        <v>6934000</v>
      </c>
      <c r="E65" s="1">
        <v>34444000</v>
      </c>
      <c r="F65" s="1">
        <v>41428000</v>
      </c>
    </row>
    <row r="66" spans="1:6" x14ac:dyDescent="0.2">
      <c r="A66" t="s">
        <v>196</v>
      </c>
      <c r="B66" s="1">
        <v>-16503000</v>
      </c>
      <c r="C66" s="1">
        <v>-16503000</v>
      </c>
      <c r="D66" s="1">
        <v>-45193000</v>
      </c>
      <c r="E66" s="1">
        <v>-10549000</v>
      </c>
      <c r="F66" s="1">
        <v>-49448000</v>
      </c>
    </row>
    <row r="67" spans="1:6" x14ac:dyDescent="0.2">
      <c r="A67" t="s">
        <v>197</v>
      </c>
      <c r="B67" s="1">
        <v>-194000</v>
      </c>
      <c r="C67" s="1">
        <v>-194000</v>
      </c>
      <c r="D67" s="1">
        <v>-890000</v>
      </c>
      <c r="E67" s="1">
        <v>-202000</v>
      </c>
      <c r="F67" s="1">
        <v>-5498000</v>
      </c>
    </row>
    <row r="68" spans="1:6" x14ac:dyDescent="0.2">
      <c r="A68" t="s">
        <v>198</v>
      </c>
      <c r="B68" s="1">
        <v>20461000</v>
      </c>
      <c r="C68" s="1">
        <v>20461000</v>
      </c>
      <c r="D68" s="1">
        <v>12397000</v>
      </c>
      <c r="E68" s="1">
        <v>26413000</v>
      </c>
      <c r="F68" s="1">
        <v>27455000</v>
      </c>
    </row>
    <row r="74" spans="1:6" x14ac:dyDescent="0.2">
      <c r="B74" t="s">
        <v>228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33ADC-8CDD-4F21-8D75-459091AC286F}">
  <dimension ref="A3:C32"/>
  <sheetViews>
    <sheetView workbookViewId="0">
      <selection activeCell="C32" sqref="C32"/>
    </sheetView>
  </sheetViews>
  <sheetFormatPr baseColWidth="10" defaultColWidth="8.83203125" defaultRowHeight="16" x14ac:dyDescent="0.2"/>
  <cols>
    <col min="1" max="1" width="15.1640625" customWidth="1"/>
    <col min="2" max="2" width="35.6640625" customWidth="1"/>
    <col min="3" max="3" width="10.83203125" bestFit="1" customWidth="1"/>
  </cols>
  <sheetData>
    <row r="3" spans="1:3" x14ac:dyDescent="0.2">
      <c r="A3" t="s">
        <v>199</v>
      </c>
    </row>
    <row r="4" spans="1:3" x14ac:dyDescent="0.2">
      <c r="A4" s="24" t="s">
        <v>216</v>
      </c>
    </row>
    <row r="5" spans="1:3" x14ac:dyDescent="0.2">
      <c r="B5" t="s">
        <v>200</v>
      </c>
      <c r="C5" s="1">
        <f>'Income Statement'!C2</f>
        <v>122428000</v>
      </c>
    </row>
    <row r="6" spans="1:3" x14ac:dyDescent="0.2">
      <c r="B6" t="s">
        <v>201</v>
      </c>
      <c r="C6" s="1">
        <f>'Income Statement'!C5</f>
        <v>72305000</v>
      </c>
    </row>
    <row r="7" spans="1:3" x14ac:dyDescent="0.2">
      <c r="B7" t="s">
        <v>202</v>
      </c>
      <c r="C7" s="26">
        <f>C6/C5</f>
        <v>0.59059202143300549</v>
      </c>
    </row>
    <row r="9" spans="1:3" x14ac:dyDescent="0.2">
      <c r="A9" t="s">
        <v>217</v>
      </c>
      <c r="B9" s="27"/>
      <c r="C9" s="27"/>
    </row>
    <row r="10" spans="1:3" x14ac:dyDescent="0.2">
      <c r="B10" t="s">
        <v>213</v>
      </c>
      <c r="C10" s="1">
        <f>'Income Statement'!C2</f>
        <v>122428000</v>
      </c>
    </row>
    <row r="11" spans="1:3" x14ac:dyDescent="0.2">
      <c r="B11" t="s">
        <v>214</v>
      </c>
      <c r="C11" s="1">
        <f>'Income Statement'!C10</f>
        <v>24654000</v>
      </c>
    </row>
    <row r="12" spans="1:3" x14ac:dyDescent="0.2">
      <c r="B12" t="s">
        <v>215</v>
      </c>
      <c r="C12" s="26">
        <f>C11/C10</f>
        <v>0.20137550233606691</v>
      </c>
    </row>
    <row r="14" spans="1:3" x14ac:dyDescent="0.2">
      <c r="A14" t="s">
        <v>218</v>
      </c>
    </row>
    <row r="15" spans="1:3" x14ac:dyDescent="0.2">
      <c r="B15" t="s">
        <v>15</v>
      </c>
      <c r="C15" s="1">
        <f>'Income Statement'!C22</f>
        <v>14400000</v>
      </c>
    </row>
    <row r="16" spans="1:3" x14ac:dyDescent="0.2">
      <c r="B16" t="s">
        <v>44</v>
      </c>
      <c r="C16" s="1">
        <f>'Balance Sheet'!B2</f>
        <v>407060000</v>
      </c>
    </row>
    <row r="17" spans="1:3" x14ac:dyDescent="0.2">
      <c r="B17" t="s">
        <v>219</v>
      </c>
      <c r="C17" s="26">
        <f>C15/C16</f>
        <v>3.5375620301675431E-2</v>
      </c>
    </row>
    <row r="19" spans="1:3" x14ac:dyDescent="0.2">
      <c r="A19" t="s">
        <v>220</v>
      </c>
    </row>
    <row r="20" spans="1:3" x14ac:dyDescent="0.2">
      <c r="B20" t="s">
        <v>15</v>
      </c>
      <c r="C20" s="1">
        <f>'Income Statement'!C22</f>
        <v>14400000</v>
      </c>
    </row>
    <row r="21" spans="1:3" x14ac:dyDescent="0.2">
      <c r="B21" t="s">
        <v>221</v>
      </c>
      <c r="C21" s="1">
        <f>'Balance Sheet'!B64</f>
        <v>103297000</v>
      </c>
    </row>
    <row r="22" spans="1:3" x14ac:dyDescent="0.2">
      <c r="B22" t="s">
        <v>222</v>
      </c>
      <c r="C22" s="26">
        <f>C20/C21</f>
        <v>0.13940385490382101</v>
      </c>
    </row>
    <row r="24" spans="1:3" x14ac:dyDescent="0.2">
      <c r="A24" t="s">
        <v>223</v>
      </c>
    </row>
    <row r="25" spans="1:3" x14ac:dyDescent="0.2">
      <c r="B25" t="s">
        <v>214</v>
      </c>
      <c r="C25" s="1">
        <f>'Income Statement'!C10</f>
        <v>24654000</v>
      </c>
    </row>
    <row r="26" spans="1:3" x14ac:dyDescent="0.2">
      <c r="B26" t="s">
        <v>213</v>
      </c>
      <c r="C26" s="1">
        <f>'Income Statement'!C2</f>
        <v>122428000</v>
      </c>
    </row>
    <row r="27" spans="1:3" x14ac:dyDescent="0.2">
      <c r="B27" t="s">
        <v>224</v>
      </c>
      <c r="C27" s="26">
        <f>C25/C26</f>
        <v>0.20137550233606691</v>
      </c>
    </row>
    <row r="29" spans="1:3" x14ac:dyDescent="0.2">
      <c r="A29" t="s">
        <v>225</v>
      </c>
    </row>
    <row r="30" spans="1:3" x14ac:dyDescent="0.2">
      <c r="B30" t="s">
        <v>15</v>
      </c>
      <c r="C30" s="1">
        <f>'Income Statement'!B22</f>
        <v>14400000</v>
      </c>
    </row>
    <row r="31" spans="1:3" x14ac:dyDescent="0.2">
      <c r="B31" t="s">
        <v>226</v>
      </c>
    </row>
    <row r="32" spans="1:3" x14ac:dyDescent="0.2">
      <c r="B32" t="s">
        <v>227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8C414-171F-4634-B539-CA70A2CB8D33}">
  <dimension ref="A2:C17"/>
  <sheetViews>
    <sheetView workbookViewId="0">
      <selection activeCell="D17" sqref="D17"/>
    </sheetView>
  </sheetViews>
  <sheetFormatPr baseColWidth="10" defaultColWidth="8.83203125" defaultRowHeight="16" x14ac:dyDescent="0.2"/>
  <cols>
    <col min="2" max="2" width="48" customWidth="1"/>
    <col min="3" max="3" width="17.6640625" customWidth="1"/>
  </cols>
  <sheetData>
    <row r="2" spans="1:3" x14ac:dyDescent="0.2">
      <c r="A2" t="s">
        <v>229</v>
      </c>
    </row>
    <row r="3" spans="1:3" x14ac:dyDescent="0.2">
      <c r="B3" t="s">
        <v>45</v>
      </c>
      <c r="C3" s="1">
        <f>Table5[[#This Row],[12/31/2023]]</f>
        <v>36458000</v>
      </c>
    </row>
    <row r="4" spans="1:3" x14ac:dyDescent="0.2">
      <c r="B4" t="s">
        <v>76</v>
      </c>
      <c r="C4" s="1">
        <f>'Balance Sheet'!B34</f>
        <v>51127000</v>
      </c>
    </row>
    <row r="5" spans="1:3" x14ac:dyDescent="0.2">
      <c r="B5" t="s">
        <v>231</v>
      </c>
      <c r="C5" s="29">
        <f>C3/C4</f>
        <v>0.71308701860073931</v>
      </c>
    </row>
    <row r="7" spans="1:3" x14ac:dyDescent="0.2">
      <c r="A7" t="s">
        <v>230</v>
      </c>
    </row>
    <row r="8" spans="1:3" x14ac:dyDescent="0.2">
      <c r="B8" t="s">
        <v>45</v>
      </c>
      <c r="C8" s="1">
        <f>'Balance Sheet'!B3</f>
        <v>36458000</v>
      </c>
    </row>
    <row r="9" spans="1:3" x14ac:dyDescent="0.2">
      <c r="B9" t="s">
        <v>54</v>
      </c>
      <c r="C9" s="1">
        <f>'Balance Sheet'!B12</f>
        <v>2177000</v>
      </c>
    </row>
    <row r="10" spans="1:3" x14ac:dyDescent="0.2">
      <c r="B10" t="s">
        <v>76</v>
      </c>
      <c r="C10" s="1">
        <f>'Balance Sheet'!B34</f>
        <v>51127000</v>
      </c>
    </row>
    <row r="11" spans="1:3" x14ac:dyDescent="0.2">
      <c r="B11" t="s">
        <v>232</v>
      </c>
      <c r="C11" s="29">
        <f>(C8-C9)/C10</f>
        <v>0.67050677724098817</v>
      </c>
    </row>
    <row r="13" spans="1:3" x14ac:dyDescent="0.2">
      <c r="A13" t="s">
        <v>242</v>
      </c>
    </row>
    <row r="14" spans="1:3" x14ac:dyDescent="0.2">
      <c r="B14" t="s">
        <v>244</v>
      </c>
      <c r="C14" s="1">
        <f>'Balance Sheet'!B5</f>
        <v>6722000</v>
      </c>
    </row>
    <row r="15" spans="1:3" x14ac:dyDescent="0.2">
      <c r="B15" t="s">
        <v>243</v>
      </c>
      <c r="C15" s="1">
        <f>'Balance Sheet'!B4</f>
        <v>6722000</v>
      </c>
    </row>
    <row r="16" spans="1:3" x14ac:dyDescent="0.2">
      <c r="B16" t="s">
        <v>76</v>
      </c>
      <c r="C16" s="1">
        <f>'Balance Sheet'!B34</f>
        <v>51127000</v>
      </c>
    </row>
    <row r="17" spans="2:3" x14ac:dyDescent="0.2">
      <c r="B17" t="s">
        <v>245</v>
      </c>
      <c r="C17" s="29">
        <f>(C14+C15)/C16</f>
        <v>0.26295303851194085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AA179-0CAE-418E-8A72-433B52A42CCF}">
  <dimension ref="A2:C15"/>
  <sheetViews>
    <sheetView tabSelected="1" workbookViewId="0">
      <selection activeCell="C10" sqref="C10"/>
    </sheetView>
  </sheetViews>
  <sheetFormatPr baseColWidth="10" defaultColWidth="8.83203125" defaultRowHeight="16" x14ac:dyDescent="0.2"/>
  <cols>
    <col min="2" max="2" width="47.6640625" customWidth="1"/>
    <col min="3" max="3" width="29.83203125" customWidth="1"/>
  </cols>
  <sheetData>
    <row r="2" spans="1:3" x14ac:dyDescent="0.2">
      <c r="A2" t="s">
        <v>234</v>
      </c>
    </row>
    <row r="3" spans="1:3" x14ac:dyDescent="0.2">
      <c r="B3" t="s">
        <v>126</v>
      </c>
      <c r="C3" s="1">
        <f>'Balance Sheet'!B84</f>
        <v>154899000</v>
      </c>
    </row>
    <row r="4" spans="1:3" x14ac:dyDescent="0.2">
      <c r="B4" t="s">
        <v>221</v>
      </c>
      <c r="C4" s="1">
        <f>'Balance Sheet'!B64</f>
        <v>103297000</v>
      </c>
    </row>
    <row r="5" spans="1:3" x14ac:dyDescent="0.2">
      <c r="B5" t="s">
        <v>233</v>
      </c>
      <c r="C5" s="30">
        <f>C3/C4</f>
        <v>1.4995498417185398</v>
      </c>
    </row>
    <row r="7" spans="1:3" x14ac:dyDescent="0.2">
      <c r="B7" s="28" t="s">
        <v>235</v>
      </c>
    </row>
    <row r="8" spans="1:3" x14ac:dyDescent="0.2">
      <c r="B8" t="s">
        <v>241</v>
      </c>
      <c r="C8">
        <v>16.309999999999999</v>
      </c>
    </row>
    <row r="9" spans="1:3" x14ac:dyDescent="0.2">
      <c r="B9" t="s">
        <v>236</v>
      </c>
      <c r="C9">
        <f>'Income Statement'!C31</f>
        <v>1.97</v>
      </c>
    </row>
    <row r="10" spans="1:3" x14ac:dyDescent="0.2">
      <c r="B10" t="s">
        <v>240</v>
      </c>
      <c r="C10" s="29">
        <f>C8/C9</f>
        <v>8.2791878172588831</v>
      </c>
    </row>
    <row r="12" spans="1:3" x14ac:dyDescent="0.2">
      <c r="B12" t="s">
        <v>237</v>
      </c>
    </row>
    <row r="13" spans="1:3" x14ac:dyDescent="0.2">
      <c r="B13" t="s">
        <v>238</v>
      </c>
      <c r="C13" s="1">
        <f>-Cashflow!B53</f>
        <v>8136000</v>
      </c>
    </row>
    <row r="14" spans="1:3" x14ac:dyDescent="0.2">
      <c r="B14" t="s">
        <v>15</v>
      </c>
      <c r="C14" s="1">
        <f>'Income Statement'!B22</f>
        <v>14400000</v>
      </c>
    </row>
    <row r="15" spans="1:3" x14ac:dyDescent="0.2">
      <c r="B15" t="s">
        <v>239</v>
      </c>
      <c r="C15" s="29">
        <f>C13/C14</f>
        <v>0.56499999999999995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Income Statement</vt:lpstr>
      <vt:lpstr>Balance Sheet</vt:lpstr>
      <vt:lpstr>Cashflow</vt:lpstr>
      <vt:lpstr>Profitability Ratio</vt:lpstr>
      <vt:lpstr>Liquidity Ratio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Karthick Raja Dhanuskodi</dc:creator>
  <cp:lastModifiedBy>Karthick Raja Dhanuskodi</cp:lastModifiedBy>
  <dcterms:created xsi:type="dcterms:W3CDTF">2024-03-31T01:27:14Z</dcterms:created>
  <dcterms:modified xsi:type="dcterms:W3CDTF">2024-04-14T22:56:01Z</dcterms:modified>
</cp:coreProperties>
</file>