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4"/>
  </bookViews>
  <sheets>
    <sheet name="ЗАДАНИЕ1" sheetId="1" r:id="rId1"/>
    <sheet name="ЗАДАНИЕ2" sheetId="2" r:id="rId2"/>
    <sheet name="ЗАДАНИЕ3" sheetId="3" r:id="rId3"/>
    <sheet name="ЗАДАНИЕ4" sheetId="4" r:id="rId4"/>
    <sheet name="ЗАДАНИЕ5" sheetId="6" r:id="rId5"/>
  </sheets>
  <calcPr calcId="152511"/>
</workbook>
</file>

<file path=xl/calcChain.xml><?xml version="1.0" encoding="utf-8"?>
<calcChain xmlns="http://schemas.openxmlformats.org/spreadsheetml/2006/main">
  <c r="E30" i="6" l="1" a="1"/>
  <c r="E30" i="6" s="1"/>
  <c r="E33" i="6"/>
  <c r="E37" i="6"/>
  <c r="E41" i="6"/>
  <c r="D30" i="6" a="1"/>
  <c r="D30" i="6" s="1"/>
  <c r="D33" i="6"/>
  <c r="D37" i="6"/>
  <c r="D41" i="6"/>
  <c r="F5" i="6"/>
  <c r="F6" i="6"/>
  <c r="F7" i="6"/>
  <c r="F8" i="6"/>
  <c r="F9" i="6"/>
  <c r="F10" i="6"/>
  <c r="F11" i="6"/>
  <c r="F12" i="6"/>
  <c r="F13" i="6"/>
  <c r="F14" i="6"/>
  <c r="F15" i="6"/>
  <c r="F4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D4" i="6" a="1"/>
  <c r="D4" i="6" s="1"/>
  <c r="D7" i="6"/>
  <c r="D11" i="6"/>
  <c r="D15" i="6"/>
  <c r="D19" i="6"/>
  <c r="D23" i="6"/>
  <c r="D27" i="6"/>
  <c r="C27" i="4"/>
  <c r="C28" i="4"/>
  <c r="C26" i="4"/>
  <c r="E26" i="3" a="1"/>
  <c r="E26" i="3" s="1"/>
  <c r="C27" i="2"/>
  <c r="C28" i="2"/>
  <c r="C26" i="2"/>
  <c r="D28" i="1"/>
  <c r="D29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6" i="1"/>
  <c r="E40" i="6" l="1"/>
  <c r="E36" i="6"/>
  <c r="E32" i="6"/>
  <c r="E39" i="6"/>
  <c r="E35" i="6"/>
  <c r="E31" i="6"/>
  <c r="E38" i="6"/>
  <c r="E34" i="6"/>
  <c r="D40" i="6"/>
  <c r="D36" i="6"/>
  <c r="D32" i="6"/>
  <c r="D39" i="6"/>
  <c r="D35" i="6"/>
  <c r="D31" i="6"/>
  <c r="D38" i="6"/>
  <c r="D34" i="6"/>
  <c r="D26" i="6"/>
  <c r="D22" i="6"/>
  <c r="D18" i="6"/>
  <c r="D14" i="6"/>
  <c r="D10" i="6"/>
  <c r="D6" i="6"/>
  <c r="D25" i="6"/>
  <c r="D21" i="6"/>
  <c r="D17" i="6"/>
  <c r="D13" i="6"/>
  <c r="D9" i="6"/>
  <c r="D5" i="6"/>
  <c r="D24" i="6"/>
  <c r="D20" i="6"/>
  <c r="D16" i="6"/>
  <c r="D12" i="6"/>
  <c r="D8" i="6"/>
  <c r="E28" i="3"/>
  <c r="E27" i="3"/>
</calcChain>
</file>

<file path=xl/sharedStrings.xml><?xml version="1.0" encoding="utf-8"?>
<sst xmlns="http://schemas.openxmlformats.org/spreadsheetml/2006/main" count="28" uniqueCount="20">
  <si>
    <t>Прогноз по скользящему среднему</t>
  </si>
  <si>
    <t>Дата</t>
  </si>
  <si>
    <t>Прибыль</t>
  </si>
  <si>
    <t>Скользящее среднее</t>
  </si>
  <si>
    <t>Прогнозирование методом линейной регрессии</t>
  </si>
  <si>
    <t xml:space="preserve">Функция ПРЕДСКАЗ (FORECAST)
</t>
  </si>
  <si>
    <t>Многопараметрическое прогнозирование методом линейной регрессии</t>
  </si>
  <si>
    <t>Функция ТЕНДЕНЦИЯ (TREND)</t>
  </si>
  <si>
    <t>Реклама</t>
  </si>
  <si>
    <t>Количество конкурентов</t>
  </si>
  <si>
    <t>Прогнозирование методом экспоненциального сглаживания</t>
  </si>
  <si>
    <t>Функция РОСТ (GROWTH)</t>
  </si>
  <si>
    <t>Продажи</t>
  </si>
  <si>
    <t>Тренд</t>
  </si>
  <si>
    <t>Индекс сезонности</t>
  </si>
  <si>
    <t>Усредненный индекс сезонности</t>
  </si>
  <si>
    <t>Прогноз тренда</t>
  </si>
  <si>
    <t>Прогноз продаж</t>
  </si>
  <si>
    <t>Линейный тренд с учетом сезонности</t>
  </si>
  <si>
    <t>ПРОГНОЗ на 2013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</si>
</sst>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_р_._-;\-* #,##0_р_._-;_-* &quot;-&quot;??_р_.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3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3"/>
      <name val="Arial"/>
      <family val="2"/>
      <charset val="204"/>
    </font>
    <font>
      <i/>
      <sz val="11"/>
      <color theme="0" tint="-0.34998626667073579"/>
      <name val="Arial"/>
      <family val="2"/>
      <charset val="204"/>
    </font>
    <font>
      <b/>
      <sz val="11"/>
      <color rgb="FF002060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3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36">
    <xf numFmtId="0" fontId="0" fillId="0" borderId="0" xfId="0"/>
    <xf numFmtId="0" fontId="5" fillId="3" borderId="2" xfId="3" applyNumberFormat="1" applyFont="1" applyFill="1" applyBorder="1" applyAlignment="1">
      <alignment horizontal="center" vertical="center" wrapText="1"/>
    </xf>
    <xf numFmtId="17" fontId="6" fillId="0" borderId="2" xfId="3" applyNumberFormat="1" applyFont="1" applyFill="1" applyBorder="1"/>
    <xf numFmtId="3" fontId="6" fillId="0" borderId="2" xfId="3" applyNumberFormat="1" applyFont="1" applyFill="1" applyBorder="1"/>
    <xf numFmtId="0" fontId="7" fillId="0" borderId="0" xfId="0" applyFont="1" applyFill="1"/>
    <xf numFmtId="3" fontId="6" fillId="7" borderId="2" xfId="3" applyNumberFormat="1" applyFont="1" applyFill="1" applyBorder="1"/>
    <xf numFmtId="0" fontId="7" fillId="0" borderId="0" xfId="0" applyFont="1"/>
    <xf numFmtId="0" fontId="7" fillId="0" borderId="0" xfId="0" applyFont="1" applyBorder="1"/>
    <xf numFmtId="43" fontId="7" fillId="0" borderId="0" xfId="1" applyFont="1" applyFill="1" applyBorder="1"/>
    <xf numFmtId="43" fontId="7" fillId="0" borderId="0" xfId="1" applyFont="1" applyFill="1"/>
    <xf numFmtId="17" fontId="6" fillId="4" borderId="2" xfId="3" applyNumberFormat="1" applyFont="1" applyFill="1" applyBorder="1"/>
    <xf numFmtId="17" fontId="6" fillId="6" borderId="2" xfId="3" applyNumberFormat="1" applyFont="1" applyFill="1" applyBorder="1"/>
    <xf numFmtId="0" fontId="7" fillId="0" borderId="0" xfId="0" quotePrefix="1" applyFont="1" applyFill="1"/>
    <xf numFmtId="4" fontId="6" fillId="0" borderId="2" xfId="3" applyNumberFormat="1" applyFont="1" applyFill="1" applyBorder="1"/>
    <xf numFmtId="0" fontId="8" fillId="0" borderId="0" xfId="4" applyNumberFormat="1" applyFont="1" applyFill="1"/>
    <xf numFmtId="164" fontId="7" fillId="0" borderId="0" xfId="0" applyNumberFormat="1" applyFont="1" applyFill="1"/>
    <xf numFmtId="0" fontId="7" fillId="2" borderId="0" xfId="0" applyFont="1" applyFill="1"/>
    <xf numFmtId="0" fontId="8" fillId="2" borderId="0" xfId="4" applyNumberFormat="1" applyFont="1" applyFill="1"/>
    <xf numFmtId="0" fontId="7" fillId="2" borderId="0" xfId="0" applyNumberFormat="1" applyFont="1" applyFill="1"/>
    <xf numFmtId="0" fontId="8" fillId="3" borderId="2" xfId="5" applyFont="1" applyFill="1" applyBorder="1" applyAlignment="1">
      <alignment horizontal="center" vertical="center"/>
    </xf>
    <xf numFmtId="0" fontId="8" fillId="3" borderId="2" xfId="5" applyFont="1" applyFill="1" applyBorder="1" applyAlignment="1">
      <alignment horizontal="center" vertical="center" wrapText="1"/>
    </xf>
    <xf numFmtId="17" fontId="7" fillId="4" borderId="2" xfId="0" applyNumberFormat="1" applyFont="1" applyFill="1" applyBorder="1"/>
    <xf numFmtId="0" fontId="7" fillId="4" borderId="2" xfId="0" applyFont="1" applyFill="1" applyBorder="1"/>
    <xf numFmtId="164" fontId="7" fillId="5" borderId="2" xfId="1" applyNumberFormat="1" applyFont="1" applyFill="1" applyBorder="1"/>
    <xf numFmtId="17" fontId="7" fillId="6" borderId="2" xfId="0" applyNumberFormat="1" applyFont="1" applyFill="1" applyBorder="1"/>
    <xf numFmtId="0" fontId="7" fillId="6" borderId="2" xfId="0" applyFont="1" applyFill="1" applyBorder="1"/>
    <xf numFmtId="164" fontId="7" fillId="7" borderId="2" xfId="1" applyNumberFormat="1" applyFont="1" applyFill="1" applyBorder="1"/>
    <xf numFmtId="0" fontId="8" fillId="0" borderId="0" xfId="4" applyFont="1" applyFill="1" applyAlignment="1"/>
    <xf numFmtId="0" fontId="9" fillId="0" borderId="0" xfId="0" applyFont="1" applyFill="1"/>
    <xf numFmtId="0" fontId="11" fillId="0" borderId="0" xfId="0" applyFont="1" applyFill="1"/>
    <xf numFmtId="0" fontId="12" fillId="0" borderId="0" xfId="2" applyFont="1" applyFill="1"/>
    <xf numFmtId="0" fontId="11" fillId="2" borderId="0" xfId="0" applyFont="1" applyFill="1"/>
    <xf numFmtId="0" fontId="12" fillId="2" borderId="0" xfId="2" applyFont="1" applyFill="1"/>
    <xf numFmtId="0" fontId="11" fillId="0" borderId="0" xfId="0" applyFont="1"/>
    <xf numFmtId="17" fontId="10" fillId="7" borderId="3" xfId="3" applyNumberFormat="1" applyFont="1" applyFill="1" applyBorder="1" applyAlignment="1">
      <alignment horizontal="center"/>
    </xf>
    <xf numFmtId="17" fontId="10" fillId="7" borderId="4" xfId="3" applyNumberFormat="1" applyFont="1" applyFill="1" applyBorder="1" applyAlignment="1">
      <alignment horizontal="center"/>
    </xf>
  </cellXfs>
  <cellStyles count="6">
    <cellStyle name="Heading 3" xfId="5"/>
    <cellStyle name="Heading 4" xfId="4"/>
    <cellStyle name="Название" xfId="2" builtinId="15"/>
    <cellStyle name="Обычный" xfId="0" builtinId="0"/>
    <cellStyle name="Обычный_DHL" xfId="3"/>
    <cellStyle name="Финансовый" xfId="1" builtinId="3"/>
  </cellStyles>
  <dxfs count="11"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2" defaultPivotStyle="PivotStyleMedium9"/>
  <colors>
    <mruColors>
      <color rgb="FF99FF99"/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96891835888939"/>
          <c:y val="3.1766873208492044E-2"/>
          <c:w val="0.8147710319104855"/>
          <c:h val="0.84529797242359217"/>
        </c:manualLayout>
      </c:layout>
      <c:lineChart>
        <c:grouping val="standard"/>
        <c:varyColors val="0"/>
        <c:ser>
          <c:idx val="0"/>
          <c:order val="0"/>
          <c:tx>
            <c:strRef>
              <c:f>ЗАДАНИЕ1!$C$3</c:f>
              <c:strCache>
                <c:ptCount val="1"/>
                <c:pt idx="0">
                  <c:v>Прибыль</c:v>
                </c:pt>
              </c:strCache>
            </c:strRef>
          </c:tx>
          <c:marker>
            <c:symbol val="none"/>
          </c:marker>
          <c:trendline>
            <c:name>скользящее среднее</c:name>
            <c:trendlineType val="movingAvg"/>
            <c:period val="3"/>
            <c:dispRSqr val="0"/>
            <c:dispEq val="0"/>
          </c:trendline>
          <c:cat>
            <c:numRef>
              <c:f>ЗАДАНИЕ1!$B$4:$B$27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ЗАДАНИЕ1!$C$4:$C$27</c:f>
              <c:numCache>
                <c:formatCode>#,##0</c:formatCode>
                <c:ptCount val="24"/>
                <c:pt idx="0">
                  <c:v>19124</c:v>
                </c:pt>
                <c:pt idx="1">
                  <c:v>14985</c:v>
                </c:pt>
                <c:pt idx="2">
                  <c:v>14555</c:v>
                </c:pt>
                <c:pt idx="3">
                  <c:v>27984</c:v>
                </c:pt>
                <c:pt idx="4">
                  <c:v>11169</c:v>
                </c:pt>
                <c:pt idx="5">
                  <c:v>15303</c:v>
                </c:pt>
                <c:pt idx="6">
                  <c:v>25932</c:v>
                </c:pt>
                <c:pt idx="7">
                  <c:v>20735</c:v>
                </c:pt>
                <c:pt idx="8">
                  <c:v>22366</c:v>
                </c:pt>
                <c:pt idx="9">
                  <c:v>26126</c:v>
                </c:pt>
                <c:pt idx="10">
                  <c:v>28784</c:v>
                </c:pt>
                <c:pt idx="11">
                  <c:v>17803</c:v>
                </c:pt>
                <c:pt idx="12">
                  <c:v>16966</c:v>
                </c:pt>
                <c:pt idx="13">
                  <c:v>19299</c:v>
                </c:pt>
                <c:pt idx="14">
                  <c:v>11851</c:v>
                </c:pt>
                <c:pt idx="15">
                  <c:v>21228</c:v>
                </c:pt>
                <c:pt idx="16">
                  <c:v>14884</c:v>
                </c:pt>
                <c:pt idx="17">
                  <c:v>23778</c:v>
                </c:pt>
                <c:pt idx="18">
                  <c:v>22451</c:v>
                </c:pt>
                <c:pt idx="19">
                  <c:v>11837</c:v>
                </c:pt>
                <c:pt idx="20">
                  <c:v>26184</c:v>
                </c:pt>
                <c:pt idx="21">
                  <c:v>24832</c:v>
                </c:pt>
                <c:pt idx="22">
                  <c:v>22552</c:v>
                </c:pt>
                <c:pt idx="23">
                  <c:v>29420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ЗАДАНИЕ1!$D$3</c:f>
              <c:strCache>
                <c:ptCount val="1"/>
                <c:pt idx="0">
                  <c:v>Скользящее среднее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ЗАДАНИЕ1!$B$4:$B$27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ЗАДАНИЕ1!$D$4:$D$27</c:f>
              <c:numCache>
                <c:formatCode>#,##0</c:formatCode>
                <c:ptCount val="24"/>
                <c:pt idx="2">
                  <c:v>16221.333333333334</c:v>
                </c:pt>
                <c:pt idx="3">
                  <c:v>19174.666666666668</c:v>
                </c:pt>
                <c:pt idx="4">
                  <c:v>17902.666666666668</c:v>
                </c:pt>
                <c:pt idx="5">
                  <c:v>18152</c:v>
                </c:pt>
                <c:pt idx="6">
                  <c:v>17468</c:v>
                </c:pt>
                <c:pt idx="7">
                  <c:v>20656.666666666668</c:v>
                </c:pt>
                <c:pt idx="8">
                  <c:v>23011</c:v>
                </c:pt>
                <c:pt idx="9">
                  <c:v>23075.666666666668</c:v>
                </c:pt>
                <c:pt idx="10">
                  <c:v>25758.666666666668</c:v>
                </c:pt>
                <c:pt idx="11">
                  <c:v>24237.666666666668</c:v>
                </c:pt>
                <c:pt idx="12">
                  <c:v>21184.333333333332</c:v>
                </c:pt>
                <c:pt idx="13">
                  <c:v>18022.666666666668</c:v>
                </c:pt>
                <c:pt idx="14">
                  <c:v>16038.666666666666</c:v>
                </c:pt>
                <c:pt idx="15">
                  <c:v>17459.333333333332</c:v>
                </c:pt>
                <c:pt idx="16">
                  <c:v>15987.666666666666</c:v>
                </c:pt>
                <c:pt idx="17">
                  <c:v>19963.333333333332</c:v>
                </c:pt>
                <c:pt idx="18">
                  <c:v>20371</c:v>
                </c:pt>
                <c:pt idx="19">
                  <c:v>19355.333333333332</c:v>
                </c:pt>
                <c:pt idx="20">
                  <c:v>20157.333333333332</c:v>
                </c:pt>
                <c:pt idx="21">
                  <c:v>20951</c:v>
                </c:pt>
                <c:pt idx="22">
                  <c:v>24522.666666666668</c:v>
                </c:pt>
                <c:pt idx="23">
                  <c:v>25601.333333333332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600888"/>
        <c:axId val="250601280"/>
      </c:lineChart>
      <c:dateAx>
        <c:axId val="250600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250601280"/>
        <c:crosses val="autoZero"/>
        <c:auto val="1"/>
        <c:lblOffset val="100"/>
        <c:baseTimeUnit val="months"/>
      </c:dateAx>
      <c:valAx>
        <c:axId val="2506012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50600888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55617365607076896"/>
          <c:y val="3.3465303651098496E-2"/>
          <c:w val="0.27006419753086419"/>
          <c:h val="9.8061122326474681E-2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ЗАДАНИЕ2!$C$4</c:f>
          <c:strCache>
            <c:ptCount val="1"/>
            <c:pt idx="0">
              <c:v>Прибыль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624118600552713E-2"/>
          <c:y val="0.11153759855564767"/>
          <c:w val="0.90245930880119507"/>
          <c:h val="0.73966051460267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ЗАДАНИЕ2!$C$4</c:f>
              <c:strCache>
                <c:ptCount val="1"/>
                <c:pt idx="0">
                  <c:v>Прибыль</c:v>
                </c:pt>
              </c:strCache>
            </c:strRef>
          </c:tx>
          <c:invertIfNegative val="0"/>
          <c:dPt>
            <c:idx val="21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</c:spPr>
          </c:dPt>
          <c:dPt>
            <c:idx val="22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</c:spPr>
          </c:dPt>
          <c:dPt>
            <c:idx val="23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</c:spPr>
          </c:dPt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cat>
            <c:numRef>
              <c:f>ЗАДАНИЕ2!$B$5:$B$28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ЗАДАНИЕ2!$C$5:$C$28</c:f>
              <c:numCache>
                <c:formatCode>#,##0</c:formatCode>
                <c:ptCount val="24"/>
                <c:pt idx="0">
                  <c:v>302975</c:v>
                </c:pt>
                <c:pt idx="1">
                  <c:v>344475</c:v>
                </c:pt>
                <c:pt idx="2">
                  <c:v>382500</c:v>
                </c:pt>
                <c:pt idx="3">
                  <c:v>500500</c:v>
                </c:pt>
                <c:pt idx="4">
                  <c:v>484000</c:v>
                </c:pt>
                <c:pt idx="5">
                  <c:v>497250</c:v>
                </c:pt>
                <c:pt idx="6">
                  <c:v>512500</c:v>
                </c:pt>
                <c:pt idx="7">
                  <c:v>479725</c:v>
                </c:pt>
                <c:pt idx="8">
                  <c:v>468500</c:v>
                </c:pt>
                <c:pt idx="9">
                  <c:v>545625</c:v>
                </c:pt>
                <c:pt idx="10">
                  <c:v>504075</c:v>
                </c:pt>
                <c:pt idx="11">
                  <c:v>598725</c:v>
                </c:pt>
                <c:pt idx="12">
                  <c:v>614500</c:v>
                </c:pt>
                <c:pt idx="13">
                  <c:v>550000</c:v>
                </c:pt>
                <c:pt idx="14">
                  <c:v>602500</c:v>
                </c:pt>
                <c:pt idx="15">
                  <c:v>553725</c:v>
                </c:pt>
                <c:pt idx="16">
                  <c:v>584675</c:v>
                </c:pt>
                <c:pt idx="17">
                  <c:v>700000</c:v>
                </c:pt>
                <c:pt idx="18">
                  <c:v>640575</c:v>
                </c:pt>
                <c:pt idx="19">
                  <c:v>580000</c:v>
                </c:pt>
                <c:pt idx="20">
                  <c:v>696125</c:v>
                </c:pt>
                <c:pt idx="21">
                  <c:v>692223.74163491651</c:v>
                </c:pt>
                <c:pt idx="22">
                  <c:v>707163.56069261953</c:v>
                </c:pt>
                <c:pt idx="23">
                  <c:v>721621.45010329783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62640"/>
        <c:axId val="249962248"/>
      </c:barChart>
      <c:dateAx>
        <c:axId val="2499626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249962248"/>
        <c:crosses val="autoZero"/>
        <c:auto val="1"/>
        <c:lblOffset val="100"/>
        <c:baseTimeUnit val="months"/>
      </c:dateAx>
      <c:valAx>
        <c:axId val="2499622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9962640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Влияние рекламы и количества конкурентов на прибыль</a:t>
            </a:r>
          </a:p>
        </c:rich>
      </c:tx>
      <c:layout>
        <c:manualLayout>
          <c:xMode val="edge"/>
          <c:yMode val="edge"/>
          <c:x val="0.22189256630395515"/>
          <c:y val="1.407211571489672E-2"/>
        </c:manualLayout>
      </c:layout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ЗАДАНИЕ3!$C$4</c:f>
              <c:strCache>
                <c:ptCount val="1"/>
                <c:pt idx="0">
                  <c:v>Количество конкурентов</c:v>
                </c:pt>
              </c:strCache>
            </c:strRef>
          </c:tx>
          <c:spPr>
            <a:solidFill>
              <a:schemeClr val="accent1">
                <a:alpha val="41000"/>
              </a:schemeClr>
            </a:solidFill>
            <a:ln>
              <a:noFill/>
            </a:ln>
          </c:spPr>
          <c:cat>
            <c:numRef>
              <c:f>ЗАДАНИЕ3!$B$5:$B$28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ЗАДАНИЕ3!$C$5:$C$28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45992"/>
        <c:axId val="252045600"/>
      </c:areaChart>
      <c:lineChart>
        <c:grouping val="standard"/>
        <c:varyColors val="0"/>
        <c:ser>
          <c:idx val="1"/>
          <c:order val="1"/>
          <c:tx>
            <c:strRef>
              <c:f>ЗАДАНИЕ3!$D$4</c:f>
              <c:strCache>
                <c:ptCount val="1"/>
                <c:pt idx="0">
                  <c:v>Реклама</c:v>
                </c:pt>
              </c:strCache>
            </c:strRef>
          </c:tx>
          <c:marker>
            <c:symbol val="none"/>
          </c:marker>
          <c:cat>
            <c:numRef>
              <c:f>ЗАДАНИЕ3!$B$5:$B$28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ЗАДАНИЕ3!$D$5:$D$28</c:f>
              <c:numCache>
                <c:formatCode>General</c:formatCode>
                <c:ptCount val="24"/>
                <c:pt idx="0">
                  <c:v>44600</c:v>
                </c:pt>
                <c:pt idx="1">
                  <c:v>33190</c:v>
                </c:pt>
                <c:pt idx="2">
                  <c:v>49790</c:v>
                </c:pt>
                <c:pt idx="3">
                  <c:v>87870</c:v>
                </c:pt>
                <c:pt idx="4">
                  <c:v>85050</c:v>
                </c:pt>
                <c:pt idx="5">
                  <c:v>74300</c:v>
                </c:pt>
                <c:pt idx="6">
                  <c:v>99170</c:v>
                </c:pt>
                <c:pt idx="7">
                  <c:v>81730</c:v>
                </c:pt>
                <c:pt idx="8">
                  <c:v>97540</c:v>
                </c:pt>
                <c:pt idx="9">
                  <c:v>74590</c:v>
                </c:pt>
                <c:pt idx="10">
                  <c:v>85030</c:v>
                </c:pt>
                <c:pt idx="11">
                  <c:v>58000</c:v>
                </c:pt>
                <c:pt idx="12">
                  <c:v>64500</c:v>
                </c:pt>
                <c:pt idx="13">
                  <c:v>42000</c:v>
                </c:pt>
                <c:pt idx="14">
                  <c:v>43390</c:v>
                </c:pt>
                <c:pt idx="15">
                  <c:v>41420</c:v>
                </c:pt>
                <c:pt idx="16">
                  <c:v>48000</c:v>
                </c:pt>
                <c:pt idx="17">
                  <c:v>65000</c:v>
                </c:pt>
                <c:pt idx="18">
                  <c:v>45000</c:v>
                </c:pt>
                <c:pt idx="19">
                  <c:v>36100</c:v>
                </c:pt>
                <c:pt idx="20">
                  <c:v>51000</c:v>
                </c:pt>
                <c:pt idx="21">
                  <c:v>70000</c:v>
                </c:pt>
                <c:pt idx="22">
                  <c:v>45000</c:v>
                </c:pt>
                <c:pt idx="23">
                  <c:v>80000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ЗАДАНИЕ3!$E$4</c:f>
              <c:strCache>
                <c:ptCount val="1"/>
                <c:pt idx="0">
                  <c:v>Прибыль</c:v>
                </c:pt>
              </c:strCache>
            </c:strRef>
          </c:tx>
          <c:marker>
            <c:symbol val="none"/>
          </c:marker>
          <c:dPt>
            <c:idx val="21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2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3"/>
            <c:bubble3D val="0"/>
            <c:spPr>
              <a:ln>
                <a:solidFill>
                  <a:srgbClr val="FF0000"/>
                </a:solidFill>
              </a:ln>
            </c:spPr>
          </c:dPt>
          <c:cat>
            <c:numRef>
              <c:f>ЗАДАНИЕ3!$B$5:$B$28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ЗАДАНИЕ3!$E$5:$E$28</c:f>
              <c:numCache>
                <c:formatCode>_-* #\ ##0_р_._-;\-* #\ ##0_р_._-;_-* "-"??_р_._-;_-@_-</c:formatCode>
                <c:ptCount val="24"/>
                <c:pt idx="0">
                  <c:v>145428</c:v>
                </c:pt>
                <c:pt idx="1">
                  <c:v>150948</c:v>
                </c:pt>
                <c:pt idx="2">
                  <c:v>186000</c:v>
                </c:pt>
                <c:pt idx="3">
                  <c:v>241200</c:v>
                </c:pt>
                <c:pt idx="4">
                  <c:v>208320</c:v>
                </c:pt>
                <c:pt idx="5">
                  <c:v>238680</c:v>
                </c:pt>
                <c:pt idx="6">
                  <c:v>255600</c:v>
                </c:pt>
                <c:pt idx="7">
                  <c:v>230268</c:v>
                </c:pt>
                <c:pt idx="8">
                  <c:v>222480</c:v>
                </c:pt>
                <c:pt idx="9">
                  <c:v>261900</c:v>
                </c:pt>
                <c:pt idx="10">
                  <c:v>241956</c:v>
                </c:pt>
                <c:pt idx="11">
                  <c:v>287388</c:v>
                </c:pt>
                <c:pt idx="12">
                  <c:v>294960</c:v>
                </c:pt>
                <c:pt idx="13">
                  <c:v>258000</c:v>
                </c:pt>
                <c:pt idx="14">
                  <c:v>289200</c:v>
                </c:pt>
                <c:pt idx="15">
                  <c:v>265788</c:v>
                </c:pt>
                <c:pt idx="16">
                  <c:v>280644</c:v>
                </c:pt>
                <c:pt idx="17">
                  <c:v>336000</c:v>
                </c:pt>
                <c:pt idx="18">
                  <c:v>307476</c:v>
                </c:pt>
                <c:pt idx="19">
                  <c:v>277488</c:v>
                </c:pt>
                <c:pt idx="20">
                  <c:v>334140</c:v>
                </c:pt>
                <c:pt idx="21">
                  <c:v>347993.16142370179</c:v>
                </c:pt>
                <c:pt idx="22">
                  <c:v>338492.54028863274</c:v>
                </c:pt>
                <c:pt idx="23">
                  <c:v>371251.13350630365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044816"/>
        <c:axId val="252045208"/>
      </c:lineChart>
      <c:dateAx>
        <c:axId val="25204481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252045208"/>
        <c:crosses val="autoZero"/>
        <c:auto val="1"/>
        <c:lblOffset val="100"/>
        <c:baseTimeUnit val="months"/>
      </c:dateAx>
      <c:valAx>
        <c:axId val="252045208"/>
        <c:scaling>
          <c:orientation val="minMax"/>
          <c:max val="4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Прибыль и расходы на рекламу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2044816"/>
        <c:crosses val="autoZero"/>
        <c:crossBetween val="between"/>
      </c:valAx>
      <c:valAx>
        <c:axId val="252045600"/>
        <c:scaling>
          <c:orientation val="minMax"/>
          <c:max val="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Конкуренты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045992"/>
        <c:crosses val="max"/>
        <c:crossBetween val="between"/>
      </c:valAx>
      <c:dateAx>
        <c:axId val="252045992"/>
        <c:scaling>
          <c:orientation val="minMax"/>
        </c:scaling>
        <c:delete val="1"/>
        <c:axPos val="b"/>
        <c:majorGridlines>
          <c:spPr>
            <a:ln>
              <a:solidFill>
                <a:schemeClr val="tx1">
                  <a:alpha val="49000"/>
                </a:scheme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crossAx val="252045600"/>
        <c:crosses val="autoZero"/>
        <c:auto val="1"/>
        <c:lblOffset val="100"/>
        <c:baseTimeUnit val="months"/>
      </c:dateAx>
      <c:spPr>
        <a:noFill/>
        <a:ln>
          <a:solidFill>
            <a:schemeClr val="bg1">
              <a:lumMod val="75000"/>
            </a:schemeClr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ЗАДАНИЕ4!$C$4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21"/>
            <c:marker>
              <c:symbol val="none"/>
            </c:marker>
            <c:bubble3D val="0"/>
          </c:dPt>
          <c:dPt>
            <c:idx val="22"/>
            <c:marker>
              <c:symbol val="none"/>
            </c:marker>
            <c:bubble3D val="0"/>
          </c:dPt>
          <c:dPt>
            <c:idx val="23"/>
            <c:marker>
              <c:symbol val="none"/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ЗАДАНИЕ4!$B$5:$B$28</c:f>
              <c:numCache>
                <c:formatCode>mmm\-yy</c:formatCode>
                <c:ptCount val="24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</c:numCache>
            </c:numRef>
          </c:cat>
          <c:val>
            <c:numRef>
              <c:f>ЗАДАНИЕ4!$C$5:$C$28</c:f>
              <c:numCache>
                <c:formatCode>#,##0</c:formatCode>
                <c:ptCount val="24"/>
                <c:pt idx="0">
                  <c:v>6000</c:v>
                </c:pt>
                <c:pt idx="1">
                  <c:v>6750</c:v>
                </c:pt>
                <c:pt idx="2">
                  <c:v>9350</c:v>
                </c:pt>
                <c:pt idx="3">
                  <c:v>7500</c:v>
                </c:pt>
                <c:pt idx="4">
                  <c:v>8750</c:v>
                </c:pt>
                <c:pt idx="5">
                  <c:v>9000</c:v>
                </c:pt>
                <c:pt idx="6">
                  <c:v>16600</c:v>
                </c:pt>
                <c:pt idx="7">
                  <c:v>10500</c:v>
                </c:pt>
                <c:pt idx="8">
                  <c:v>12000</c:v>
                </c:pt>
                <c:pt idx="9">
                  <c:v>16500</c:v>
                </c:pt>
                <c:pt idx="10">
                  <c:v>15000</c:v>
                </c:pt>
                <c:pt idx="11">
                  <c:v>22500</c:v>
                </c:pt>
                <c:pt idx="12">
                  <c:v>39750</c:v>
                </c:pt>
                <c:pt idx="13">
                  <c:v>32500</c:v>
                </c:pt>
                <c:pt idx="14">
                  <c:v>40000</c:v>
                </c:pt>
                <c:pt idx="15">
                  <c:v>35000</c:v>
                </c:pt>
                <c:pt idx="16">
                  <c:v>62500</c:v>
                </c:pt>
                <c:pt idx="17">
                  <c:v>57000</c:v>
                </c:pt>
                <c:pt idx="18">
                  <c:v>62500</c:v>
                </c:pt>
                <c:pt idx="19">
                  <c:v>75000</c:v>
                </c:pt>
                <c:pt idx="20">
                  <c:v>99100</c:v>
                </c:pt>
                <c:pt idx="21">
                  <c:v>98700.710219420158</c:v>
                </c:pt>
                <c:pt idx="22">
                  <c:v>113736.84055656128</c:v>
                </c:pt>
                <c:pt idx="23">
                  <c:v>130465.46371684679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9961856"/>
        <c:axId val="251830256"/>
      </c:lineChart>
      <c:dateAx>
        <c:axId val="2499618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830256"/>
        <c:crosses val="autoZero"/>
        <c:auto val="1"/>
        <c:lblOffset val="100"/>
        <c:baseTimeUnit val="months"/>
      </c:dateAx>
      <c:valAx>
        <c:axId val="251830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96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Pt>
            <c:idx val="24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5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6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7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8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9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0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1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2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3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4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5"/>
            <c:bubble3D val="0"/>
            <c:spPr>
              <a:ln>
                <a:solidFill>
                  <a:srgbClr val="FF0000"/>
                </a:solidFill>
              </a:ln>
            </c:spPr>
          </c:dPt>
          <c:trendline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cat>
            <c:numRef>
              <c:f>(ЗАДАНИЕ5!$B$4:$B$27,ЗАДАНИЕ5!$B$30:$B$41)</c:f>
              <c:numCache>
                <c:formatCode>mmm\-yy</c:formatCode>
                <c:ptCount val="36"/>
                <c:pt idx="0">
                  <c:v>40547</c:v>
                </c:pt>
                <c:pt idx="1">
                  <c:v>40578</c:v>
                </c:pt>
                <c:pt idx="2">
                  <c:v>40606</c:v>
                </c:pt>
                <c:pt idx="3">
                  <c:v>40637</c:v>
                </c:pt>
                <c:pt idx="4">
                  <c:v>40667</c:v>
                </c:pt>
                <c:pt idx="5">
                  <c:v>40698</c:v>
                </c:pt>
                <c:pt idx="6">
                  <c:v>40728</c:v>
                </c:pt>
                <c:pt idx="7">
                  <c:v>40759</c:v>
                </c:pt>
                <c:pt idx="8">
                  <c:v>40790</c:v>
                </c:pt>
                <c:pt idx="9">
                  <c:v>40820</c:v>
                </c:pt>
                <c:pt idx="10">
                  <c:v>40851</c:v>
                </c:pt>
                <c:pt idx="11">
                  <c:v>40881</c:v>
                </c:pt>
                <c:pt idx="12">
                  <c:v>40912</c:v>
                </c:pt>
                <c:pt idx="13">
                  <c:v>40943</c:v>
                </c:pt>
                <c:pt idx="14">
                  <c:v>40972</c:v>
                </c:pt>
                <c:pt idx="15">
                  <c:v>41003</c:v>
                </c:pt>
                <c:pt idx="16">
                  <c:v>41033</c:v>
                </c:pt>
                <c:pt idx="17">
                  <c:v>41064</c:v>
                </c:pt>
                <c:pt idx="18">
                  <c:v>41094</c:v>
                </c:pt>
                <c:pt idx="19">
                  <c:v>41125</c:v>
                </c:pt>
                <c:pt idx="20">
                  <c:v>41156</c:v>
                </c:pt>
                <c:pt idx="21">
                  <c:v>41186</c:v>
                </c:pt>
                <c:pt idx="22">
                  <c:v>41217</c:v>
                </c:pt>
                <c:pt idx="23">
                  <c:v>41247</c:v>
                </c:pt>
                <c:pt idx="24">
                  <c:v>41278</c:v>
                </c:pt>
                <c:pt idx="25">
                  <c:v>41309</c:v>
                </c:pt>
                <c:pt idx="26">
                  <c:v>41337</c:v>
                </c:pt>
                <c:pt idx="27">
                  <c:v>41368</c:v>
                </c:pt>
                <c:pt idx="28">
                  <c:v>41398</c:v>
                </c:pt>
                <c:pt idx="29">
                  <c:v>41429</c:v>
                </c:pt>
                <c:pt idx="30">
                  <c:v>41459</c:v>
                </c:pt>
                <c:pt idx="31">
                  <c:v>41490</c:v>
                </c:pt>
                <c:pt idx="32">
                  <c:v>41521</c:v>
                </c:pt>
                <c:pt idx="33">
                  <c:v>41551</c:v>
                </c:pt>
                <c:pt idx="34">
                  <c:v>41582</c:v>
                </c:pt>
                <c:pt idx="35">
                  <c:v>41612</c:v>
                </c:pt>
              </c:numCache>
            </c:numRef>
          </c:cat>
          <c:val>
            <c:numRef>
              <c:f>(ЗАДАНИЕ5!$C$4:$C$27,ЗАДАНИЕ5!$E$30:$E$41)</c:f>
              <c:numCache>
                <c:formatCode>#,##0</c:formatCode>
                <c:ptCount val="36"/>
                <c:pt idx="0">
                  <c:v>19414897.940000001</c:v>
                </c:pt>
                <c:pt idx="1">
                  <c:v>12999109.470000001</c:v>
                </c:pt>
                <c:pt idx="2">
                  <c:v>13168478</c:v>
                </c:pt>
                <c:pt idx="3">
                  <c:v>15175140.029999999</c:v>
                </c:pt>
                <c:pt idx="4">
                  <c:v>13505352.33</c:v>
                </c:pt>
                <c:pt idx="5">
                  <c:v>15407155.18</c:v>
                </c:pt>
                <c:pt idx="6">
                  <c:v>13763018.439999999</c:v>
                </c:pt>
                <c:pt idx="7">
                  <c:v>20301480.280000001</c:v>
                </c:pt>
                <c:pt idx="8">
                  <c:v>18023457.98</c:v>
                </c:pt>
                <c:pt idx="9">
                  <c:v>12277725.630000001</c:v>
                </c:pt>
                <c:pt idx="10">
                  <c:v>17740422.119999997</c:v>
                </c:pt>
                <c:pt idx="11">
                  <c:v>17061418.329999998</c:v>
                </c:pt>
                <c:pt idx="12">
                  <c:v>25940245.829999998</c:v>
                </c:pt>
                <c:pt idx="13">
                  <c:v>18309514.829999998</c:v>
                </c:pt>
                <c:pt idx="14">
                  <c:v>17772805.350000001</c:v>
                </c:pt>
                <c:pt idx="15">
                  <c:v>18839659.949999999</c:v>
                </c:pt>
                <c:pt idx="16">
                  <c:v>16786746.469999999</c:v>
                </c:pt>
                <c:pt idx="17">
                  <c:v>20352392.460000001</c:v>
                </c:pt>
                <c:pt idx="18">
                  <c:v>17816685.609999999</c:v>
                </c:pt>
                <c:pt idx="19">
                  <c:v>26958963</c:v>
                </c:pt>
                <c:pt idx="20">
                  <c:v>24989623</c:v>
                </c:pt>
                <c:pt idx="21">
                  <c:v>13881879.5</c:v>
                </c:pt>
                <c:pt idx="22">
                  <c:v>22179836.07</c:v>
                </c:pt>
                <c:pt idx="23">
                  <c:v>22336929</c:v>
                </c:pt>
                <c:pt idx="24">
                  <c:v>30847915.826871514</c:v>
                </c:pt>
                <c:pt idx="25">
                  <c:v>21108852.666339207</c:v>
                </c:pt>
                <c:pt idx="26">
                  <c:v>20805411.613267966</c:v>
                </c:pt>
                <c:pt idx="27">
                  <c:v>22861658.987624433</c:v>
                </c:pt>
                <c:pt idx="28">
                  <c:v>20257142.288866181</c:v>
                </c:pt>
                <c:pt idx="29">
                  <c:v>23715256.331398297</c:v>
                </c:pt>
                <c:pt idx="30">
                  <c:v>20870241.625033878</c:v>
                </c:pt>
                <c:pt idx="31">
                  <c:v>31047942.357465513</c:v>
                </c:pt>
                <c:pt idx="32">
                  <c:v>28069917.400645744</c:v>
                </c:pt>
                <c:pt idx="33">
                  <c:v>17180421.160113439</c:v>
                </c:pt>
                <c:pt idx="34">
                  <c:v>25973091.61927681</c:v>
                </c:pt>
                <c:pt idx="35">
                  <c:v>25474456.643638551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(ЗАДАНИЕ5!$B$4:$B$27,ЗАДАНИЕ5!$B$30:$B$41)</c:f>
              <c:numCache>
                <c:formatCode>mmm\-yy</c:formatCode>
                <c:ptCount val="36"/>
                <c:pt idx="0">
                  <c:v>40547</c:v>
                </c:pt>
                <c:pt idx="1">
                  <c:v>40578</c:v>
                </c:pt>
                <c:pt idx="2">
                  <c:v>40606</c:v>
                </c:pt>
                <c:pt idx="3">
                  <c:v>40637</c:v>
                </c:pt>
                <c:pt idx="4">
                  <c:v>40667</c:v>
                </c:pt>
                <c:pt idx="5">
                  <c:v>40698</c:v>
                </c:pt>
                <c:pt idx="6">
                  <c:v>40728</c:v>
                </c:pt>
                <c:pt idx="7">
                  <c:v>40759</c:v>
                </c:pt>
                <c:pt idx="8">
                  <c:v>40790</c:v>
                </c:pt>
                <c:pt idx="9">
                  <c:v>40820</c:v>
                </c:pt>
                <c:pt idx="10">
                  <c:v>40851</c:v>
                </c:pt>
                <c:pt idx="11">
                  <c:v>40881</c:v>
                </c:pt>
                <c:pt idx="12">
                  <c:v>40912</c:v>
                </c:pt>
                <c:pt idx="13">
                  <c:v>40943</c:v>
                </c:pt>
                <c:pt idx="14">
                  <c:v>40972</c:v>
                </c:pt>
                <c:pt idx="15">
                  <c:v>41003</c:v>
                </c:pt>
                <c:pt idx="16">
                  <c:v>41033</c:v>
                </c:pt>
                <c:pt idx="17">
                  <c:v>41064</c:v>
                </c:pt>
                <c:pt idx="18">
                  <c:v>41094</c:v>
                </c:pt>
                <c:pt idx="19">
                  <c:v>41125</c:v>
                </c:pt>
                <c:pt idx="20">
                  <c:v>41156</c:v>
                </c:pt>
                <c:pt idx="21">
                  <c:v>41186</c:v>
                </c:pt>
                <c:pt idx="22">
                  <c:v>41217</c:v>
                </c:pt>
                <c:pt idx="23">
                  <c:v>41247</c:v>
                </c:pt>
                <c:pt idx="24">
                  <c:v>41278</c:v>
                </c:pt>
                <c:pt idx="25">
                  <c:v>41309</c:v>
                </c:pt>
                <c:pt idx="26">
                  <c:v>41337</c:v>
                </c:pt>
                <c:pt idx="27">
                  <c:v>41368</c:v>
                </c:pt>
                <c:pt idx="28">
                  <c:v>41398</c:v>
                </c:pt>
                <c:pt idx="29">
                  <c:v>41429</c:v>
                </c:pt>
                <c:pt idx="30">
                  <c:v>41459</c:v>
                </c:pt>
                <c:pt idx="31">
                  <c:v>41490</c:v>
                </c:pt>
                <c:pt idx="32">
                  <c:v>41521</c:v>
                </c:pt>
                <c:pt idx="33">
                  <c:v>41551</c:v>
                </c:pt>
                <c:pt idx="34">
                  <c:v>41582</c:v>
                </c:pt>
                <c:pt idx="35">
                  <c:v>41612</c:v>
                </c:pt>
              </c:numCache>
            </c:numRef>
          </c:cat>
          <c:val>
            <c:numRef>
              <c:f>ЗАДАНИЕ5!$D$4:$D$27</c:f>
              <c:numCache>
                <c:formatCode>#,##0</c:formatCode>
                <c:ptCount val="24"/>
                <c:pt idx="0">
                  <c:v>14340462.519808233</c:v>
                </c:pt>
                <c:pt idx="1">
                  <c:v>14676234.869684517</c:v>
                </c:pt>
                <c:pt idx="2">
                  <c:v>14979513.12118572</c:v>
                </c:pt>
                <c:pt idx="3">
                  <c:v>15315285.471062005</c:v>
                </c:pt>
                <c:pt idx="4">
                  <c:v>15640226.454813302</c:v>
                </c:pt>
                <c:pt idx="5">
                  <c:v>15975998.804689586</c:v>
                </c:pt>
                <c:pt idx="6">
                  <c:v>16300939.788440883</c:v>
                </c:pt>
                <c:pt idx="7">
                  <c:v>16636712.138317168</c:v>
                </c:pt>
                <c:pt idx="8">
                  <c:v>16972484.488193452</c:v>
                </c:pt>
                <c:pt idx="9">
                  <c:v>17297425.471944749</c:v>
                </c:pt>
                <c:pt idx="10">
                  <c:v>17633197.821821034</c:v>
                </c:pt>
                <c:pt idx="11">
                  <c:v>17958138.805572331</c:v>
                </c:pt>
                <c:pt idx="12">
                  <c:v>18293911.155448616</c:v>
                </c:pt>
                <c:pt idx="13">
                  <c:v>18629683.5053249</c:v>
                </c:pt>
                <c:pt idx="14">
                  <c:v>18943793.12295115</c:v>
                </c:pt>
                <c:pt idx="15">
                  <c:v>19279565.472827435</c:v>
                </c:pt>
                <c:pt idx="16">
                  <c:v>19604506.456578732</c:v>
                </c:pt>
                <c:pt idx="17">
                  <c:v>19940278.806455016</c:v>
                </c:pt>
                <c:pt idx="18">
                  <c:v>20265219.790206313</c:v>
                </c:pt>
                <c:pt idx="19">
                  <c:v>20600992.140082598</c:v>
                </c:pt>
                <c:pt idx="20">
                  <c:v>20936764.489958882</c:v>
                </c:pt>
                <c:pt idx="21">
                  <c:v>21261705.473710179</c:v>
                </c:pt>
                <c:pt idx="22">
                  <c:v>21597477.823586464</c:v>
                </c:pt>
                <c:pt idx="23">
                  <c:v>21922418.807337761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(ЗАДАНИЕ5!$B$4:$B$27,ЗАДАНИЕ5!$B$30:$B$41)</c:f>
              <c:numCache>
                <c:formatCode>mmm\-yy</c:formatCode>
                <c:ptCount val="36"/>
                <c:pt idx="0">
                  <c:v>40547</c:v>
                </c:pt>
                <c:pt idx="1">
                  <c:v>40578</c:v>
                </c:pt>
                <c:pt idx="2">
                  <c:v>40606</c:v>
                </c:pt>
                <c:pt idx="3">
                  <c:v>40637</c:v>
                </c:pt>
                <c:pt idx="4">
                  <c:v>40667</c:v>
                </c:pt>
                <c:pt idx="5">
                  <c:v>40698</c:v>
                </c:pt>
                <c:pt idx="6">
                  <c:v>40728</c:v>
                </c:pt>
                <c:pt idx="7">
                  <c:v>40759</c:v>
                </c:pt>
                <c:pt idx="8">
                  <c:v>40790</c:v>
                </c:pt>
                <c:pt idx="9">
                  <c:v>40820</c:v>
                </c:pt>
                <c:pt idx="10">
                  <c:v>40851</c:v>
                </c:pt>
                <c:pt idx="11">
                  <c:v>40881</c:v>
                </c:pt>
                <c:pt idx="12">
                  <c:v>40912</c:v>
                </c:pt>
                <c:pt idx="13">
                  <c:v>40943</c:v>
                </c:pt>
                <c:pt idx="14">
                  <c:v>40972</c:v>
                </c:pt>
                <c:pt idx="15">
                  <c:v>41003</c:v>
                </c:pt>
                <c:pt idx="16">
                  <c:v>41033</c:v>
                </c:pt>
                <c:pt idx="17">
                  <c:v>41064</c:v>
                </c:pt>
                <c:pt idx="18">
                  <c:v>41094</c:v>
                </c:pt>
                <c:pt idx="19">
                  <c:v>41125</c:v>
                </c:pt>
                <c:pt idx="20">
                  <c:v>41156</c:v>
                </c:pt>
                <c:pt idx="21">
                  <c:v>41186</c:v>
                </c:pt>
                <c:pt idx="22">
                  <c:v>41217</c:v>
                </c:pt>
                <c:pt idx="23">
                  <c:v>41247</c:v>
                </c:pt>
                <c:pt idx="24">
                  <c:v>41278</c:v>
                </c:pt>
                <c:pt idx="25">
                  <c:v>41309</c:v>
                </c:pt>
                <c:pt idx="26">
                  <c:v>41337</c:v>
                </c:pt>
                <c:pt idx="27">
                  <c:v>41368</c:v>
                </c:pt>
                <c:pt idx="28">
                  <c:v>41398</c:v>
                </c:pt>
                <c:pt idx="29">
                  <c:v>41429</c:v>
                </c:pt>
                <c:pt idx="30">
                  <c:v>41459</c:v>
                </c:pt>
                <c:pt idx="31">
                  <c:v>41490</c:v>
                </c:pt>
                <c:pt idx="32">
                  <c:v>41521</c:v>
                </c:pt>
                <c:pt idx="33">
                  <c:v>41551</c:v>
                </c:pt>
                <c:pt idx="34">
                  <c:v>41582</c:v>
                </c:pt>
                <c:pt idx="35">
                  <c:v>41612</c:v>
                </c:pt>
              </c:numCache>
            </c:numRef>
          </c:cat>
          <c:val>
            <c:numRef>
              <c:f>ЗАДАНИЕ5!$D$4:$D$27</c:f>
              <c:numCache>
                <c:formatCode>#,##0</c:formatCode>
                <c:ptCount val="24"/>
                <c:pt idx="0">
                  <c:v>14340462.519808233</c:v>
                </c:pt>
                <c:pt idx="1">
                  <c:v>14676234.869684517</c:v>
                </c:pt>
                <c:pt idx="2">
                  <c:v>14979513.12118572</c:v>
                </c:pt>
                <c:pt idx="3">
                  <c:v>15315285.471062005</c:v>
                </c:pt>
                <c:pt idx="4">
                  <c:v>15640226.454813302</c:v>
                </c:pt>
                <c:pt idx="5">
                  <c:v>15975998.804689586</c:v>
                </c:pt>
                <c:pt idx="6">
                  <c:v>16300939.788440883</c:v>
                </c:pt>
                <c:pt idx="7">
                  <c:v>16636712.138317168</c:v>
                </c:pt>
                <c:pt idx="8">
                  <c:v>16972484.488193452</c:v>
                </c:pt>
                <c:pt idx="9">
                  <c:v>17297425.471944749</c:v>
                </c:pt>
                <c:pt idx="10">
                  <c:v>17633197.821821034</c:v>
                </c:pt>
                <c:pt idx="11">
                  <c:v>17958138.805572331</c:v>
                </c:pt>
                <c:pt idx="12">
                  <c:v>18293911.155448616</c:v>
                </c:pt>
                <c:pt idx="13">
                  <c:v>18629683.5053249</c:v>
                </c:pt>
                <c:pt idx="14">
                  <c:v>18943793.12295115</c:v>
                </c:pt>
                <c:pt idx="15">
                  <c:v>19279565.472827435</c:v>
                </c:pt>
                <c:pt idx="16">
                  <c:v>19604506.456578732</c:v>
                </c:pt>
                <c:pt idx="17">
                  <c:v>19940278.806455016</c:v>
                </c:pt>
                <c:pt idx="18">
                  <c:v>20265219.790206313</c:v>
                </c:pt>
                <c:pt idx="19">
                  <c:v>20600992.140082598</c:v>
                </c:pt>
                <c:pt idx="20">
                  <c:v>20936764.489958882</c:v>
                </c:pt>
                <c:pt idx="21">
                  <c:v>21261705.473710179</c:v>
                </c:pt>
                <c:pt idx="22">
                  <c:v>21597477.823586464</c:v>
                </c:pt>
                <c:pt idx="23">
                  <c:v>21922418.807337761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046384"/>
        <c:axId val="252043248"/>
      </c:lineChart>
      <c:dateAx>
        <c:axId val="252046384"/>
        <c:scaling>
          <c:orientation val="minMax"/>
        </c:scaling>
        <c:delete val="0"/>
        <c:axPos val="b"/>
        <c:minorGridlines>
          <c:spPr>
            <a:ln w="19050"/>
          </c:spPr>
        </c:minorGridlines>
        <c:numFmt formatCode="mmm\-yy" sourceLinked="1"/>
        <c:majorTickMark val="out"/>
        <c:minorTickMark val="none"/>
        <c:tickLblPos val="nextTo"/>
        <c:crossAx val="252043248"/>
        <c:crosses val="autoZero"/>
        <c:auto val="1"/>
        <c:lblOffset val="100"/>
        <c:baseTimeUnit val="months"/>
        <c:majorUnit val="1"/>
        <c:majorTimeUnit val="months"/>
        <c:minorUnit val="12"/>
        <c:minorTimeUnit val="months"/>
      </c:dateAx>
      <c:valAx>
        <c:axId val="2520432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52046384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2</xdr:row>
      <xdr:rowOff>9523</xdr:rowOff>
    </xdr:from>
    <xdr:to>
      <xdr:col>14</xdr:col>
      <xdr:colOff>542924</xdr:colOff>
      <xdr:row>25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</xdr:row>
      <xdr:rowOff>0</xdr:rowOff>
    </xdr:from>
    <xdr:to>
      <xdr:col>17</xdr:col>
      <xdr:colOff>66674</xdr:colOff>
      <xdr:row>28</xdr:row>
      <xdr:rowOff>19050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147636</xdr:rowOff>
    </xdr:from>
    <xdr:to>
      <xdr:col>20</xdr:col>
      <xdr:colOff>295275</xdr:colOff>
      <xdr:row>29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3</xdr:row>
      <xdr:rowOff>4761</xdr:rowOff>
    </xdr:from>
    <xdr:to>
      <xdr:col>13</xdr:col>
      <xdr:colOff>19049</xdr:colOff>
      <xdr:row>27</xdr:row>
      <xdr:rowOff>190500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152400</xdr:rowOff>
    </xdr:from>
    <xdr:to>
      <xdr:col>17</xdr:col>
      <xdr:colOff>581025</xdr:colOff>
      <xdr:row>25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D30"/>
  <sheetViews>
    <sheetView showGridLines="0" workbookViewId="0">
      <selection activeCell="F32" sqref="F32"/>
    </sheetView>
  </sheetViews>
  <sheetFormatPr defaultRowHeight="14.25" x14ac:dyDescent="0.2"/>
  <cols>
    <col min="1" max="2" width="9.140625" style="4"/>
    <col min="3" max="3" width="14.7109375" style="4" customWidth="1"/>
    <col min="4" max="4" width="18" style="4" customWidth="1"/>
    <col min="5" max="16384" width="9.140625" style="4"/>
  </cols>
  <sheetData>
    <row r="1" spans="1:4" s="29" customFormat="1" ht="18" x14ac:dyDescent="0.25">
      <c r="B1" s="30" t="s">
        <v>0</v>
      </c>
    </row>
    <row r="3" spans="1:4" ht="30" x14ac:dyDescent="0.2">
      <c r="B3" s="1" t="s">
        <v>1</v>
      </c>
      <c r="C3" s="1" t="s">
        <v>2</v>
      </c>
      <c r="D3" s="1" t="s">
        <v>3</v>
      </c>
    </row>
    <row r="4" spans="1:4" x14ac:dyDescent="0.2">
      <c r="A4" s="28"/>
      <c r="B4" s="2">
        <v>40544</v>
      </c>
      <c r="C4" s="3">
        <v>19124</v>
      </c>
      <c r="D4" s="3"/>
    </row>
    <row r="5" spans="1:4" x14ac:dyDescent="0.2">
      <c r="A5" s="28"/>
      <c r="B5" s="2">
        <v>40575</v>
      </c>
      <c r="C5" s="3">
        <v>14985</v>
      </c>
      <c r="D5" s="3"/>
    </row>
    <row r="6" spans="1:4" x14ac:dyDescent="0.2">
      <c r="A6" s="28"/>
      <c r="B6" s="2">
        <v>40603</v>
      </c>
      <c r="C6" s="3">
        <v>14555</v>
      </c>
      <c r="D6" s="3">
        <f>AVERAGE(C4:C6)</f>
        <v>16221.333333333334</v>
      </c>
    </row>
    <row r="7" spans="1:4" x14ac:dyDescent="0.2">
      <c r="A7" s="28"/>
      <c r="B7" s="2">
        <v>40634</v>
      </c>
      <c r="C7" s="3">
        <v>27984</v>
      </c>
      <c r="D7" s="3">
        <f t="shared" ref="D7:D30" si="0">AVERAGE(C5:C7)</f>
        <v>19174.666666666668</v>
      </c>
    </row>
    <row r="8" spans="1:4" x14ac:dyDescent="0.2">
      <c r="A8" s="28"/>
      <c r="B8" s="2">
        <v>40664</v>
      </c>
      <c r="C8" s="3">
        <v>11169</v>
      </c>
      <c r="D8" s="3">
        <f t="shared" si="0"/>
        <v>17902.666666666668</v>
      </c>
    </row>
    <row r="9" spans="1:4" x14ac:dyDescent="0.2">
      <c r="A9" s="28"/>
      <c r="B9" s="2">
        <v>40695</v>
      </c>
      <c r="C9" s="3">
        <v>15303</v>
      </c>
      <c r="D9" s="3">
        <f t="shared" si="0"/>
        <v>18152</v>
      </c>
    </row>
    <row r="10" spans="1:4" x14ac:dyDescent="0.2">
      <c r="A10" s="28"/>
      <c r="B10" s="2">
        <v>40725</v>
      </c>
      <c r="C10" s="3">
        <v>25932</v>
      </c>
      <c r="D10" s="3">
        <f t="shared" si="0"/>
        <v>17468</v>
      </c>
    </row>
    <row r="11" spans="1:4" x14ac:dyDescent="0.2">
      <c r="A11" s="28"/>
      <c r="B11" s="2">
        <v>40756</v>
      </c>
      <c r="C11" s="3">
        <v>20735</v>
      </c>
      <c r="D11" s="3">
        <f t="shared" si="0"/>
        <v>20656.666666666668</v>
      </c>
    </row>
    <row r="12" spans="1:4" x14ac:dyDescent="0.2">
      <c r="A12" s="28"/>
      <c r="B12" s="2">
        <v>40787</v>
      </c>
      <c r="C12" s="3">
        <v>22366</v>
      </c>
      <c r="D12" s="3">
        <f t="shared" si="0"/>
        <v>23011</v>
      </c>
    </row>
    <row r="13" spans="1:4" x14ac:dyDescent="0.2">
      <c r="A13" s="28"/>
      <c r="B13" s="2">
        <v>40817</v>
      </c>
      <c r="C13" s="3">
        <v>26126</v>
      </c>
      <c r="D13" s="3">
        <f t="shared" si="0"/>
        <v>23075.666666666668</v>
      </c>
    </row>
    <row r="14" spans="1:4" x14ac:dyDescent="0.2">
      <c r="A14" s="28"/>
      <c r="B14" s="2">
        <v>40848</v>
      </c>
      <c r="C14" s="3">
        <v>28784</v>
      </c>
      <c r="D14" s="3">
        <f t="shared" si="0"/>
        <v>25758.666666666668</v>
      </c>
    </row>
    <row r="15" spans="1:4" x14ac:dyDescent="0.2">
      <c r="A15" s="28"/>
      <c r="B15" s="2">
        <v>40878</v>
      </c>
      <c r="C15" s="3">
        <v>17803</v>
      </c>
      <c r="D15" s="3">
        <f t="shared" si="0"/>
        <v>24237.666666666668</v>
      </c>
    </row>
    <row r="16" spans="1:4" x14ac:dyDescent="0.2">
      <c r="A16" s="28"/>
      <c r="B16" s="2">
        <v>40909</v>
      </c>
      <c r="C16" s="3">
        <v>16966</v>
      </c>
      <c r="D16" s="3">
        <f t="shared" si="0"/>
        <v>21184.333333333332</v>
      </c>
    </row>
    <row r="17" spans="1:4" x14ac:dyDescent="0.2">
      <c r="A17" s="28"/>
      <c r="B17" s="2">
        <v>40940</v>
      </c>
      <c r="C17" s="3">
        <v>19299</v>
      </c>
      <c r="D17" s="3">
        <f t="shared" si="0"/>
        <v>18022.666666666668</v>
      </c>
    </row>
    <row r="18" spans="1:4" x14ac:dyDescent="0.2">
      <c r="A18" s="28"/>
      <c r="B18" s="2">
        <v>40969</v>
      </c>
      <c r="C18" s="3">
        <v>11851</v>
      </c>
      <c r="D18" s="3">
        <f t="shared" si="0"/>
        <v>16038.666666666666</v>
      </c>
    </row>
    <row r="19" spans="1:4" x14ac:dyDescent="0.2">
      <c r="A19" s="28"/>
      <c r="B19" s="2">
        <v>41000</v>
      </c>
      <c r="C19" s="3">
        <v>21228</v>
      </c>
      <c r="D19" s="3">
        <f t="shared" si="0"/>
        <v>17459.333333333332</v>
      </c>
    </row>
    <row r="20" spans="1:4" x14ac:dyDescent="0.2">
      <c r="A20" s="28"/>
      <c r="B20" s="2">
        <v>41030</v>
      </c>
      <c r="C20" s="3">
        <v>14884</v>
      </c>
      <c r="D20" s="3">
        <f t="shared" si="0"/>
        <v>15987.666666666666</v>
      </c>
    </row>
    <row r="21" spans="1:4" x14ac:dyDescent="0.2">
      <c r="A21" s="28"/>
      <c r="B21" s="2">
        <v>41061</v>
      </c>
      <c r="C21" s="3">
        <v>23778</v>
      </c>
      <c r="D21" s="3">
        <f t="shared" si="0"/>
        <v>19963.333333333332</v>
      </c>
    </row>
    <row r="22" spans="1:4" x14ac:dyDescent="0.2">
      <c r="A22" s="28"/>
      <c r="B22" s="2">
        <v>41091</v>
      </c>
      <c r="C22" s="3">
        <v>22451</v>
      </c>
      <c r="D22" s="3">
        <f t="shared" si="0"/>
        <v>20371</v>
      </c>
    </row>
    <row r="23" spans="1:4" x14ac:dyDescent="0.2">
      <c r="A23" s="28"/>
      <c r="B23" s="2">
        <v>41122</v>
      </c>
      <c r="C23" s="3">
        <v>11837</v>
      </c>
      <c r="D23" s="3">
        <f t="shared" si="0"/>
        <v>19355.333333333332</v>
      </c>
    </row>
    <row r="24" spans="1:4" x14ac:dyDescent="0.2">
      <c r="A24" s="28"/>
      <c r="B24" s="2">
        <v>41153</v>
      </c>
      <c r="C24" s="3">
        <v>26184</v>
      </c>
      <c r="D24" s="3">
        <f t="shared" si="0"/>
        <v>20157.333333333332</v>
      </c>
    </row>
    <row r="25" spans="1:4" x14ac:dyDescent="0.2">
      <c r="B25" s="2">
        <v>41183</v>
      </c>
      <c r="C25" s="3">
        <v>24832</v>
      </c>
      <c r="D25" s="3">
        <f t="shared" si="0"/>
        <v>20951</v>
      </c>
    </row>
    <row r="26" spans="1:4" x14ac:dyDescent="0.2">
      <c r="B26" s="2">
        <v>41214</v>
      </c>
      <c r="C26" s="3">
        <v>22552</v>
      </c>
      <c r="D26" s="3">
        <f t="shared" si="0"/>
        <v>24522.666666666668</v>
      </c>
    </row>
    <row r="27" spans="1:4" x14ac:dyDescent="0.2">
      <c r="B27" s="2">
        <v>41244</v>
      </c>
      <c r="C27" s="3">
        <v>29420</v>
      </c>
      <c r="D27" s="3">
        <f t="shared" si="0"/>
        <v>25601.333333333332</v>
      </c>
    </row>
    <row r="28" spans="1:4" x14ac:dyDescent="0.2">
      <c r="D28" s="3">
        <f t="shared" si="0"/>
        <v>25986</v>
      </c>
    </row>
    <row r="29" spans="1:4" x14ac:dyDescent="0.2">
      <c r="D29" s="3">
        <f t="shared" si="0"/>
        <v>29420</v>
      </c>
    </row>
    <row r="30" spans="1:4" x14ac:dyDescent="0.2">
      <c r="D30" s="3"/>
    </row>
  </sheetData>
  <conditionalFormatting sqref="C4:C27">
    <cfRule type="expression" dxfId="10" priority="2">
      <formula>AND($E4=$B$3,C$1=$B$4)</formula>
    </cfRule>
  </conditionalFormatting>
  <conditionalFormatting sqref="D4:D30">
    <cfRule type="expression" dxfId="9" priority="1">
      <formula>AND($E4=$B$3,D$1=$B$4)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28"/>
  <sheetViews>
    <sheetView showGridLines="0" topLeftCell="A4" workbookViewId="0">
      <selection activeCell="C26" sqref="C26"/>
    </sheetView>
  </sheetViews>
  <sheetFormatPr defaultRowHeight="14.25" x14ac:dyDescent="0.2"/>
  <cols>
    <col min="1" max="2" width="9.140625" style="4"/>
    <col min="3" max="3" width="14" style="4" customWidth="1"/>
    <col min="4" max="16384" width="9.140625" style="4"/>
  </cols>
  <sheetData>
    <row r="1" spans="1:3" s="29" customFormat="1" ht="18" x14ac:dyDescent="0.25">
      <c r="B1" s="30" t="s">
        <v>4</v>
      </c>
    </row>
    <row r="2" spans="1:3" ht="15" x14ac:dyDescent="0.25">
      <c r="B2" s="27" t="s">
        <v>5</v>
      </c>
    </row>
    <row r="4" spans="1:3" ht="15" x14ac:dyDescent="0.2">
      <c r="B4" s="1" t="s">
        <v>1</v>
      </c>
      <c r="C4" s="1" t="s">
        <v>2</v>
      </c>
    </row>
    <row r="5" spans="1:3" x14ac:dyDescent="0.2">
      <c r="A5" s="28"/>
      <c r="B5" s="2">
        <v>40544</v>
      </c>
      <c r="C5" s="3">
        <v>302975</v>
      </c>
    </row>
    <row r="6" spans="1:3" x14ac:dyDescent="0.2">
      <c r="A6" s="28"/>
      <c r="B6" s="2">
        <v>40575</v>
      </c>
      <c r="C6" s="3">
        <v>344475</v>
      </c>
    </row>
    <row r="7" spans="1:3" x14ac:dyDescent="0.2">
      <c r="A7" s="28"/>
      <c r="B7" s="2">
        <v>40603</v>
      </c>
      <c r="C7" s="3">
        <v>382500</v>
      </c>
    </row>
    <row r="8" spans="1:3" x14ac:dyDescent="0.2">
      <c r="A8" s="28"/>
      <c r="B8" s="2">
        <v>40634</v>
      </c>
      <c r="C8" s="3">
        <v>500500</v>
      </c>
    </row>
    <row r="9" spans="1:3" x14ac:dyDescent="0.2">
      <c r="A9" s="28"/>
      <c r="B9" s="2">
        <v>40664</v>
      </c>
      <c r="C9" s="3">
        <v>484000</v>
      </c>
    </row>
    <row r="10" spans="1:3" x14ac:dyDescent="0.2">
      <c r="A10" s="28"/>
      <c r="B10" s="2">
        <v>40695</v>
      </c>
      <c r="C10" s="3">
        <v>497250</v>
      </c>
    </row>
    <row r="11" spans="1:3" x14ac:dyDescent="0.2">
      <c r="A11" s="28"/>
      <c r="B11" s="2">
        <v>40725</v>
      </c>
      <c r="C11" s="3">
        <v>512500</v>
      </c>
    </row>
    <row r="12" spans="1:3" x14ac:dyDescent="0.2">
      <c r="A12" s="28"/>
      <c r="B12" s="2">
        <v>40756</v>
      </c>
      <c r="C12" s="3">
        <v>479725</v>
      </c>
    </row>
    <row r="13" spans="1:3" x14ac:dyDescent="0.2">
      <c r="A13" s="28"/>
      <c r="B13" s="2">
        <v>40787</v>
      </c>
      <c r="C13" s="3">
        <v>468500</v>
      </c>
    </row>
    <row r="14" spans="1:3" x14ac:dyDescent="0.2">
      <c r="A14" s="28"/>
      <c r="B14" s="2">
        <v>40817</v>
      </c>
      <c r="C14" s="3">
        <v>545625</v>
      </c>
    </row>
    <row r="15" spans="1:3" x14ac:dyDescent="0.2">
      <c r="A15" s="28"/>
      <c r="B15" s="2">
        <v>40848</v>
      </c>
      <c r="C15" s="3">
        <v>504075</v>
      </c>
    </row>
    <row r="16" spans="1:3" x14ac:dyDescent="0.2">
      <c r="A16" s="28"/>
      <c r="B16" s="2">
        <v>40878</v>
      </c>
      <c r="C16" s="3">
        <v>598725</v>
      </c>
    </row>
    <row r="17" spans="1:3" x14ac:dyDescent="0.2">
      <c r="A17" s="28"/>
      <c r="B17" s="2">
        <v>40909</v>
      </c>
      <c r="C17" s="3">
        <v>614500</v>
      </c>
    </row>
    <row r="18" spans="1:3" x14ac:dyDescent="0.2">
      <c r="A18" s="28"/>
      <c r="B18" s="2">
        <v>40940</v>
      </c>
      <c r="C18" s="3">
        <v>550000</v>
      </c>
    </row>
    <row r="19" spans="1:3" x14ac:dyDescent="0.2">
      <c r="A19" s="28"/>
      <c r="B19" s="2">
        <v>40969</v>
      </c>
      <c r="C19" s="3">
        <v>602500</v>
      </c>
    </row>
    <row r="20" spans="1:3" x14ac:dyDescent="0.2">
      <c r="A20" s="28"/>
      <c r="B20" s="2">
        <v>41000</v>
      </c>
      <c r="C20" s="3">
        <v>553725</v>
      </c>
    </row>
    <row r="21" spans="1:3" x14ac:dyDescent="0.2">
      <c r="A21" s="28"/>
      <c r="B21" s="2">
        <v>41030</v>
      </c>
      <c r="C21" s="3">
        <v>584675</v>
      </c>
    </row>
    <row r="22" spans="1:3" x14ac:dyDescent="0.2">
      <c r="A22" s="28"/>
      <c r="B22" s="2">
        <v>41061</v>
      </c>
      <c r="C22" s="3">
        <v>700000</v>
      </c>
    </row>
    <row r="23" spans="1:3" x14ac:dyDescent="0.2">
      <c r="A23" s="28"/>
      <c r="B23" s="2">
        <v>41091</v>
      </c>
      <c r="C23" s="3">
        <v>640575</v>
      </c>
    </row>
    <row r="24" spans="1:3" x14ac:dyDescent="0.2">
      <c r="A24" s="28"/>
      <c r="B24" s="2">
        <v>41122</v>
      </c>
      <c r="C24" s="3">
        <v>580000</v>
      </c>
    </row>
    <row r="25" spans="1:3" x14ac:dyDescent="0.2">
      <c r="A25" s="28"/>
      <c r="B25" s="2">
        <v>41153</v>
      </c>
      <c r="C25" s="3">
        <v>696125</v>
      </c>
    </row>
    <row r="26" spans="1:3" x14ac:dyDescent="0.2">
      <c r="B26" s="2">
        <v>41183</v>
      </c>
      <c r="C26" s="5">
        <f>FORECAST(B26,$C$5:$C$25,$B$5:$B$25)</f>
        <v>692223.74163491651</v>
      </c>
    </row>
    <row r="27" spans="1:3" x14ac:dyDescent="0.2">
      <c r="B27" s="2">
        <v>41214</v>
      </c>
      <c r="C27" s="5">
        <f t="shared" ref="C27:C28" si="0">FORECAST(B27,$C$5:$C$25,$B$5:$B$25)</f>
        <v>707163.56069261953</v>
      </c>
    </row>
    <row r="28" spans="1:3" x14ac:dyDescent="0.2">
      <c r="B28" s="2">
        <v>41244</v>
      </c>
      <c r="C28" s="5">
        <f t="shared" si="0"/>
        <v>721621.45010329783</v>
      </c>
    </row>
  </sheetData>
  <conditionalFormatting sqref="C5:C14">
    <cfRule type="expression" dxfId="8" priority="2">
      <formula>AND($E5=$B$3,C$1=$B$4)</formula>
    </cfRule>
  </conditionalFormatting>
  <conditionalFormatting sqref="C15:C28">
    <cfRule type="expression" dxfId="7" priority="1">
      <formula>AND($E15=$B$3,C$1=$B$4)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U65"/>
  <sheetViews>
    <sheetView workbookViewId="0">
      <selection activeCell="D1" sqref="D1"/>
    </sheetView>
  </sheetViews>
  <sheetFormatPr defaultRowHeight="14.25" x14ac:dyDescent="0.2"/>
  <cols>
    <col min="1" max="2" width="9.140625" style="6"/>
    <col min="3" max="3" width="14.85546875" style="6" customWidth="1"/>
    <col min="4" max="4" width="10.7109375" style="6" customWidth="1"/>
    <col min="5" max="5" width="12.28515625" style="6" bestFit="1" customWidth="1"/>
    <col min="6" max="16384" width="9.140625" style="6"/>
  </cols>
  <sheetData>
    <row r="1" spans="1:21" s="33" customFormat="1" ht="18" x14ac:dyDescent="0.25">
      <c r="A1" s="31"/>
      <c r="B1" s="32" t="s">
        <v>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5" x14ac:dyDescent="0.25">
      <c r="A2" s="16"/>
      <c r="B2" s="17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2">
      <c r="A3" s="16"/>
      <c r="B3" s="1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30" x14ac:dyDescent="0.2">
      <c r="A4" s="16"/>
      <c r="B4" s="19" t="s">
        <v>1</v>
      </c>
      <c r="C4" s="20" t="s">
        <v>9</v>
      </c>
      <c r="D4" s="19" t="s">
        <v>8</v>
      </c>
      <c r="E4" s="19" t="s">
        <v>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2">
      <c r="A5" s="16"/>
      <c r="B5" s="21">
        <v>40544</v>
      </c>
      <c r="C5" s="22">
        <v>2</v>
      </c>
      <c r="D5" s="22">
        <v>44600</v>
      </c>
      <c r="E5" s="23">
        <v>145428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2">
      <c r="A6" s="16"/>
      <c r="B6" s="21">
        <v>40575</v>
      </c>
      <c r="C6" s="22">
        <v>2</v>
      </c>
      <c r="D6" s="22">
        <v>33190</v>
      </c>
      <c r="E6" s="23">
        <v>150948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">
      <c r="A7" s="16"/>
      <c r="B7" s="21">
        <v>40603</v>
      </c>
      <c r="C7" s="22">
        <v>2</v>
      </c>
      <c r="D7" s="22">
        <v>49790</v>
      </c>
      <c r="E7" s="23">
        <v>186000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">
      <c r="A8" s="16"/>
      <c r="B8" s="21">
        <v>40634</v>
      </c>
      <c r="C8" s="22">
        <v>3</v>
      </c>
      <c r="D8" s="22">
        <v>87870</v>
      </c>
      <c r="E8" s="23">
        <v>241200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">
      <c r="A9" s="16"/>
      <c r="B9" s="21">
        <v>40664</v>
      </c>
      <c r="C9" s="22">
        <v>3</v>
      </c>
      <c r="D9" s="22">
        <v>85050</v>
      </c>
      <c r="E9" s="23">
        <v>208320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">
      <c r="A10" s="16"/>
      <c r="B10" s="21">
        <v>40695</v>
      </c>
      <c r="C10" s="22">
        <v>3</v>
      </c>
      <c r="D10" s="22">
        <v>74300</v>
      </c>
      <c r="E10" s="23">
        <v>238680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">
      <c r="A11" s="16"/>
      <c r="B11" s="21">
        <v>40725</v>
      </c>
      <c r="C11" s="22">
        <v>3</v>
      </c>
      <c r="D11" s="22">
        <v>99170</v>
      </c>
      <c r="E11" s="23">
        <v>255600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">
      <c r="A12" s="16"/>
      <c r="B12" s="21">
        <v>40756</v>
      </c>
      <c r="C12" s="22">
        <v>4</v>
      </c>
      <c r="D12" s="22">
        <v>81730</v>
      </c>
      <c r="E12" s="23">
        <v>230268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">
      <c r="A13" s="16"/>
      <c r="B13" s="21">
        <v>40787</v>
      </c>
      <c r="C13" s="22">
        <v>4</v>
      </c>
      <c r="D13" s="22">
        <v>97540</v>
      </c>
      <c r="E13" s="23">
        <v>222480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">
      <c r="A14" s="16"/>
      <c r="B14" s="21">
        <v>40817</v>
      </c>
      <c r="C14" s="22">
        <v>5</v>
      </c>
      <c r="D14" s="22">
        <v>74590</v>
      </c>
      <c r="E14" s="23">
        <v>261900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">
      <c r="A15" s="16"/>
      <c r="B15" s="21">
        <v>40848</v>
      </c>
      <c r="C15" s="22">
        <v>5</v>
      </c>
      <c r="D15" s="22">
        <v>85030</v>
      </c>
      <c r="E15" s="23">
        <v>241956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">
      <c r="A16" s="16"/>
      <c r="B16" s="21">
        <v>40878</v>
      </c>
      <c r="C16" s="22">
        <v>5</v>
      </c>
      <c r="D16" s="22">
        <v>58000</v>
      </c>
      <c r="E16" s="23">
        <v>287388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">
      <c r="A17" s="16"/>
      <c r="B17" s="21">
        <v>40909</v>
      </c>
      <c r="C17" s="22">
        <v>6</v>
      </c>
      <c r="D17" s="22">
        <v>64500</v>
      </c>
      <c r="E17" s="23">
        <v>294960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">
      <c r="A18" s="16"/>
      <c r="B18" s="21">
        <v>40940</v>
      </c>
      <c r="C18" s="22">
        <v>6</v>
      </c>
      <c r="D18" s="22">
        <v>42000</v>
      </c>
      <c r="E18" s="23">
        <v>258000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">
      <c r="A19" s="16"/>
      <c r="B19" s="21">
        <v>40969</v>
      </c>
      <c r="C19" s="22">
        <v>6</v>
      </c>
      <c r="D19" s="22">
        <v>43390</v>
      </c>
      <c r="E19" s="23">
        <v>289200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">
      <c r="A20" s="16"/>
      <c r="B20" s="21">
        <v>41000</v>
      </c>
      <c r="C20" s="22">
        <v>6</v>
      </c>
      <c r="D20" s="22">
        <v>41420</v>
      </c>
      <c r="E20" s="23">
        <v>265788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">
      <c r="A21" s="16"/>
      <c r="B21" s="21">
        <v>41030</v>
      </c>
      <c r="C21" s="22">
        <v>7</v>
      </c>
      <c r="D21" s="22">
        <v>48000</v>
      </c>
      <c r="E21" s="23">
        <v>280644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">
      <c r="A22" s="16"/>
      <c r="B22" s="21">
        <v>41061</v>
      </c>
      <c r="C22" s="22">
        <v>7</v>
      </c>
      <c r="D22" s="22">
        <v>65000</v>
      </c>
      <c r="E22" s="23">
        <v>336000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">
      <c r="A23" s="16"/>
      <c r="B23" s="21">
        <v>41091</v>
      </c>
      <c r="C23" s="22">
        <v>8</v>
      </c>
      <c r="D23" s="22">
        <v>45000</v>
      </c>
      <c r="E23" s="23">
        <v>307476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">
      <c r="A24" s="16"/>
      <c r="B24" s="21">
        <v>41122</v>
      </c>
      <c r="C24" s="22">
        <v>8</v>
      </c>
      <c r="D24" s="22">
        <v>36100</v>
      </c>
      <c r="E24" s="23">
        <v>277488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">
      <c r="A25" s="16"/>
      <c r="B25" s="21">
        <v>41153</v>
      </c>
      <c r="C25" s="22">
        <v>8</v>
      </c>
      <c r="D25" s="22">
        <v>51000</v>
      </c>
      <c r="E25" s="23">
        <v>334140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">
      <c r="A26" s="16"/>
      <c r="B26" s="24">
        <v>41183</v>
      </c>
      <c r="C26" s="25">
        <v>9</v>
      </c>
      <c r="D26" s="25">
        <v>70000</v>
      </c>
      <c r="E26" s="26">
        <f t="array" ref="E26:E28">TREND(E5:E25,B5:D25,B26:D28)</f>
        <v>347993.16142370179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">
      <c r="A27" s="16"/>
      <c r="B27" s="24">
        <v>41214</v>
      </c>
      <c r="C27" s="25">
        <v>9</v>
      </c>
      <c r="D27" s="25">
        <v>45000</v>
      </c>
      <c r="E27" s="26">
        <v>338492.54028863274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">
      <c r="A28" s="16"/>
      <c r="B28" s="24">
        <v>41244</v>
      </c>
      <c r="C28" s="25">
        <v>10</v>
      </c>
      <c r="D28" s="25">
        <v>80000</v>
      </c>
      <c r="E28" s="26">
        <v>371251.13350630365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">
      <c r="A29" s="16"/>
      <c r="B29" s="18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">
      <c r="A30" s="16"/>
      <c r="B30" s="18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">
      <c r="A31" s="16"/>
      <c r="B31" s="1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">
      <c r="A32" s="16"/>
      <c r="B32" s="18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">
      <c r="A33" s="16"/>
      <c r="B33" s="18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">
      <c r="A34" s="16"/>
      <c r="B34" s="1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2">
      <c r="A35" s="16"/>
      <c r="B35" s="18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2">
      <c r="A36" s="16"/>
      <c r="B36" s="18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2">
      <c r="A37" s="16"/>
      <c r="B37" s="18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2">
      <c r="A38" s="16"/>
      <c r="B38" s="18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2">
      <c r="A39" s="16"/>
      <c r="B39" s="1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">
      <c r="A40" s="16"/>
      <c r="B40" s="1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">
      <c r="A41" s="16"/>
      <c r="B41" s="1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">
      <c r="A42" s="16"/>
      <c r="B42" s="1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2">
      <c r="A43" s="16"/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">
      <c r="A44" s="16"/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2">
      <c r="A45" s="16"/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x14ac:dyDescent="0.2">
      <c r="A46" s="16"/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x14ac:dyDescent="0.2">
      <c r="A47" s="16"/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x14ac:dyDescent="0.2">
      <c r="A48" s="16"/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">
      <c r="A49" s="16"/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x14ac:dyDescent="0.2">
      <c r="A50" s="16"/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x14ac:dyDescent="0.2">
      <c r="A51" s="16"/>
      <c r="B51" s="1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x14ac:dyDescent="0.2">
      <c r="A52" s="16"/>
      <c r="B52" s="1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">
      <c r="A53" s="16"/>
      <c r="B53" s="1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x14ac:dyDescent="0.2">
      <c r="A54" s="16"/>
      <c r="B54" s="1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x14ac:dyDescent="0.2">
      <c r="A55" s="16"/>
      <c r="B55" s="18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x14ac:dyDescent="0.2">
      <c r="A56" s="16"/>
      <c r="B56" s="1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">
      <c r="A57" s="16"/>
      <c r="B57" s="1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x14ac:dyDescent="0.2">
      <c r="A58" s="16"/>
      <c r="B58" s="1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x14ac:dyDescent="0.2">
      <c r="A59" s="16"/>
      <c r="B59" s="1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2">
      <c r="A60" s="16"/>
      <c r="B60" s="1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2">
      <c r="A61" s="16"/>
      <c r="B61" s="1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2">
      <c r="A62" s="16"/>
      <c r="B62" s="18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2">
      <c r="A63" s="16"/>
      <c r="B63" s="1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2">
      <c r="A64" s="16"/>
      <c r="B64" s="18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2">
      <c r="A65" s="16"/>
      <c r="B65" s="18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D28"/>
  <sheetViews>
    <sheetView showGridLines="0" topLeftCell="A4" workbookViewId="0">
      <selection activeCell="C26" sqref="C26:C28"/>
    </sheetView>
  </sheetViews>
  <sheetFormatPr defaultRowHeight="14.25" x14ac:dyDescent="0.2"/>
  <cols>
    <col min="1" max="2" width="9.140625" style="4"/>
    <col min="3" max="3" width="15.140625" style="4" customWidth="1"/>
    <col min="4" max="16384" width="9.140625" style="4"/>
  </cols>
  <sheetData>
    <row r="1" spans="2:4" s="29" customFormat="1" ht="18" x14ac:dyDescent="0.25">
      <c r="B1" s="30" t="s">
        <v>10</v>
      </c>
    </row>
    <row r="2" spans="2:4" ht="15" x14ac:dyDescent="0.25">
      <c r="B2" s="14" t="s">
        <v>11</v>
      </c>
    </row>
    <row r="4" spans="2:4" ht="15" x14ac:dyDescent="0.2">
      <c r="B4" s="1" t="s">
        <v>1</v>
      </c>
      <c r="C4" s="1" t="s">
        <v>2</v>
      </c>
    </row>
    <row r="5" spans="2:4" x14ac:dyDescent="0.2">
      <c r="B5" s="2">
        <v>40544</v>
      </c>
      <c r="C5" s="3">
        <v>6000</v>
      </c>
    </row>
    <row r="6" spans="2:4" x14ac:dyDescent="0.2">
      <c r="B6" s="2">
        <v>40575</v>
      </c>
      <c r="C6" s="3">
        <v>6750</v>
      </c>
      <c r="D6" s="15"/>
    </row>
    <row r="7" spans="2:4" x14ac:dyDescent="0.2">
      <c r="B7" s="2">
        <v>40603</v>
      </c>
      <c r="C7" s="3">
        <v>9350</v>
      </c>
    </row>
    <row r="8" spans="2:4" x14ac:dyDescent="0.2">
      <c r="B8" s="2">
        <v>40634</v>
      </c>
      <c r="C8" s="3">
        <v>7500</v>
      </c>
    </row>
    <row r="9" spans="2:4" x14ac:dyDescent="0.2">
      <c r="B9" s="2">
        <v>40664</v>
      </c>
      <c r="C9" s="3">
        <v>8750</v>
      </c>
    </row>
    <row r="10" spans="2:4" x14ac:dyDescent="0.2">
      <c r="B10" s="2">
        <v>40695</v>
      </c>
      <c r="C10" s="3">
        <v>9000</v>
      </c>
    </row>
    <row r="11" spans="2:4" x14ac:dyDescent="0.2">
      <c r="B11" s="2">
        <v>40725</v>
      </c>
      <c r="C11" s="3">
        <v>16600</v>
      </c>
    </row>
    <row r="12" spans="2:4" x14ac:dyDescent="0.2">
      <c r="B12" s="2">
        <v>40756</v>
      </c>
      <c r="C12" s="3">
        <v>10500</v>
      </c>
    </row>
    <row r="13" spans="2:4" x14ac:dyDescent="0.2">
      <c r="B13" s="2">
        <v>40787</v>
      </c>
      <c r="C13" s="3">
        <v>12000</v>
      </c>
    </row>
    <row r="14" spans="2:4" x14ac:dyDescent="0.2">
      <c r="B14" s="2">
        <v>40817</v>
      </c>
      <c r="C14" s="3">
        <v>16500</v>
      </c>
    </row>
    <row r="15" spans="2:4" x14ac:dyDescent="0.2">
      <c r="B15" s="2">
        <v>40848</v>
      </c>
      <c r="C15" s="3">
        <v>15000</v>
      </c>
    </row>
    <row r="16" spans="2:4" x14ac:dyDescent="0.2">
      <c r="B16" s="2">
        <v>40878</v>
      </c>
      <c r="C16" s="3">
        <v>22500</v>
      </c>
    </row>
    <row r="17" spans="2:4" x14ac:dyDescent="0.2">
      <c r="B17" s="2">
        <v>40909</v>
      </c>
      <c r="C17" s="3">
        <v>39750</v>
      </c>
    </row>
    <row r="18" spans="2:4" x14ac:dyDescent="0.2">
      <c r="B18" s="2">
        <v>40940</v>
      </c>
      <c r="C18" s="3">
        <v>32500</v>
      </c>
    </row>
    <row r="19" spans="2:4" x14ac:dyDescent="0.2">
      <c r="B19" s="2">
        <v>40969</v>
      </c>
      <c r="C19" s="3">
        <v>40000</v>
      </c>
    </row>
    <row r="20" spans="2:4" x14ac:dyDescent="0.2">
      <c r="B20" s="2">
        <v>41000</v>
      </c>
      <c r="C20" s="3">
        <v>35000</v>
      </c>
    </row>
    <row r="21" spans="2:4" x14ac:dyDescent="0.2">
      <c r="B21" s="2">
        <v>41030</v>
      </c>
      <c r="C21" s="3">
        <v>62500</v>
      </c>
    </row>
    <row r="22" spans="2:4" x14ac:dyDescent="0.2">
      <c r="B22" s="2">
        <v>41061</v>
      </c>
      <c r="C22" s="3">
        <v>57000</v>
      </c>
    </row>
    <row r="23" spans="2:4" x14ac:dyDescent="0.2">
      <c r="B23" s="2">
        <v>41091</v>
      </c>
      <c r="C23" s="3">
        <v>62500</v>
      </c>
    </row>
    <row r="24" spans="2:4" x14ac:dyDescent="0.2">
      <c r="B24" s="2">
        <v>41122</v>
      </c>
      <c r="C24" s="3">
        <v>75000</v>
      </c>
    </row>
    <row r="25" spans="2:4" x14ac:dyDescent="0.2">
      <c r="B25" s="2">
        <v>41153</v>
      </c>
      <c r="C25" s="3">
        <v>99100</v>
      </c>
    </row>
    <row r="26" spans="2:4" x14ac:dyDescent="0.2">
      <c r="B26" s="2">
        <v>41183</v>
      </c>
      <c r="C26" s="5">
        <f>GROWTH($C$5:$C$25,$B$5:$B$25,B26)</f>
        <v>98700.710219420158</v>
      </c>
    </row>
    <row r="27" spans="2:4" x14ac:dyDescent="0.2">
      <c r="B27" s="2">
        <v>41214</v>
      </c>
      <c r="C27" s="5">
        <f t="shared" ref="C27:C28" si="0">GROWTH($C$5:$C$25,$B$5:$B$25,B27)</f>
        <v>113736.84055656128</v>
      </c>
      <c r="D27" s="15"/>
    </row>
    <row r="28" spans="2:4" x14ac:dyDescent="0.2">
      <c r="B28" s="2">
        <v>41244</v>
      </c>
      <c r="C28" s="5">
        <f t="shared" si="0"/>
        <v>130465.46371684679</v>
      </c>
    </row>
  </sheetData>
  <conditionalFormatting sqref="C5:C6">
    <cfRule type="expression" dxfId="6" priority="2">
      <formula>AND($E5=$B$3,C$1=$B$4)</formula>
    </cfRule>
  </conditionalFormatting>
  <conditionalFormatting sqref="C7:C28">
    <cfRule type="expression" dxfId="5" priority="1">
      <formula>AND($E7=$B$3,C$1=$B$4)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41"/>
  <sheetViews>
    <sheetView showGridLines="0" tabSelected="1" topLeftCell="D1" workbookViewId="0">
      <selection activeCell="E33" sqref="E33"/>
    </sheetView>
  </sheetViews>
  <sheetFormatPr defaultRowHeight="14.25" x14ac:dyDescent="0.2"/>
  <cols>
    <col min="1" max="1" width="9.140625" style="6"/>
    <col min="2" max="2" width="12.5703125" style="6" customWidth="1"/>
    <col min="3" max="3" width="12.7109375" style="6" customWidth="1"/>
    <col min="4" max="4" width="14" style="6" customWidth="1"/>
    <col min="5" max="5" width="14.28515625" style="6" customWidth="1"/>
    <col min="6" max="6" width="22" style="6" customWidth="1"/>
    <col min="7" max="16384" width="9.140625" style="6"/>
  </cols>
  <sheetData>
    <row r="1" spans="2:6" s="33" customFormat="1" ht="18" x14ac:dyDescent="0.25">
      <c r="B1" s="30" t="s">
        <v>18</v>
      </c>
    </row>
    <row r="3" spans="2:6" ht="39.75" customHeight="1" x14ac:dyDescent="0.2"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2:6" x14ac:dyDescent="0.2">
      <c r="B4" s="10">
        <v>40547</v>
      </c>
      <c r="C4" s="3">
        <v>19414897.940000001</v>
      </c>
      <c r="D4" s="3">
        <f t="array" ref="D4:D27">TREND(C4:C27,B4:B27)</f>
        <v>14340462.519808233</v>
      </c>
      <c r="E4" s="13">
        <f>C4/D4</f>
        <v>1.3538543762575677</v>
      </c>
      <c r="F4" s="13">
        <f>AVERAGE(E4,E16)</f>
        <v>1.3859129705997459</v>
      </c>
    </row>
    <row r="5" spans="2:6" x14ac:dyDescent="0.2">
      <c r="B5" s="10">
        <v>40578</v>
      </c>
      <c r="C5" s="3">
        <v>12999109.470000001</v>
      </c>
      <c r="D5" s="3">
        <v>14676234.869684517</v>
      </c>
      <c r="E5" s="13">
        <f t="shared" ref="E5:E27" si="0">C5/D5</f>
        <v>0.88572509130738863</v>
      </c>
      <c r="F5" s="13">
        <f t="shared" ref="F5:F15" si="1">AVERAGE(E5,E17)</f>
        <v>0.93426957424778212</v>
      </c>
    </row>
    <row r="6" spans="2:6" x14ac:dyDescent="0.2">
      <c r="B6" s="10">
        <v>40606</v>
      </c>
      <c r="C6" s="3">
        <v>13168478</v>
      </c>
      <c r="D6" s="3">
        <v>14979513.12118572</v>
      </c>
      <c r="E6" s="13">
        <f t="shared" si="0"/>
        <v>0.8790991999182971</v>
      </c>
      <c r="F6" s="13">
        <f t="shared" si="1"/>
        <v>0.90864270171149908</v>
      </c>
    </row>
    <row r="7" spans="2:6" x14ac:dyDescent="0.2">
      <c r="B7" s="10">
        <v>40637</v>
      </c>
      <c r="C7" s="3">
        <v>15175140.029999999</v>
      </c>
      <c r="D7" s="3">
        <v>15315285.471062005</v>
      </c>
      <c r="E7" s="13">
        <f t="shared" si="0"/>
        <v>0.9908493092520666</v>
      </c>
      <c r="F7" s="13">
        <f t="shared" si="1"/>
        <v>0.98401605925474667</v>
      </c>
    </row>
    <row r="8" spans="2:6" x14ac:dyDescent="0.2">
      <c r="B8" s="10">
        <v>40667</v>
      </c>
      <c r="C8" s="3">
        <v>13505352.33</v>
      </c>
      <c r="D8" s="3">
        <v>15640226.454813302</v>
      </c>
      <c r="E8" s="13">
        <f t="shared" si="0"/>
        <v>0.86350107327529835</v>
      </c>
      <c r="F8" s="13">
        <f t="shared" si="1"/>
        <v>0.85988542764294729</v>
      </c>
    </row>
    <row r="9" spans="2:6" x14ac:dyDescent="0.2">
      <c r="B9" s="10">
        <v>40698</v>
      </c>
      <c r="C9" s="3">
        <v>15407155.18</v>
      </c>
      <c r="D9" s="3">
        <v>15975998.804689586</v>
      </c>
      <c r="E9" s="13">
        <f t="shared" si="0"/>
        <v>0.96439386158926044</v>
      </c>
      <c r="F9" s="13">
        <f t="shared" si="1"/>
        <v>0.99253062917330026</v>
      </c>
    </row>
    <row r="10" spans="2:6" x14ac:dyDescent="0.2">
      <c r="B10" s="10">
        <v>40728</v>
      </c>
      <c r="C10" s="3">
        <v>13763018.439999999</v>
      </c>
      <c r="D10" s="3">
        <v>16300939.788440883</v>
      </c>
      <c r="E10" s="13">
        <f t="shared" si="0"/>
        <v>0.84430828029678739</v>
      </c>
      <c r="F10" s="13">
        <f t="shared" si="1"/>
        <v>0.86174191157267321</v>
      </c>
    </row>
    <row r="11" spans="2:6" x14ac:dyDescent="0.2">
      <c r="B11" s="10">
        <v>40759</v>
      </c>
      <c r="C11" s="3">
        <v>20301480.280000001</v>
      </c>
      <c r="D11" s="3">
        <v>16636712.138317168</v>
      </c>
      <c r="E11" s="13">
        <f t="shared" si="0"/>
        <v>1.220281995096991</v>
      </c>
      <c r="F11" s="13">
        <f t="shared" si="1"/>
        <v>1.2644532466063194</v>
      </c>
    </row>
    <row r="12" spans="2:6" x14ac:dyDescent="0.2">
      <c r="B12" s="10">
        <v>40790</v>
      </c>
      <c r="C12" s="3">
        <v>18023457.98</v>
      </c>
      <c r="D12" s="3">
        <v>16972484.488193452</v>
      </c>
      <c r="E12" s="13">
        <f t="shared" si="0"/>
        <v>1.0619221948641424</v>
      </c>
      <c r="F12" s="13">
        <f t="shared" si="1"/>
        <v>1.1277491783216671</v>
      </c>
    </row>
    <row r="13" spans="2:6" x14ac:dyDescent="0.2">
      <c r="B13" s="10">
        <v>40820</v>
      </c>
      <c r="C13" s="3">
        <v>12277725.630000001</v>
      </c>
      <c r="D13" s="3">
        <v>17297425.471944749</v>
      </c>
      <c r="E13" s="13">
        <f t="shared" si="0"/>
        <v>0.70980075329208026</v>
      </c>
      <c r="F13" s="13">
        <f t="shared" si="1"/>
        <v>0.68135301040029761</v>
      </c>
    </row>
    <row r="14" spans="2:6" x14ac:dyDescent="0.2">
      <c r="B14" s="10">
        <v>40851</v>
      </c>
      <c r="C14" s="3">
        <v>17740422.119999997</v>
      </c>
      <c r="D14" s="3">
        <v>17633197.821821034</v>
      </c>
      <c r="E14" s="13">
        <f t="shared" si="0"/>
        <v>1.0060808197845017</v>
      </c>
      <c r="F14" s="13">
        <f t="shared" si="1"/>
        <v>1.0165224991243913</v>
      </c>
    </row>
    <row r="15" spans="2:6" x14ac:dyDescent="0.2">
      <c r="B15" s="10">
        <v>40881</v>
      </c>
      <c r="C15" s="3">
        <v>17061418.329999998</v>
      </c>
      <c r="D15" s="3">
        <v>17958138.805572331</v>
      </c>
      <c r="E15" s="13">
        <f t="shared" si="0"/>
        <v>0.95006606835592089</v>
      </c>
      <c r="F15" s="13">
        <f t="shared" si="1"/>
        <v>0.98448705921746704</v>
      </c>
    </row>
    <row r="16" spans="2:6" x14ac:dyDescent="0.2">
      <c r="B16" s="10">
        <v>40912</v>
      </c>
      <c r="C16" s="3">
        <v>25940245.829999998</v>
      </c>
      <c r="D16" s="3">
        <v>18293911.155448616</v>
      </c>
      <c r="E16" s="13">
        <f t="shared" si="0"/>
        <v>1.4179715649419242</v>
      </c>
      <c r="F16" s="4"/>
    </row>
    <row r="17" spans="1:6" x14ac:dyDescent="0.2">
      <c r="B17" s="10">
        <v>40943</v>
      </c>
      <c r="C17" s="3">
        <v>18309514.829999998</v>
      </c>
      <c r="D17" s="3">
        <v>18629683.5053249</v>
      </c>
      <c r="E17" s="13">
        <f t="shared" si="0"/>
        <v>0.9828140571881756</v>
      </c>
      <c r="F17" s="4"/>
    </row>
    <row r="18" spans="1:6" x14ac:dyDescent="0.2">
      <c r="B18" s="10">
        <v>40972</v>
      </c>
      <c r="C18" s="3">
        <v>17772805.350000001</v>
      </c>
      <c r="D18" s="3">
        <v>18943793.12295115</v>
      </c>
      <c r="E18" s="13">
        <f t="shared" si="0"/>
        <v>0.93818620350470094</v>
      </c>
      <c r="F18" s="4"/>
    </row>
    <row r="19" spans="1:6" x14ac:dyDescent="0.2">
      <c r="B19" s="10">
        <v>41003</v>
      </c>
      <c r="C19" s="3">
        <v>18839659.949999999</v>
      </c>
      <c r="D19" s="3">
        <v>19279565.472827435</v>
      </c>
      <c r="E19" s="13">
        <f t="shared" si="0"/>
        <v>0.97718280925742662</v>
      </c>
      <c r="F19" s="4"/>
    </row>
    <row r="20" spans="1:6" x14ac:dyDescent="0.2">
      <c r="B20" s="10">
        <v>41033</v>
      </c>
      <c r="C20" s="3">
        <v>16786746.469999999</v>
      </c>
      <c r="D20" s="3">
        <v>19604506.456578732</v>
      </c>
      <c r="E20" s="13">
        <f t="shared" si="0"/>
        <v>0.85626978201059634</v>
      </c>
      <c r="F20" s="4"/>
    </row>
    <row r="21" spans="1:6" x14ac:dyDescent="0.2">
      <c r="B21" s="10">
        <v>41064</v>
      </c>
      <c r="C21" s="3">
        <v>20352392.460000001</v>
      </c>
      <c r="D21" s="3">
        <v>19940278.806455016</v>
      </c>
      <c r="E21" s="13">
        <f t="shared" si="0"/>
        <v>1.0206673967573401</v>
      </c>
      <c r="F21" s="4"/>
    </row>
    <row r="22" spans="1:6" x14ac:dyDescent="0.2">
      <c r="B22" s="10">
        <v>41094</v>
      </c>
      <c r="C22" s="3">
        <v>17816685.609999999</v>
      </c>
      <c r="D22" s="3">
        <v>20265219.790206313</v>
      </c>
      <c r="E22" s="13">
        <f t="shared" si="0"/>
        <v>0.87917554284855914</v>
      </c>
      <c r="F22" s="4"/>
    </row>
    <row r="23" spans="1:6" x14ac:dyDescent="0.2">
      <c r="B23" s="10">
        <v>41125</v>
      </c>
      <c r="C23" s="3">
        <v>26958963</v>
      </c>
      <c r="D23" s="3">
        <v>20600992.140082598</v>
      </c>
      <c r="E23" s="13">
        <f t="shared" si="0"/>
        <v>1.3086244981156481</v>
      </c>
      <c r="F23" s="4"/>
    </row>
    <row r="24" spans="1:6" x14ac:dyDescent="0.2">
      <c r="B24" s="10">
        <v>41156</v>
      </c>
      <c r="C24" s="3">
        <v>24989623</v>
      </c>
      <c r="D24" s="3">
        <v>20936764.489958882</v>
      </c>
      <c r="E24" s="13">
        <f t="shared" si="0"/>
        <v>1.1935761617791918</v>
      </c>
      <c r="F24" s="4"/>
    </row>
    <row r="25" spans="1:6" x14ac:dyDescent="0.2">
      <c r="B25" s="10">
        <v>41186</v>
      </c>
      <c r="C25" s="3">
        <v>13881879.5</v>
      </c>
      <c r="D25" s="3">
        <v>21261705.473710179</v>
      </c>
      <c r="E25" s="13">
        <f t="shared" si="0"/>
        <v>0.65290526750851485</v>
      </c>
      <c r="F25" s="4"/>
    </row>
    <row r="26" spans="1:6" x14ac:dyDescent="0.2">
      <c r="B26" s="10">
        <v>41217</v>
      </c>
      <c r="C26" s="3">
        <v>22179836.07</v>
      </c>
      <c r="D26" s="3">
        <v>21597477.823586464</v>
      </c>
      <c r="E26" s="13">
        <f t="shared" si="0"/>
        <v>1.0269641784642809</v>
      </c>
      <c r="F26" s="4"/>
    </row>
    <row r="27" spans="1:6" x14ac:dyDescent="0.2">
      <c r="B27" s="10">
        <v>41247</v>
      </c>
      <c r="C27" s="3">
        <v>22336929</v>
      </c>
      <c r="D27" s="3">
        <v>21922418.807337761</v>
      </c>
      <c r="E27" s="13">
        <f t="shared" si="0"/>
        <v>1.0189080500790131</v>
      </c>
      <c r="F27" s="4"/>
    </row>
    <row r="28" spans="1:6" ht="15" x14ac:dyDescent="0.25">
      <c r="B28" s="34" t="s">
        <v>19</v>
      </c>
      <c r="C28" s="34"/>
      <c r="D28" s="34"/>
      <c r="E28" s="35"/>
      <c r="F28" s="4"/>
    </row>
    <row r="29" spans="1:6" ht="32.25" customHeight="1" x14ac:dyDescent="0.2">
      <c r="A29" s="7"/>
      <c r="B29" s="1" t="s">
        <v>1</v>
      </c>
      <c r="C29" s="8"/>
      <c r="D29" s="1" t="s">
        <v>16</v>
      </c>
      <c r="E29" s="1" t="s">
        <v>17</v>
      </c>
      <c r="F29" s="4"/>
    </row>
    <row r="30" spans="1:6" x14ac:dyDescent="0.2">
      <c r="B30" s="11">
        <v>41278</v>
      </c>
      <c r="C30" s="9"/>
      <c r="D30" s="3">
        <f t="array" ref="D30:D41">TREND(C4:C27,B4:B27,B30:B41)</f>
        <v>22258191.157214046</v>
      </c>
      <c r="E30" s="3">
        <f t="array" ref="E30:E41">D30:D41*F4:F15</f>
        <v>30847915.826871514</v>
      </c>
      <c r="F30" s="12"/>
    </row>
    <row r="31" spans="1:6" x14ac:dyDescent="0.2">
      <c r="B31" s="11">
        <v>41309</v>
      </c>
      <c r="C31" s="9"/>
      <c r="D31" s="3">
        <v>22593963.50709033</v>
      </c>
      <c r="E31" s="3">
        <v>21108852.666339207</v>
      </c>
      <c r="F31" s="4"/>
    </row>
    <row r="32" spans="1:6" x14ac:dyDescent="0.2">
      <c r="B32" s="11">
        <v>41337</v>
      </c>
      <c r="C32" s="9"/>
      <c r="D32" s="3">
        <v>22897241.758591533</v>
      </c>
      <c r="E32" s="3">
        <v>20805411.613267966</v>
      </c>
      <c r="F32" s="4"/>
    </row>
    <row r="33" spans="2:6" x14ac:dyDescent="0.2">
      <c r="B33" s="11">
        <v>41368</v>
      </c>
      <c r="C33" s="9"/>
      <c r="D33" s="3">
        <v>23233014.108467817</v>
      </c>
      <c r="E33" s="3">
        <v>22861658.987624433</v>
      </c>
      <c r="F33" s="4"/>
    </row>
    <row r="34" spans="2:6" x14ac:dyDescent="0.2">
      <c r="B34" s="11">
        <v>41398</v>
      </c>
      <c r="C34" s="9"/>
      <c r="D34" s="3">
        <v>23557955.092219114</v>
      </c>
      <c r="E34" s="3">
        <v>20257142.288866181</v>
      </c>
      <c r="F34" s="4"/>
    </row>
    <row r="35" spans="2:6" x14ac:dyDescent="0.2">
      <c r="B35" s="11">
        <v>41429</v>
      </c>
      <c r="C35" s="9"/>
      <c r="D35" s="3">
        <v>23893727.442095399</v>
      </c>
      <c r="E35" s="3">
        <v>23715256.331398297</v>
      </c>
      <c r="F35" s="4"/>
    </row>
    <row r="36" spans="2:6" x14ac:dyDescent="0.2">
      <c r="B36" s="11">
        <v>41459</v>
      </c>
      <c r="C36" s="9"/>
      <c r="D36" s="3">
        <v>24218668.425846696</v>
      </c>
      <c r="E36" s="3">
        <v>20870241.625033878</v>
      </c>
      <c r="F36" s="4"/>
    </row>
    <row r="37" spans="2:6" x14ac:dyDescent="0.2">
      <c r="B37" s="11">
        <v>41490</v>
      </c>
      <c r="C37" s="9"/>
      <c r="D37" s="3">
        <v>24554440.77572298</v>
      </c>
      <c r="E37" s="3">
        <v>31047942.357465513</v>
      </c>
      <c r="F37" s="4"/>
    </row>
    <row r="38" spans="2:6" x14ac:dyDescent="0.2">
      <c r="B38" s="11">
        <v>41521</v>
      </c>
      <c r="C38" s="9"/>
      <c r="D38" s="3">
        <v>24890213.125599265</v>
      </c>
      <c r="E38" s="3">
        <v>28069917.400645744</v>
      </c>
      <c r="F38" s="4"/>
    </row>
    <row r="39" spans="2:6" x14ac:dyDescent="0.2">
      <c r="B39" s="11">
        <v>41551</v>
      </c>
      <c r="C39" s="9"/>
      <c r="D39" s="3">
        <v>25215154.109350562</v>
      </c>
      <c r="E39" s="3">
        <v>17180421.160113439</v>
      </c>
      <c r="F39" s="4"/>
    </row>
    <row r="40" spans="2:6" x14ac:dyDescent="0.2">
      <c r="B40" s="11">
        <v>41582</v>
      </c>
      <c r="C40" s="9"/>
      <c r="D40" s="3">
        <v>25550926.459226847</v>
      </c>
      <c r="E40" s="3">
        <v>25973091.61927681</v>
      </c>
      <c r="F40" s="4"/>
    </row>
    <row r="41" spans="2:6" x14ac:dyDescent="0.2">
      <c r="B41" s="11">
        <v>41612</v>
      </c>
      <c r="C41" s="9"/>
      <c r="D41" s="3">
        <v>25875867.442978144</v>
      </c>
      <c r="E41" s="3">
        <v>25474456.643638551</v>
      </c>
      <c r="F41" s="4"/>
    </row>
  </sheetData>
  <mergeCells count="1">
    <mergeCell ref="B28:E28"/>
  </mergeCells>
  <conditionalFormatting sqref="C4">
    <cfRule type="expression" dxfId="4" priority="6">
      <formula>AND($E4=$B$3,C$1=$B$4)</formula>
    </cfRule>
  </conditionalFormatting>
  <conditionalFormatting sqref="C5:C27">
    <cfRule type="expression" dxfId="3" priority="5">
      <formula>AND($E5=$B$3,C$1=$B$4)</formula>
    </cfRule>
  </conditionalFormatting>
  <conditionalFormatting sqref="D4:E27">
    <cfRule type="expression" dxfId="2" priority="4">
      <formula>AND($E4=$B$3,D$1=$B$4)</formula>
    </cfRule>
  </conditionalFormatting>
  <conditionalFormatting sqref="F4:F15">
    <cfRule type="expression" dxfId="0" priority="3">
      <formula>AND($E4=$B$3,F$1=$B$4)</formula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:E41">
    <cfRule type="expression" dxfId="1" priority="2">
      <formula>AND($E30=$B$3,D$1=$B$4)</formula>
    </cfRule>
  </conditionalFormatting>
  <dataValidations count="4">
    <dataValidation allowBlank="1" showInputMessage="1" showErrorMessage="1" prompt="Прогноз тренда * Усредненный индекс сезонности" sqref="E29"/>
    <dataValidation allowBlank="1" showInputMessage="1" showErrorMessage="1" prompt="Расчет среднего значения по месяцам" sqref="F3"/>
    <dataValidation allowBlank="1" showInputMessage="1" showErrorMessage="1" promptTitle="Факт/Тренд" prompt="&gt;1 положит. влияние_x000a_&lt;1 отрицат. влияние" sqref="E3"/>
    <dataValidation allowBlank="1" showInputMessage="1" showErrorMessage="1" prompt="ТЕНДЕНЦИЯ" sqref="D3 D29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ЗАДАНИЕ1</vt:lpstr>
      <vt:lpstr>ЗАДАНИЕ2</vt:lpstr>
      <vt:lpstr>ЗАДАНИЕ3</vt:lpstr>
      <vt:lpstr>ЗАДАНИЕ4</vt:lpstr>
      <vt:lpstr>ЗАДАНИЕ5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Прогнозирование</dc:title>
  <dc:creator/>
  <cp:lastModifiedBy/>
  <dcterms:created xsi:type="dcterms:W3CDTF">2006-09-16T00:00:00Z</dcterms:created>
  <dcterms:modified xsi:type="dcterms:W3CDTF">2014-06-19T16:41:25Z</dcterms:modified>
</cp:coreProperties>
</file>