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ra/Box Sync/1. Scaup Lake/6. Thermometry/New cpx-liq/5. new regression TDI glass/T4 repick4 + cpxcomp/Trial 4 for publication/"/>
    </mc:Choice>
  </mc:AlternateContent>
  <xr:revisionPtr revIDLastSave="0" documentId="13_ncr:1_{33CF2D1F-608F-024F-8DC7-9E02BA237E2D}" xr6:coauthVersionLast="41" xr6:coauthVersionMax="41" xr10:uidLastSave="{00000000-0000-0000-0000-000000000000}"/>
  <bookViews>
    <workbookView xWindow="0" yWindow="460" windowWidth="28800" windowHeight="16660" tabRatio="500" activeTab="1" xr2:uid="{00000000-000D-0000-FFFF-FFFF00000000}"/>
  </bookViews>
  <sheets>
    <sheet name="Instructions" sheetId="14" r:id="rId1"/>
    <sheet name="Thermometer v.1" sheetId="13" r:id="rId2"/>
  </sheet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" i="13" l="1"/>
  <c r="Y9" i="13"/>
  <c r="Y8" i="13"/>
  <c r="Y7" i="13"/>
  <c r="CM10" i="13" l="1"/>
  <c r="CN10" i="13"/>
  <c r="CX10" i="13" s="1"/>
  <c r="CK10" i="13"/>
  <c r="CV10" i="13" s="1"/>
  <c r="CL10" i="13"/>
  <c r="CW10" i="13" s="1"/>
  <c r="CO10" i="13"/>
  <c r="CY10" i="13" s="1"/>
  <c r="CP10" i="13"/>
  <c r="CZ10" i="13" s="1"/>
  <c r="CJ10" i="13"/>
  <c r="CU10" i="13" s="1"/>
  <c r="CQ10" i="13"/>
  <c r="DA10" i="13" s="1"/>
  <c r="CR10" i="13"/>
  <c r="DB10" i="13" s="1"/>
  <c r="CS10" i="13"/>
  <c r="DC10" i="13" s="1"/>
  <c r="CO9" i="13"/>
  <c r="CY9" i="13" s="1"/>
  <c r="CP9" i="13"/>
  <c r="CZ9" i="13" s="1"/>
  <c r="CS9" i="13"/>
  <c r="DC9" i="13" s="1"/>
  <c r="CJ9" i="13"/>
  <c r="CU9" i="13" s="1"/>
  <c r="CK9" i="13"/>
  <c r="CV9" i="13" s="1"/>
  <c r="CL9" i="13"/>
  <c r="CW9" i="13" s="1"/>
  <c r="CM9" i="13"/>
  <c r="CN9" i="13"/>
  <c r="CX9" i="13" s="1"/>
  <c r="CQ9" i="13"/>
  <c r="DA9" i="13" s="1"/>
  <c r="CR9" i="13"/>
  <c r="DB9" i="13" s="1"/>
  <c r="CQ8" i="13"/>
  <c r="DA8" i="13" s="1"/>
  <c r="CJ8" i="13"/>
  <c r="CU8" i="13" s="1"/>
  <c r="CR8" i="13"/>
  <c r="DB8" i="13" s="1"/>
  <c r="CK8" i="13"/>
  <c r="CV8" i="13" s="1"/>
  <c r="CS8" i="13"/>
  <c r="DC8" i="13" s="1"/>
  <c r="CP8" i="13"/>
  <c r="CZ8" i="13" s="1"/>
  <c r="CL8" i="13"/>
  <c r="CW8" i="13" s="1"/>
  <c r="CM8" i="13"/>
  <c r="CN8" i="13"/>
  <c r="CX8" i="13" s="1"/>
  <c r="CO8" i="13"/>
  <c r="CY8" i="13" s="1"/>
  <c r="CR7" i="13"/>
  <c r="DB7" i="13" s="1"/>
  <c r="CK7" i="13"/>
  <c r="CV7" i="13" s="1"/>
  <c r="CS7" i="13"/>
  <c r="DC7" i="13" s="1"/>
  <c r="CN7" i="13"/>
  <c r="CX7" i="13" s="1"/>
  <c r="CO7" i="13"/>
  <c r="CY7" i="13" s="1"/>
  <c r="CP7" i="13"/>
  <c r="CZ7" i="13" s="1"/>
  <c r="CL7" i="13"/>
  <c r="CW7" i="13" s="1"/>
  <c r="CM7" i="13"/>
  <c r="CQ7" i="13"/>
  <c r="DA7" i="13" s="1"/>
  <c r="CJ7" i="13"/>
  <c r="CU7" i="13" s="1"/>
  <c r="N7" i="13" l="1"/>
  <c r="AE7" i="13" s="1"/>
  <c r="AC7" i="13" l="1"/>
  <c r="AN7" i="13" s="1"/>
  <c r="AD7" i="13"/>
  <c r="AO7" i="13" s="1"/>
  <c r="AL7" i="13"/>
  <c r="AK7" i="13"/>
  <c r="AP7" i="13"/>
  <c r="AH7" i="13"/>
  <c r="AR7" i="13" s="1"/>
  <c r="BC7" i="13" s="1"/>
  <c r="AJ7" i="13"/>
  <c r="AT7" i="13" s="1"/>
  <c r="AI7" i="13"/>
  <c r="AS7" i="13" s="1"/>
  <c r="AG7" i="13"/>
  <c r="AF7" i="13"/>
  <c r="BA7" i="13" l="1"/>
  <c r="BE7" i="13"/>
  <c r="AU7" i="13"/>
  <c r="BF7" i="13" s="1"/>
  <c r="AV7" i="13"/>
  <c r="BG7" i="13" s="1"/>
  <c r="AZ7" i="13"/>
  <c r="AY7" i="13"/>
  <c r="AQ7" i="13"/>
  <c r="AM7" i="13"/>
  <c r="BD7" i="13"/>
  <c r="BB7" i="13" l="1"/>
  <c r="CT7" i="13"/>
  <c r="N10" i="13" l="1"/>
  <c r="N9" i="13"/>
  <c r="AJ9" i="13" s="1"/>
  <c r="N8" i="13"/>
  <c r="AL8" i="13" s="1"/>
  <c r="AV8" i="13" s="1"/>
  <c r="AQ2" i="13"/>
  <c r="AW7" i="13" s="1"/>
  <c r="BH7" i="13" l="1"/>
  <c r="BI7" i="13" s="1"/>
  <c r="BJ7" i="13" s="1"/>
  <c r="AX7" i="13"/>
  <c r="DD10" i="13"/>
  <c r="DD7" i="13"/>
  <c r="DD9" i="13"/>
  <c r="DD8" i="13"/>
  <c r="AJ10" i="13"/>
  <c r="AT10" i="13" s="1"/>
  <c r="AC10" i="13"/>
  <c r="AK10" i="13"/>
  <c r="AU10" i="13" s="1"/>
  <c r="AD10" i="13"/>
  <c r="AO10" i="13" s="1"/>
  <c r="AL10" i="13"/>
  <c r="AV10" i="13" s="1"/>
  <c r="AE10" i="13"/>
  <c r="AF10" i="13"/>
  <c r="AW10" i="13" s="1"/>
  <c r="AH10" i="13"/>
  <c r="AR10" i="13" s="1"/>
  <c r="AI10" i="13"/>
  <c r="AG10" i="13"/>
  <c r="AH9" i="13"/>
  <c r="AR9" i="13" s="1"/>
  <c r="BC9" i="13" s="1"/>
  <c r="AI9" i="13"/>
  <c r="AD9" i="13"/>
  <c r="AO9" i="13" s="1"/>
  <c r="AZ9" i="13" s="1"/>
  <c r="AE9" i="13"/>
  <c r="AF9" i="13"/>
  <c r="AW9" i="13" s="1"/>
  <c r="BH9" i="13" s="1"/>
  <c r="AG9" i="13"/>
  <c r="AK9" i="13"/>
  <c r="AU9" i="13" s="1"/>
  <c r="BF9" i="13" s="1"/>
  <c r="AC9" i="13"/>
  <c r="AL9" i="13"/>
  <c r="AV9" i="13" s="1"/>
  <c r="BG9" i="13" s="1"/>
  <c r="BG8" i="13"/>
  <c r="AI8" i="13"/>
  <c r="AG8" i="13"/>
  <c r="AK8" i="13"/>
  <c r="AU8" i="13" s="1"/>
  <c r="AJ8" i="13"/>
  <c r="AT8" i="13" s="1"/>
  <c r="AH8" i="13"/>
  <c r="AR8" i="13" s="1"/>
  <c r="AE8" i="13"/>
  <c r="AC8" i="13"/>
  <c r="AF8" i="13"/>
  <c r="AW8" i="13" s="1"/>
  <c r="AD8" i="13"/>
  <c r="AO8" i="13" s="1"/>
  <c r="AT9" i="13"/>
  <c r="AP9" i="13"/>
  <c r="BO7" i="13" l="1"/>
  <c r="BR7" i="13"/>
  <c r="BL7" i="13"/>
  <c r="BS7" i="13"/>
  <c r="BK7" i="13"/>
  <c r="BU7" i="13"/>
  <c r="BP7" i="13"/>
  <c r="BT7" i="13"/>
  <c r="BV7" i="13"/>
  <c r="CC7" i="13" s="1"/>
  <c r="DE7" i="13"/>
  <c r="AN9" i="13"/>
  <c r="AY9" i="13" s="1"/>
  <c r="AS9" i="13"/>
  <c r="BD9" i="13" s="1"/>
  <c r="AQ9" i="13"/>
  <c r="BB9" i="13" s="1"/>
  <c r="AM9" i="13"/>
  <c r="BH10" i="13"/>
  <c r="AP10" i="13"/>
  <c r="BG10" i="13"/>
  <c r="AZ10" i="13"/>
  <c r="BF10" i="13"/>
  <c r="AQ10" i="13"/>
  <c r="AM10" i="13"/>
  <c r="AN10" i="13"/>
  <c r="AS10" i="13"/>
  <c r="BE10" i="13"/>
  <c r="BC10" i="13"/>
  <c r="BE9" i="13"/>
  <c r="BF8" i="13"/>
  <c r="BA9" i="13"/>
  <c r="AQ8" i="13"/>
  <c r="AZ8" i="13"/>
  <c r="AS8" i="13"/>
  <c r="BH8" i="13"/>
  <c r="BE8" i="13"/>
  <c r="AN8" i="13"/>
  <c r="AM8" i="13"/>
  <c r="AP8" i="13"/>
  <c r="BC8" i="13"/>
  <c r="BM7" i="13" l="1"/>
  <c r="BN7" i="13" s="1"/>
  <c r="CA7" i="13" s="1"/>
  <c r="CH7" i="13"/>
  <c r="DO7" i="13"/>
  <c r="DF7" i="13"/>
  <c r="DN7" i="13"/>
  <c r="DL7" i="13"/>
  <c r="DH7" i="13"/>
  <c r="DK7" i="13"/>
  <c r="DM7" i="13"/>
  <c r="DG7" i="13"/>
  <c r="DI7" i="13"/>
  <c r="DJ7" i="13"/>
  <c r="CT9" i="13"/>
  <c r="CT8" i="13"/>
  <c r="BI9" i="13"/>
  <c r="BJ9" i="13" s="1"/>
  <c r="BV9" i="13" s="1"/>
  <c r="CC9" i="13" s="1"/>
  <c r="CT10" i="13"/>
  <c r="AX9" i="13"/>
  <c r="AY10" i="13"/>
  <c r="AX10" i="13"/>
  <c r="BA10" i="13"/>
  <c r="BB10" i="13"/>
  <c r="BQ7" i="13"/>
  <c r="BW7" i="13" s="1"/>
  <c r="BY7" i="13" s="1"/>
  <c r="BD10" i="13"/>
  <c r="BA8" i="13"/>
  <c r="BD8" i="13"/>
  <c r="AY8" i="13"/>
  <c r="AX8" i="13"/>
  <c r="BB8" i="13"/>
  <c r="DP7" i="13" l="1"/>
  <c r="CB7" i="13"/>
  <c r="CD7" i="13" s="1"/>
  <c r="CE7" i="13" s="1"/>
  <c r="BR9" i="13"/>
  <c r="DQ7" i="13"/>
  <c r="BZ7" i="13"/>
  <c r="CG7" i="13"/>
  <c r="AA7" i="13" s="1"/>
  <c r="BX7" i="13"/>
  <c r="BO9" i="13"/>
  <c r="BT9" i="13"/>
  <c r="BS9" i="13"/>
  <c r="BQ9" i="13"/>
  <c r="BU9" i="13"/>
  <c r="BP9" i="13"/>
  <c r="BK9" i="13"/>
  <c r="BM9" i="13" s="1"/>
  <c r="BL9" i="13"/>
  <c r="DE8" i="13"/>
  <c r="DE9" i="13"/>
  <c r="DE10" i="13"/>
  <c r="BI10" i="13"/>
  <c r="BJ10" i="13" s="1"/>
  <c r="BI8" i="13"/>
  <c r="BJ8" i="13" s="1"/>
  <c r="BP8" i="13" s="1"/>
  <c r="CF7" i="13" l="1"/>
  <c r="BW9" i="13"/>
  <c r="BY9" i="13" s="1"/>
  <c r="CH9" i="13"/>
  <c r="DG8" i="13"/>
  <c r="DO8" i="13"/>
  <c r="DH8" i="13"/>
  <c r="DI8" i="13"/>
  <c r="DJ8" i="13"/>
  <c r="DK8" i="13"/>
  <c r="DL8" i="13"/>
  <c r="DM8" i="13"/>
  <c r="DN8" i="13"/>
  <c r="DF8" i="13"/>
  <c r="DI10" i="13"/>
  <c r="DJ10" i="13"/>
  <c r="DK10" i="13"/>
  <c r="DL10" i="13"/>
  <c r="DM10" i="13"/>
  <c r="DN10" i="13"/>
  <c r="DG10" i="13"/>
  <c r="DO10" i="13"/>
  <c r="DH10" i="13"/>
  <c r="DF10" i="13"/>
  <c r="DN9" i="13"/>
  <c r="DG9" i="13"/>
  <c r="DO9" i="13"/>
  <c r="DH9" i="13"/>
  <c r="DI9" i="13"/>
  <c r="DJ9" i="13"/>
  <c r="DK9" i="13"/>
  <c r="DL9" i="13"/>
  <c r="DM9" i="13"/>
  <c r="DF9" i="13"/>
  <c r="BR8" i="13"/>
  <c r="BU8" i="13"/>
  <c r="BK8" i="13"/>
  <c r="BM8" i="13" s="1"/>
  <c r="BT8" i="13"/>
  <c r="BV8" i="13"/>
  <c r="CC8" i="13" s="1"/>
  <c r="BL10" i="13"/>
  <c r="BU10" i="13"/>
  <c r="BT10" i="13"/>
  <c r="BS10" i="13"/>
  <c r="BQ10" i="13"/>
  <c r="BV10" i="13"/>
  <c r="CC10" i="13" s="1"/>
  <c r="BK10" i="13"/>
  <c r="BP10" i="13"/>
  <c r="BR10" i="13"/>
  <c r="BO10" i="13"/>
  <c r="BO8" i="13"/>
  <c r="BQ8" i="13"/>
  <c r="BL8" i="13"/>
  <c r="BS8" i="13"/>
  <c r="BN9" i="13"/>
  <c r="DQ10" i="13" l="1"/>
  <c r="DQ9" i="13"/>
  <c r="DQ8" i="13"/>
  <c r="DP8" i="13"/>
  <c r="DP10" i="13"/>
  <c r="DP9" i="13"/>
  <c r="BW8" i="13"/>
  <c r="BY8" i="13" s="1"/>
  <c r="CH8" i="13"/>
  <c r="BW10" i="13"/>
  <c r="BY10" i="13" s="1"/>
  <c r="BM10" i="13"/>
  <c r="BN10" i="13" s="1"/>
  <c r="CH10" i="13"/>
  <c r="CA9" i="13"/>
  <c r="BZ9" i="13"/>
  <c r="BN8" i="13"/>
  <c r="BX9" i="13"/>
  <c r="CA10" i="13" l="1"/>
  <c r="BZ10" i="13"/>
  <c r="BX10" i="13"/>
  <c r="CA8" i="13"/>
  <c r="BZ8" i="13"/>
  <c r="CB9" i="13"/>
  <c r="CD9" i="13" s="1"/>
  <c r="CE9" i="13" s="1"/>
  <c r="BX8" i="13"/>
  <c r="CB10" i="13" l="1"/>
  <c r="CD10" i="13" s="1"/>
  <c r="CG9" i="13"/>
  <c r="AA9" i="13" s="1"/>
  <c r="CF9" i="13"/>
  <c r="CB8" i="13"/>
  <c r="CD8" i="13" s="1"/>
  <c r="CE8" i="13" s="1"/>
  <c r="CG10" i="13" l="1"/>
  <c r="AA10" i="13" s="1"/>
  <c r="CF8" i="13"/>
  <c r="CE10" i="13"/>
  <c r="CF10" i="13" s="1"/>
  <c r="CG8" i="13"/>
  <c r="AA8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Kara Brugman</author>
  </authors>
  <commentList>
    <comment ref="B1430" authorId="0" shapeId="0" xr:uid="{F4D395BA-4DD3-E045-AF9B-9B87C104D5F4}">
      <text>
        <r>
          <rPr>
            <b/>
            <sz val="10"/>
            <color rgb="FF000000"/>
            <rFont val="Tahoma"/>
            <family val="2"/>
          </rPr>
          <t>Kara Brugman: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 Putirka calibration data</t>
        </r>
      </text>
    </comment>
  </commentList>
</comments>
</file>

<file path=xl/sharedStrings.xml><?xml version="1.0" encoding="utf-8"?>
<sst xmlns="http://schemas.openxmlformats.org/spreadsheetml/2006/main" count="163" uniqueCount="90">
  <si>
    <t>Locality</t>
  </si>
  <si>
    <t>Reference</t>
  </si>
  <si>
    <t xml:space="preserve">    SiO2</t>
  </si>
  <si>
    <t xml:space="preserve">    TiO2</t>
  </si>
  <si>
    <t xml:space="preserve">   Al2O3</t>
  </si>
  <si>
    <t>Cr2O3</t>
  </si>
  <si>
    <t xml:space="preserve">     FeO</t>
  </si>
  <si>
    <t xml:space="preserve">     MnO</t>
  </si>
  <si>
    <t xml:space="preserve">     MgO</t>
  </si>
  <si>
    <t xml:space="preserve">     CaO</t>
  </si>
  <si>
    <t xml:space="preserve">    Na2O</t>
  </si>
  <si>
    <t xml:space="preserve">     K2O</t>
  </si>
  <si>
    <t xml:space="preserve">   TOTAL</t>
  </si>
  <si>
    <t>Girard &amp; Stix, 2010</t>
  </si>
  <si>
    <t>South Biscuit Basin</t>
  </si>
  <si>
    <t>BS132</t>
  </si>
  <si>
    <t>Huckleberry Ridge Tuff</t>
  </si>
  <si>
    <t>YS-7 (rim)</t>
  </si>
  <si>
    <t>Sisson, 1991</t>
  </si>
  <si>
    <t>YS-8 (rim)</t>
  </si>
  <si>
    <t>T [°C]</t>
  </si>
  <si>
    <t>Normalized wt%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</si>
  <si>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</si>
  <si>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</si>
  <si>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</si>
  <si>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</si>
  <si>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</si>
  <si>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</si>
  <si>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</si>
  <si>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</si>
  <si>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</si>
  <si>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Fe3+ from charge balance</t>
  </si>
  <si>
    <t>Cation Proportions</t>
  </si>
  <si>
    <t>Cation Fractions</t>
  </si>
  <si>
    <t>Mole Proportions</t>
  </si>
  <si>
    <t>Oxy</t>
  </si>
  <si>
    <t>ORF</t>
  </si>
  <si>
    <t>Cations on the basis of 6 oxygens</t>
  </si>
  <si>
    <t>Lindley</t>
  </si>
  <si>
    <t>Droop</t>
  </si>
  <si>
    <t>Clinopyroxene components</t>
  </si>
  <si>
    <t>Total</t>
  </si>
  <si>
    <t>EnFs</t>
  </si>
  <si>
    <t>CaTs</t>
  </si>
  <si>
    <t>Jd</t>
  </si>
  <si>
    <t>CaTi</t>
  </si>
  <si>
    <t>CrCaTs</t>
  </si>
  <si>
    <t>Sum</t>
  </si>
  <si>
    <t>AlO3/2</t>
  </si>
  <si>
    <t>NaO0.5</t>
  </si>
  <si>
    <t>KO0.5</t>
  </si>
  <si>
    <t>CrO3/2</t>
  </si>
  <si>
    <t>total</t>
  </si>
  <si>
    <t>Si</t>
  </si>
  <si>
    <t>Ti</t>
  </si>
  <si>
    <t>Al(IV)</t>
  </si>
  <si>
    <t>AL(VI)</t>
  </si>
  <si>
    <t>Al (total)</t>
  </si>
  <si>
    <t>Fe</t>
  </si>
  <si>
    <t>Mn</t>
  </si>
  <si>
    <t>Mg</t>
  </si>
  <si>
    <t>Ca</t>
  </si>
  <si>
    <t>Na</t>
  </si>
  <si>
    <t>K</t>
  </si>
  <si>
    <t>Cr</t>
  </si>
  <si>
    <t>Fe3+</t>
  </si>
  <si>
    <t>DiHd (1996)</t>
  </si>
  <si>
    <t>DiHd (2003)</t>
  </si>
  <si>
    <t>Mg# liq</t>
  </si>
  <si>
    <t>a(cpx-En)</t>
  </si>
  <si>
    <t>Number of oxygens</t>
  </si>
  <si>
    <t>CPX COMPOSITIONS</t>
  </si>
  <si>
    <t>LIQUID COMPOSITIONS</t>
  </si>
  <si>
    <t>Sample</t>
  </si>
  <si>
    <t>INPUT DATA</t>
  </si>
  <si>
    <t>Bishop Tuff</t>
  </si>
  <si>
    <t xml:space="preserve">AB-6202 </t>
  </si>
  <si>
    <t>Gardner et al. 2014</t>
  </si>
  <si>
    <t xml:space="preserve">     FeO (tot)</t>
  </si>
  <si>
    <t xml:space="preserve">   FeO</t>
  </si>
  <si>
    <t xml:space="preserve">  Cr2O3</t>
  </si>
  <si>
    <t xml:space="preserve">    FeO (tot)</t>
  </si>
  <si>
    <r>
      <t>CPX Original wt%</t>
    </r>
    <r>
      <rPr>
        <sz val="11"/>
        <rFont val="Calibri"/>
        <family val="2"/>
        <scheme val="minor"/>
      </rPr>
      <t xml:space="preserve"> —</t>
    </r>
    <r>
      <rPr>
        <i/>
        <sz val="11"/>
        <rFont val="Calibri"/>
        <family val="2"/>
        <scheme val="minor"/>
      </rPr>
      <t xml:space="preserve"> input any negative values as 0</t>
    </r>
  </si>
  <si>
    <t xml:space="preserve">    CPX ——&gt;</t>
  </si>
  <si>
    <t>Oxy renorm factor</t>
  </si>
  <si>
    <t>CPX-LIQ</t>
  </si>
  <si>
    <r>
      <t xml:space="preserve">Liquid Original wt% </t>
    </r>
    <r>
      <rPr>
        <sz val="11"/>
        <rFont val="Calibri"/>
        <family val="2"/>
        <scheme val="minor"/>
      </rPr>
      <t>—</t>
    </r>
    <r>
      <rPr>
        <i/>
        <sz val="11"/>
        <rFont val="Calibri"/>
        <family val="2"/>
        <scheme val="minor"/>
      </rPr>
      <t xml:space="preserve"> input any negative values as 0</t>
    </r>
  </si>
  <si>
    <t xml:space="preserve">    LIQUID ——&gt;</t>
  </si>
  <si>
    <t>Molecular masses:</t>
  </si>
  <si>
    <t>SEE = ±20°C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</si>
</sst>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0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7030A0"/>
      <name val="Calibri"/>
      <family val="2"/>
      <scheme val="minor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129">
    <xf numFmtId="0" fontId="0" fillId="0" borderId="0" xfId="0"/>
    <xf numFmtId="0" fontId="7" fillId="3" borderId="0" xfId="9" applyFont="1" applyFill="1"/>
    <xf numFmtId="0" fontId="8" fillId="0" borderId="0" xfId="9" applyFont="1" applyFill="1"/>
    <xf numFmtId="0" fontId="9" fillId="0" borderId="0" xfId="0" applyFont="1"/>
    <xf numFmtId="0" fontId="7" fillId="0" borderId="0" xfId="9" applyFont="1" applyFill="1"/>
    <xf numFmtId="2" fontId="8" fillId="0" borderId="0" xfId="0" applyNumberFormat="1" applyFont="1"/>
    <xf numFmtId="2" fontId="8" fillId="0" borderId="0" xfId="0" applyNumberFormat="1" applyFont="1" applyFill="1"/>
    <xf numFmtId="0" fontId="8" fillId="0" borderId="0" xfId="0" applyFont="1" applyFill="1"/>
    <xf numFmtId="165" fontId="8" fillId="0" borderId="0" xfId="9" applyNumberFormat="1" applyFont="1" applyFill="1"/>
    <xf numFmtId="2" fontId="8" fillId="0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2" fontId="8" fillId="0" borderId="0" xfId="9" applyNumberFormat="1" applyFont="1" applyFill="1"/>
    <xf numFmtId="2" fontId="8" fillId="0" borderId="0" xfId="0" applyNumberFormat="1" applyFont="1" applyBorder="1"/>
    <xf numFmtId="165" fontId="8" fillId="0" borderId="0" xfId="0" applyNumberFormat="1" applyFont="1" applyBorder="1"/>
    <xf numFmtId="165" fontId="8" fillId="0" borderId="0" xfId="9" applyNumberFormat="1" applyFont="1" applyFill="1" applyBorder="1"/>
    <xf numFmtId="2" fontId="8" fillId="0" borderId="0" xfId="9" applyNumberFormat="1" applyFont="1" applyFill="1" applyBorder="1"/>
    <xf numFmtId="1" fontId="8" fillId="0" borderId="0" xfId="0" applyNumberFormat="1" applyFont="1" applyFill="1"/>
    <xf numFmtId="0" fontId="8" fillId="0" borderId="0" xfId="0" applyFont="1"/>
    <xf numFmtId="0" fontId="8" fillId="0" borderId="0" xfId="0" applyFont="1" applyBorder="1"/>
    <xf numFmtId="0" fontId="7" fillId="0" borderId="0" xfId="0" applyFont="1"/>
    <xf numFmtId="164" fontId="8" fillId="0" borderId="0" xfId="0" applyNumberFormat="1" applyFont="1" applyBorder="1"/>
    <xf numFmtId="0" fontId="7" fillId="5" borderId="0" xfId="0" applyFont="1" applyFill="1"/>
    <xf numFmtId="0" fontId="7" fillId="5" borderId="2" xfId="0" applyFont="1" applyFill="1" applyBorder="1"/>
    <xf numFmtId="2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166" fontId="8" fillId="0" borderId="0" xfId="0" applyNumberFormat="1" applyFont="1" applyBorder="1"/>
    <xf numFmtId="166" fontId="8" fillId="0" borderId="0" xfId="9" applyNumberFormat="1" applyFont="1" applyFill="1" applyBorder="1"/>
    <xf numFmtId="166" fontId="8" fillId="0" borderId="0" xfId="9" applyNumberFormat="1" applyFont="1" applyFill="1"/>
    <xf numFmtId="166" fontId="8" fillId="0" borderId="0" xfId="0" applyNumberFormat="1" applyFont="1"/>
    <xf numFmtId="1" fontId="8" fillId="0" borderId="0" xfId="0" applyNumberFormat="1" applyFont="1" applyFill="1" applyBorder="1"/>
    <xf numFmtId="0" fontId="7" fillId="5" borderId="0" xfId="0" applyFont="1" applyFill="1" applyBorder="1"/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164" fontId="7" fillId="0" borderId="0" xfId="0" applyNumberFormat="1" applyFont="1" applyBorder="1"/>
    <xf numFmtId="0" fontId="8" fillId="0" borderId="0" xfId="0" applyNumberFormat="1" applyFont="1" applyBorder="1"/>
    <xf numFmtId="164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7" fillId="6" borderId="0" xfId="0" applyFont="1" applyFill="1" applyBorder="1"/>
    <xf numFmtId="0" fontId="7" fillId="6" borderId="5" xfId="0" applyFont="1" applyFill="1" applyBorder="1"/>
    <xf numFmtId="0" fontId="7" fillId="6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6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/>
    <xf numFmtId="0" fontId="7" fillId="2" borderId="0" xfId="0" applyFont="1" applyFill="1" applyBorder="1"/>
    <xf numFmtId="164" fontId="8" fillId="0" borderId="0" xfId="0" applyNumberFormat="1" applyFont="1" applyFill="1" applyBorder="1"/>
    <xf numFmtId="0" fontId="7" fillId="2" borderId="0" xfId="0" applyFont="1" applyFill="1"/>
    <xf numFmtId="165" fontId="7" fillId="0" borderId="0" xfId="9" applyNumberFormat="1" applyFont="1" applyFill="1" applyBorder="1" applyAlignment="1">
      <alignment horizontal="center"/>
    </xf>
    <xf numFmtId="0" fontId="7" fillId="2" borderId="5" xfId="0" applyFont="1" applyFill="1" applyBorder="1"/>
    <xf numFmtId="0" fontId="7" fillId="2" borderId="2" xfId="0" applyFont="1" applyFill="1" applyBorder="1"/>
    <xf numFmtId="0" fontId="7" fillId="2" borderId="7" xfId="0" applyFont="1" applyFill="1" applyBorder="1"/>
    <xf numFmtId="0" fontId="7" fillId="2" borderId="6" xfId="0" applyFont="1" applyFill="1" applyBorder="1"/>
    <xf numFmtId="0" fontId="7" fillId="2" borderId="8" xfId="0" applyFont="1" applyFill="1" applyBorder="1"/>
    <xf numFmtId="0" fontId="7" fillId="2" borderId="0" xfId="9" applyFont="1" applyFill="1"/>
    <xf numFmtId="0" fontId="7" fillId="2" borderId="1" xfId="9" applyFont="1" applyFill="1" applyBorder="1"/>
    <xf numFmtId="0" fontId="7" fillId="2" borderId="4" xfId="9" applyFont="1" applyFill="1" applyBorder="1"/>
    <xf numFmtId="0" fontId="7" fillId="2" borderId="0" xfId="9" applyFont="1" applyFill="1" applyBorder="1" applyAlignment="1"/>
    <xf numFmtId="0" fontId="7" fillId="2" borderId="5" xfId="9" applyFont="1" applyFill="1" applyBorder="1"/>
    <xf numFmtId="0" fontId="7" fillId="2" borderId="0" xfId="9" applyFont="1" applyFill="1" applyBorder="1"/>
    <xf numFmtId="0" fontId="7" fillId="2" borderId="8" xfId="9" applyFont="1" applyFill="1" applyBorder="1"/>
    <xf numFmtId="0" fontId="7" fillId="2" borderId="6" xfId="9" applyFont="1" applyFill="1" applyBorder="1"/>
    <xf numFmtId="0" fontId="7" fillId="2" borderId="2" xfId="9" applyFont="1" applyFill="1" applyBorder="1"/>
    <xf numFmtId="0" fontId="7" fillId="2" borderId="7" xfId="9" applyFont="1" applyFill="1" applyBorder="1"/>
    <xf numFmtId="0" fontId="7" fillId="7" borderId="6" xfId="9" applyFont="1" applyFill="1" applyBorder="1"/>
    <xf numFmtId="0" fontId="7" fillId="7" borderId="2" xfId="9" applyFont="1" applyFill="1" applyBorder="1"/>
    <xf numFmtId="165" fontId="7" fillId="2" borderId="5" xfId="9" applyNumberFormat="1" applyFont="1" applyFill="1" applyBorder="1" applyAlignment="1">
      <alignment horizontal="center"/>
    </xf>
    <xf numFmtId="0" fontId="7" fillId="5" borderId="7" xfId="0" applyFont="1" applyFill="1" applyBorder="1"/>
    <xf numFmtId="0" fontId="7" fillId="5" borderId="0" xfId="9" applyFont="1" applyFill="1"/>
    <xf numFmtId="0" fontId="7" fillId="5" borderId="2" xfId="9" applyFont="1" applyFill="1" applyBorder="1"/>
    <xf numFmtId="0" fontId="8" fillId="5" borderId="2" xfId="9" applyFont="1" applyFill="1" applyBorder="1"/>
    <xf numFmtId="0" fontId="7" fillId="9" borderId="6" xfId="9" applyFont="1" applyFill="1" applyBorder="1"/>
    <xf numFmtId="0" fontId="7" fillId="9" borderId="2" xfId="9" applyFont="1" applyFill="1" applyBorder="1"/>
    <xf numFmtId="0" fontId="7" fillId="9" borderId="7" xfId="9" applyFont="1" applyFill="1" applyBorder="1"/>
    <xf numFmtId="0" fontId="7" fillId="9" borderId="10" xfId="0" applyFont="1" applyFill="1" applyBorder="1"/>
    <xf numFmtId="0" fontId="7" fillId="9" borderId="9" xfId="9" applyFont="1" applyFill="1" applyBorder="1"/>
    <xf numFmtId="0" fontId="7" fillId="5" borderId="5" xfId="0" applyFont="1" applyFill="1" applyBorder="1"/>
    <xf numFmtId="0" fontId="7" fillId="5" borderId="8" xfId="0" applyFont="1" applyFill="1" applyBorder="1"/>
    <xf numFmtId="0" fontId="7" fillId="5" borderId="5" xfId="9" applyFont="1" applyFill="1" applyBorder="1"/>
    <xf numFmtId="0" fontId="7" fillId="5" borderId="0" xfId="9" applyFont="1" applyFill="1" applyBorder="1"/>
    <xf numFmtId="0" fontId="7" fillId="5" borderId="8" xfId="9" applyFont="1" applyFill="1" applyBorder="1"/>
    <xf numFmtId="0" fontId="6" fillId="0" borderId="0" xfId="0" applyFont="1" applyFill="1" applyBorder="1" applyAlignment="1"/>
    <xf numFmtId="0" fontId="7" fillId="4" borderId="10" xfId="9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" fillId="0" borderId="0" xfId="0" applyFont="1"/>
    <xf numFmtId="0" fontId="7" fillId="0" borderId="5" xfId="0" applyFont="1" applyFill="1" applyBorder="1" applyAlignment="1"/>
    <xf numFmtId="0" fontId="1" fillId="0" borderId="0" xfId="0" applyFont="1" applyBorder="1"/>
    <xf numFmtId="0" fontId="8" fillId="3" borderId="0" xfId="9" applyFont="1" applyFill="1" applyBorder="1"/>
    <xf numFmtId="0" fontId="8" fillId="0" borderId="0" xfId="9" applyFont="1" applyFill="1" applyBorder="1"/>
    <xf numFmtId="0" fontId="8" fillId="3" borderId="0" xfId="0" applyFont="1" applyFill="1" applyBorder="1"/>
    <xf numFmtId="164" fontId="7" fillId="0" borderId="0" xfId="0" applyNumberFormat="1" applyFont="1" applyFill="1" applyBorder="1"/>
    <xf numFmtId="165" fontId="8" fillId="0" borderId="0" xfId="0" applyNumberFormat="1" applyFont="1" applyFill="1" applyBorder="1"/>
    <xf numFmtId="166" fontId="8" fillId="0" borderId="0" xfId="0" applyNumberFormat="1" applyFont="1" applyFill="1" applyBorder="1"/>
    <xf numFmtId="164" fontId="14" fillId="0" borderId="0" xfId="0" applyNumberFormat="1" applyFont="1" applyFill="1" applyBorder="1"/>
    <xf numFmtId="164" fontId="9" fillId="0" borderId="0" xfId="0" applyNumberFormat="1" applyFont="1" applyFill="1" applyBorder="1"/>
    <xf numFmtId="164" fontId="11" fillId="0" borderId="0" xfId="0" applyNumberFormat="1" applyFont="1" applyFill="1" applyBorder="1"/>
    <xf numFmtId="2" fontId="9" fillId="0" borderId="0" xfId="0" applyNumberFormat="1" applyFont="1" applyFill="1" applyBorder="1"/>
    <xf numFmtId="0" fontId="10" fillId="0" borderId="0" xfId="0" applyFont="1" applyFill="1" applyBorder="1"/>
    <xf numFmtId="0" fontId="7" fillId="9" borderId="3" xfId="9" applyFont="1" applyFill="1" applyBorder="1" applyAlignment="1">
      <alignment horizontal="center"/>
    </xf>
    <xf numFmtId="0" fontId="7" fillId="9" borderId="1" xfId="9" applyFont="1" applyFill="1" applyBorder="1" applyAlignment="1">
      <alignment horizontal="center"/>
    </xf>
    <xf numFmtId="0" fontId="7" fillId="9" borderId="4" xfId="9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9" applyFont="1" applyFill="1" applyBorder="1" applyAlignment="1">
      <alignment horizontal="center"/>
    </xf>
    <xf numFmtId="0" fontId="7" fillId="5" borderId="1" xfId="9" applyFont="1" applyFill="1" applyBorder="1" applyAlignment="1">
      <alignment horizontal="center"/>
    </xf>
    <xf numFmtId="0" fontId="7" fillId="5" borderId="4" xfId="9" applyFont="1" applyFill="1" applyBorder="1" applyAlignment="1">
      <alignment horizontal="center"/>
    </xf>
    <xf numFmtId="0" fontId="7" fillId="2" borderId="3" xfId="9" applyFont="1" applyFill="1" applyBorder="1" applyAlignment="1">
      <alignment horizontal="center"/>
    </xf>
    <xf numFmtId="0" fontId="7" fillId="2" borderId="1" xfId="9" applyFont="1" applyFill="1" applyBorder="1" applyAlignment="1">
      <alignment horizontal="center"/>
    </xf>
    <xf numFmtId="0" fontId="7" fillId="2" borderId="4" xfId="9" applyFont="1" applyFill="1" applyBorder="1" applyAlignment="1">
      <alignment horizontal="center"/>
    </xf>
    <xf numFmtId="0" fontId="7" fillId="7" borderId="3" xfId="9" applyFont="1" applyFill="1" applyBorder="1" applyAlignment="1">
      <alignment horizontal="center"/>
    </xf>
    <xf numFmtId="0" fontId="7" fillId="7" borderId="1" xfId="9" applyFont="1" applyFill="1" applyBorder="1" applyAlignment="1">
      <alignment horizontal="center"/>
    </xf>
    <xf numFmtId="0" fontId="7" fillId="7" borderId="4" xfId="9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9" xr:uid="{00000000-0005-0000-0000-000013000000}"/>
    <cellStyle name="Normal 23" xfId="23" xr:uid="{0DB601F8-7ACD-4742-9E40-CCBE375FDDA7}"/>
    <cellStyle name="Normal 72" xfId="20" xr:uid="{2EE82CAA-C940-3E46-A1C8-05875ECD36CA}"/>
    <cellStyle name="Normal 73" xfId="22" xr:uid="{D2EA6EA2-56DE-6E41-8E72-CE5C373CD214}"/>
    <cellStyle name="Normal 8" xfId="21" xr:uid="{EC5EFF47-C212-004D-B767-3441406369E4}"/>
  </cellStyles>
  <dxfs count="0"/>
  <tableStyles count="0" defaultTableStyle="TableStyleMedium9" defaultPivotStyle="PivotStyleMedium7"/>
  <colors>
    <mruColors>
      <color rgb="FFF2D3E5"/>
      <color rgb="FFB2E9F5"/>
      <color rgb="FFCEEDF5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Putirka 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Putirka basaltic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v.1'!$AE$578:$AE$1416</c:f>
              <c:numCache>
                <c:formatCode>General</c:formatCode>
                <c:ptCount val="8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9-F243-AE3D-8124895A6165}"/>
            </c:ext>
          </c:extLst>
        </c:ser>
        <c:ser>
          <c:idx val="1"/>
          <c:order val="1"/>
          <c:tx>
            <c:v>Putirka intermediate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v.1'!$AE$281:$AE$563</c:f>
              <c:numCache>
                <c:formatCode>General</c:formatCode>
                <c:ptCount val="28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9-F243-AE3D-8124895A6165}"/>
            </c:ext>
          </c:extLst>
        </c:ser>
        <c:ser>
          <c:idx val="0"/>
          <c:order val="2"/>
          <c:tx>
            <c:v>Putirka rhyolitic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v.1'!$AE$220:$AE$274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9-F243-AE3D-8124895A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83391"/>
        <c:axId val="385211231"/>
      </c:scatterChart>
      <c:valAx>
        <c:axId val="3789833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1231"/>
        <c:crosses val="autoZero"/>
        <c:crossBetween val="midCat"/>
      </c:valAx>
      <c:valAx>
        <c:axId val="385211231"/>
        <c:scaling>
          <c:orientation val="minMax"/>
          <c:max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Al2O3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33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Putirka 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Putirka basaltic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v.1'!$AE$578:$AE$1416</c:f>
              <c:numCache>
                <c:formatCode>General</c:formatCode>
                <c:ptCount val="8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C-AA44-824E-CC76362D816E}"/>
            </c:ext>
          </c:extLst>
        </c:ser>
        <c:ser>
          <c:idx val="1"/>
          <c:order val="1"/>
          <c:tx>
            <c:v>Putirka intermediate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v.1'!$AE$281:$AE$563</c:f>
              <c:numCache>
                <c:formatCode>General</c:formatCode>
                <c:ptCount val="28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C-AA44-824E-CC76362D816E}"/>
            </c:ext>
          </c:extLst>
        </c:ser>
        <c:ser>
          <c:idx val="0"/>
          <c:order val="2"/>
          <c:tx>
            <c:v>Putirka rhyolitic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v.1'!$AE$220:$AE$274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C-AA44-824E-CC76362D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83391"/>
        <c:axId val="385211231"/>
      </c:scatterChart>
      <c:valAx>
        <c:axId val="37898339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1231"/>
        <c:crosses val="autoZero"/>
        <c:crossBetween val="midCat"/>
        <c:majorUnit val="5"/>
      </c:valAx>
      <c:valAx>
        <c:axId val="38521123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Al2O3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339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127000</xdr:rowOff>
    </xdr:from>
    <xdr:to>
      <xdr:col>10</xdr:col>
      <xdr:colOff>749300</xdr:colOff>
      <xdr:row>25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3140AA-9688-2A43-B871-1817A4C4DEFC}"/>
            </a:ext>
          </a:extLst>
        </xdr:cNvPr>
        <xdr:cNvSpPr txBox="1"/>
      </xdr:nvSpPr>
      <xdr:spPr>
        <a:xfrm>
          <a:off x="203200" y="330200"/>
          <a:ext cx="8801100" cy="491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Instructions for Calculating T</a:t>
          </a:r>
          <a:r>
            <a:rPr lang="en-US" sz="1800" b="1" baseline="0"/>
            <a:t> for High-Fe, Low-Al Clinopyroxene from High-Silica Systems</a:t>
          </a:r>
        </a:p>
        <a:p>
          <a:endParaRPr lang="en-US" sz="1400" baseline="0"/>
        </a:p>
        <a:p>
          <a:r>
            <a:rPr lang="en-US" sz="1400" i="1" baseline="0"/>
            <a:t>For details see: Brugman and Till (2019) American Mineralogist</a:t>
          </a:r>
        </a:p>
        <a:p>
          <a:endParaRPr lang="en-US" sz="1400" i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Licensed under a GNU General Public License v3.0 </a:t>
          </a:r>
          <a:r>
            <a:rPr lang="en-US" sz="14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https://www.gnu.org/licenses/gpl-3.0.en.html</a:t>
          </a:r>
          <a:endParaRPr lang="en-US" sz="1400" i="1" baseline="0"/>
        </a:p>
        <a:p>
          <a:endParaRPr lang="en-US" sz="1400" baseline="0"/>
        </a:p>
        <a:p>
          <a:r>
            <a:rPr lang="en-US" sz="1400" baseline="0"/>
            <a:t>Enter paired clinopyroxene and liquid oxide compositions in columns D–Y. You should not alter any other part of the workbook.</a:t>
          </a:r>
        </a:p>
        <a:p>
          <a:endParaRPr lang="en-US" sz="1400" baseline="0"/>
        </a:p>
        <a:p>
          <a:r>
            <a:rPr lang="en-US" sz="1400" baseline="0"/>
            <a:t>• Ideal scenario: for liquid, please use data from the glass adjacent to your clinopyroxene rim analysis.</a:t>
          </a:r>
        </a:p>
        <a:p>
          <a:endParaRPr lang="en-US" sz="1400" baseline="0"/>
        </a:p>
        <a:p>
          <a:r>
            <a:rPr lang="en-US" sz="1400" baseline="0"/>
            <a:t>• Less idea scenario: if paired clinopyroxene rim and adjacent glass analyses are not available, an average glass composition may be used.</a:t>
          </a:r>
        </a:p>
        <a:p>
          <a:endParaRPr lang="en-US" sz="1400" baseline="0"/>
        </a:p>
        <a:p>
          <a:r>
            <a:rPr lang="en-US" sz="1400" baseline="0"/>
            <a:t>• Desperate scenario: if no glass measurements are available, use whole rock as a last-resort only—whole rock and glass oxides are not the same, particularly in the oxides necessary to use the geothermometer. For example, a temperature calculated for Bishop Tuff samples using whole rock is &gt; 60°C higher (&gt; 3x the SEE) than a temperature calculated correctly with glass.</a:t>
          </a:r>
        </a:p>
        <a:p>
          <a:endParaRPr lang="en-US" sz="1400" baseline="0"/>
        </a:p>
        <a:p>
          <a:r>
            <a:rPr lang="en-US" sz="1400" b="1" baseline="0">
              <a:solidFill>
                <a:srgbClr val="C00000"/>
              </a:solidFill>
            </a:rPr>
            <a:t>For use only with clinopyroxene with Mg# ≤ 65 and Al2O3 ≤ 7 wt% from a bulk rock with SiO2 ≥ 70 wt%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219</xdr:row>
      <xdr:rowOff>133350</xdr:rowOff>
    </xdr:from>
    <xdr:to>
      <xdr:col>28</xdr:col>
      <xdr:colOff>469900</xdr:colOff>
      <xdr:row>249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2993B-0650-3540-ACDE-8B2299124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76200</xdr:colOff>
      <xdr:row>578</xdr:row>
      <xdr:rowOff>139700</xdr:rowOff>
    </xdr:from>
    <xdr:to>
      <xdr:col>38</xdr:col>
      <xdr:colOff>361950</xdr:colOff>
      <xdr:row>598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16BB9E-5B06-AD4C-91CE-D6F6E9F56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019C-7366-5140-938C-53CA4B3E93EE}">
  <dimension ref="A1"/>
  <sheetViews>
    <sheetView workbookViewId="0">
      <selection activeCell="F28" sqref="F2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9B46-727C-2243-B487-65268294C35E}">
  <dimension ref="A1:DQ1539"/>
  <sheetViews>
    <sheetView tabSelected="1" workbookViewId="0">
      <pane xSplit="2" ySplit="6" topLeftCell="P7" activePane="bottomRight" state="frozen"/>
      <selection activeCell="C100" sqref="C100"/>
      <selection pane="topRight" activeCell="C100" sqref="C100"/>
      <selection pane="bottomLeft" activeCell="C100" sqref="C100"/>
      <selection pane="bottomRight" activeCell="AC2" sqref="AC2"/>
    </sheetView>
  </sheetViews>
  <sheetFormatPr baseColWidth="10" defaultRowHeight="15"/>
  <cols>
    <col min="1" max="2" width="10.83203125" style="18" customWidth="1"/>
    <col min="3" max="3" width="10.83203125" style="18"/>
    <col min="4" max="25" width="11" style="18" bestFit="1" customWidth="1"/>
    <col min="26" max="26" width="3.33203125" style="18" customWidth="1"/>
    <col min="27" max="27" width="10.83203125" style="3"/>
    <col min="28" max="28" width="3.33203125" style="18" customWidth="1"/>
    <col min="29" max="49" width="11" style="18" bestFit="1" customWidth="1"/>
    <col min="50" max="50" width="4.5" style="18" customWidth="1"/>
    <col min="51" max="60" width="11" style="18" bestFit="1" customWidth="1"/>
    <col min="61" max="62" width="10.83203125" style="18" customWidth="1"/>
    <col min="63" max="74" width="11" style="18" bestFit="1" customWidth="1"/>
    <col min="75" max="75" width="5" style="18" customWidth="1"/>
    <col min="76" max="83" width="11" style="18" bestFit="1" customWidth="1"/>
    <col min="84" max="84" width="4.83203125" style="18" customWidth="1"/>
    <col min="85" max="86" width="11" style="18" bestFit="1" customWidth="1"/>
    <col min="87" max="87" width="3.33203125" style="18" customWidth="1"/>
    <col min="88" max="98" width="11" style="18" bestFit="1" customWidth="1"/>
    <col min="99" max="99" width="12.5" style="18" bestFit="1" customWidth="1"/>
    <col min="100" max="108" width="11" style="18" bestFit="1" customWidth="1"/>
    <col min="109" max="109" width="4.6640625" style="18" customWidth="1"/>
    <col min="110" max="110" width="12.6640625" style="18" bestFit="1" customWidth="1"/>
    <col min="111" max="111" width="11" style="18" bestFit="1" customWidth="1"/>
    <col min="112" max="113" width="11.6640625" style="18" bestFit="1" customWidth="1"/>
    <col min="114" max="116" width="11" style="18" bestFit="1" customWidth="1"/>
    <col min="117" max="118" width="11.6640625" style="18" bestFit="1" customWidth="1"/>
    <col min="119" max="119" width="11" style="18" bestFit="1" customWidth="1"/>
    <col min="120" max="120" width="4.6640625" style="18" customWidth="1"/>
    <col min="121" max="121" width="11" style="18" bestFit="1" customWidth="1"/>
    <col min="122" max="16384" width="10.83203125" style="18"/>
  </cols>
  <sheetData>
    <row r="1" spans="1:121" ht="16" customHeight="1">
      <c r="AA1" s="88"/>
      <c r="AL1" s="108" t="s">
        <v>88</v>
      </c>
      <c r="AM1" s="108"/>
      <c r="AN1" s="1" t="s">
        <v>22</v>
      </c>
      <c r="AO1" s="1" t="s">
        <v>23</v>
      </c>
      <c r="AP1" s="1" t="s">
        <v>24</v>
      </c>
      <c r="AQ1" s="1" t="s">
        <v>5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CU1" s="4"/>
      <c r="CV1" s="4"/>
      <c r="CW1" s="4"/>
      <c r="CX1" s="4"/>
      <c r="CY1" s="4"/>
      <c r="CZ1" s="4"/>
      <c r="DA1" s="4"/>
      <c r="DB1" s="4"/>
      <c r="DC1" s="4"/>
      <c r="DD1" s="4"/>
    </row>
    <row r="2" spans="1:121" s="19" customFormat="1">
      <c r="AA2" s="90"/>
      <c r="AL2" s="93"/>
      <c r="AM2" s="93"/>
      <c r="AN2" s="91">
        <v>60.084299999999999</v>
      </c>
      <c r="AO2" s="91">
        <v>79.878799999999998</v>
      </c>
      <c r="AP2" s="91">
        <v>101.961</v>
      </c>
      <c r="AQ2" s="91">
        <f>52*2+3*15.9994</f>
        <v>151.9982</v>
      </c>
      <c r="AR2" s="91">
        <v>71.846400000000003</v>
      </c>
      <c r="AS2" s="91">
        <v>70.9375</v>
      </c>
      <c r="AT2" s="91">
        <v>40.304400000000001</v>
      </c>
      <c r="AU2" s="91">
        <v>56.077399999999997</v>
      </c>
      <c r="AV2" s="91">
        <v>61.978900000000003</v>
      </c>
      <c r="AW2" s="91">
        <v>94.195999999999998</v>
      </c>
      <c r="CU2" s="92"/>
      <c r="CV2" s="92"/>
      <c r="CW2" s="92"/>
      <c r="CX2" s="92"/>
      <c r="CY2" s="92"/>
      <c r="CZ2" s="92"/>
      <c r="DA2" s="92"/>
      <c r="DB2" s="92"/>
      <c r="DC2" s="92"/>
      <c r="DD2" s="92"/>
    </row>
    <row r="3" spans="1:121">
      <c r="A3" s="89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19"/>
      <c r="AA3" s="128" t="s">
        <v>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2"/>
      <c r="AO3" s="2"/>
      <c r="AP3" s="2"/>
      <c r="AQ3" s="2"/>
      <c r="AR3" s="2"/>
      <c r="AS3" s="2"/>
      <c r="AT3" s="2"/>
      <c r="AU3" s="2"/>
      <c r="AV3" s="2"/>
      <c r="AW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21" s="20" customFormat="1">
      <c r="A4" s="105" t="s">
        <v>74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7"/>
      <c r="Z4" s="35"/>
      <c r="AA4" s="85"/>
      <c r="AB4" s="35"/>
      <c r="AC4" s="54" t="s">
        <v>83</v>
      </c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58" t="s">
        <v>71</v>
      </c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8" t="s">
        <v>31</v>
      </c>
      <c r="BY4" s="58"/>
      <c r="BZ4" s="51"/>
      <c r="CA4" s="51"/>
      <c r="CB4" s="51"/>
      <c r="CC4" s="51"/>
      <c r="CD4" s="51"/>
      <c r="CE4" s="51"/>
      <c r="CF4" s="51"/>
      <c r="CG4" s="51"/>
      <c r="CH4" s="51"/>
      <c r="CJ4" s="22" t="s">
        <v>87</v>
      </c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72" t="s">
        <v>72</v>
      </c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3"/>
      <c r="DG4" s="74"/>
      <c r="DH4" s="74"/>
      <c r="DI4" s="74"/>
      <c r="DJ4" s="74"/>
      <c r="DK4" s="74"/>
      <c r="DL4" s="74"/>
      <c r="DM4" s="74"/>
      <c r="DN4" s="74"/>
      <c r="DO4" s="74"/>
      <c r="DP4" s="22"/>
      <c r="DQ4" s="22"/>
    </row>
    <row r="5" spans="1:121" s="20" customFormat="1">
      <c r="A5" s="42"/>
      <c r="B5" s="43"/>
      <c r="C5" s="41"/>
      <c r="D5" s="124" t="s">
        <v>82</v>
      </c>
      <c r="E5" s="125"/>
      <c r="F5" s="125"/>
      <c r="G5" s="125"/>
      <c r="H5" s="125"/>
      <c r="I5" s="125"/>
      <c r="J5" s="125"/>
      <c r="K5" s="125"/>
      <c r="L5" s="125"/>
      <c r="M5" s="125"/>
      <c r="N5" s="126"/>
      <c r="O5" s="109" t="s">
        <v>86</v>
      </c>
      <c r="P5" s="110"/>
      <c r="Q5" s="110"/>
      <c r="R5" s="110"/>
      <c r="S5" s="110"/>
      <c r="T5" s="110"/>
      <c r="U5" s="110"/>
      <c r="V5" s="110"/>
      <c r="W5" s="110"/>
      <c r="X5" s="110"/>
      <c r="Y5" s="111"/>
      <c r="Z5" s="44"/>
      <c r="AA5" s="86" t="s">
        <v>85</v>
      </c>
      <c r="AB5" s="44"/>
      <c r="AC5" s="127" t="s">
        <v>21</v>
      </c>
      <c r="AD5" s="125"/>
      <c r="AE5" s="125"/>
      <c r="AF5" s="125"/>
      <c r="AG5" s="125"/>
      <c r="AH5" s="125"/>
      <c r="AI5" s="125"/>
      <c r="AJ5" s="125"/>
      <c r="AK5" s="125"/>
      <c r="AL5" s="125"/>
      <c r="AM5" s="126"/>
      <c r="AN5" s="118" t="s">
        <v>34</v>
      </c>
      <c r="AO5" s="119"/>
      <c r="AP5" s="119"/>
      <c r="AQ5" s="119"/>
      <c r="AR5" s="119"/>
      <c r="AS5" s="119"/>
      <c r="AT5" s="119"/>
      <c r="AU5" s="119"/>
      <c r="AV5" s="119"/>
      <c r="AW5" s="119"/>
      <c r="AX5" s="120"/>
      <c r="AY5" s="118" t="s">
        <v>70</v>
      </c>
      <c r="AZ5" s="119"/>
      <c r="BA5" s="119"/>
      <c r="BB5" s="119"/>
      <c r="BC5" s="119"/>
      <c r="BD5" s="119"/>
      <c r="BE5" s="119"/>
      <c r="BF5" s="119"/>
      <c r="BG5" s="119"/>
      <c r="BH5" s="119"/>
      <c r="BI5" s="59" t="s">
        <v>35</v>
      </c>
      <c r="BJ5" s="60" t="s">
        <v>36</v>
      </c>
      <c r="BK5" s="118" t="s">
        <v>37</v>
      </c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20"/>
      <c r="BW5" s="61"/>
      <c r="BX5" s="58" t="s">
        <v>38</v>
      </c>
      <c r="BY5" s="58" t="s">
        <v>39</v>
      </c>
      <c r="BZ5" s="121" t="s">
        <v>40</v>
      </c>
      <c r="CA5" s="122"/>
      <c r="CB5" s="122"/>
      <c r="CC5" s="122"/>
      <c r="CD5" s="122"/>
      <c r="CE5" s="122"/>
      <c r="CF5" s="122"/>
      <c r="CG5" s="123"/>
      <c r="CH5" s="51"/>
      <c r="CJ5" s="112" t="s">
        <v>21</v>
      </c>
      <c r="CK5" s="113"/>
      <c r="CL5" s="113"/>
      <c r="CM5" s="113"/>
      <c r="CN5" s="113"/>
      <c r="CO5" s="113"/>
      <c r="CP5" s="113"/>
      <c r="CQ5" s="113"/>
      <c r="CR5" s="113"/>
      <c r="CS5" s="113"/>
      <c r="CT5" s="114"/>
      <c r="CU5" s="115" t="s">
        <v>32</v>
      </c>
      <c r="CV5" s="116"/>
      <c r="CW5" s="116"/>
      <c r="CX5" s="116"/>
      <c r="CY5" s="116"/>
      <c r="CZ5" s="116"/>
      <c r="DA5" s="116"/>
      <c r="DB5" s="116"/>
      <c r="DC5" s="116"/>
      <c r="DD5" s="116"/>
      <c r="DE5" s="117"/>
      <c r="DF5" s="102" t="s">
        <v>33</v>
      </c>
      <c r="DG5" s="103"/>
      <c r="DH5" s="103"/>
      <c r="DI5" s="103"/>
      <c r="DJ5" s="103"/>
      <c r="DK5" s="103"/>
      <c r="DL5" s="103"/>
      <c r="DM5" s="103"/>
      <c r="DN5" s="103"/>
      <c r="DO5" s="104"/>
      <c r="DP5" s="22"/>
      <c r="DQ5" s="78"/>
    </row>
    <row r="6" spans="1:121" s="45" customFormat="1">
      <c r="A6" s="46" t="s">
        <v>0</v>
      </c>
      <c r="B6" s="47" t="s">
        <v>73</v>
      </c>
      <c r="C6" s="48" t="s">
        <v>1</v>
      </c>
      <c r="D6" s="56" t="s">
        <v>2</v>
      </c>
      <c r="E6" s="54" t="s">
        <v>3</v>
      </c>
      <c r="F6" s="54" t="s">
        <v>4</v>
      </c>
      <c r="G6" s="54" t="s">
        <v>5</v>
      </c>
      <c r="H6" s="54" t="s">
        <v>78</v>
      </c>
      <c r="I6" s="54" t="s">
        <v>7</v>
      </c>
      <c r="J6" s="54" t="s">
        <v>8</v>
      </c>
      <c r="K6" s="54" t="s">
        <v>9</v>
      </c>
      <c r="L6" s="54" t="s">
        <v>10</v>
      </c>
      <c r="M6" s="54" t="s">
        <v>11</v>
      </c>
      <c r="N6" s="55" t="s">
        <v>12</v>
      </c>
      <c r="O6" s="23" t="s">
        <v>2</v>
      </c>
      <c r="P6" s="23" t="s">
        <v>3</v>
      </c>
      <c r="Q6" s="23" t="s">
        <v>4</v>
      </c>
      <c r="R6" s="23" t="s">
        <v>80</v>
      </c>
      <c r="S6" s="23" t="s">
        <v>81</v>
      </c>
      <c r="T6" s="23" t="s">
        <v>7</v>
      </c>
      <c r="U6" s="23" t="s">
        <v>8</v>
      </c>
      <c r="V6" s="23" t="s">
        <v>9</v>
      </c>
      <c r="W6" s="23" t="s">
        <v>10</v>
      </c>
      <c r="X6" s="23" t="s">
        <v>11</v>
      </c>
      <c r="Y6" s="71" t="s">
        <v>12</v>
      </c>
      <c r="Z6" s="35"/>
      <c r="AA6" s="87" t="s">
        <v>20</v>
      </c>
      <c r="AB6" s="35"/>
      <c r="AC6" s="53" t="s">
        <v>2</v>
      </c>
      <c r="AD6" s="49" t="s">
        <v>3</v>
      </c>
      <c r="AE6" s="49" t="s">
        <v>4</v>
      </c>
      <c r="AF6" s="49" t="s">
        <v>80</v>
      </c>
      <c r="AG6" s="49" t="s">
        <v>79</v>
      </c>
      <c r="AH6" s="49" t="s">
        <v>7</v>
      </c>
      <c r="AI6" s="49" t="s">
        <v>8</v>
      </c>
      <c r="AJ6" s="49" t="s">
        <v>9</v>
      </c>
      <c r="AK6" s="49" t="s">
        <v>10</v>
      </c>
      <c r="AL6" s="49" t="s">
        <v>11</v>
      </c>
      <c r="AM6" s="57" t="s">
        <v>12</v>
      </c>
      <c r="AN6" s="62" t="s">
        <v>22</v>
      </c>
      <c r="AO6" s="63" t="s">
        <v>23</v>
      </c>
      <c r="AP6" s="63" t="s">
        <v>48</v>
      </c>
      <c r="AQ6" s="63" t="s">
        <v>25</v>
      </c>
      <c r="AR6" s="63" t="s">
        <v>26</v>
      </c>
      <c r="AS6" s="63" t="s">
        <v>27</v>
      </c>
      <c r="AT6" s="63" t="s">
        <v>28</v>
      </c>
      <c r="AU6" s="63" t="s">
        <v>49</v>
      </c>
      <c r="AV6" s="63" t="s">
        <v>50</v>
      </c>
      <c r="AW6" s="63" t="s">
        <v>51</v>
      </c>
      <c r="AX6" s="64" t="s">
        <v>52</v>
      </c>
      <c r="AY6" s="62" t="s">
        <v>22</v>
      </c>
      <c r="AZ6" s="63" t="s">
        <v>23</v>
      </c>
      <c r="BA6" s="63" t="s">
        <v>48</v>
      </c>
      <c r="BB6" s="63" t="s">
        <v>25</v>
      </c>
      <c r="BC6" s="63" t="s">
        <v>26</v>
      </c>
      <c r="BD6" s="63" t="s">
        <v>27</v>
      </c>
      <c r="BE6" s="63" t="s">
        <v>28</v>
      </c>
      <c r="BF6" s="63" t="s">
        <v>49</v>
      </c>
      <c r="BG6" s="63" t="s">
        <v>50</v>
      </c>
      <c r="BH6" s="63" t="s">
        <v>51</v>
      </c>
      <c r="BI6" s="63" t="s">
        <v>47</v>
      </c>
      <c r="BJ6" s="64" t="s">
        <v>84</v>
      </c>
      <c r="BK6" s="65" t="s">
        <v>53</v>
      </c>
      <c r="BL6" s="66" t="s">
        <v>54</v>
      </c>
      <c r="BM6" s="66" t="s">
        <v>55</v>
      </c>
      <c r="BN6" s="66" t="s">
        <v>56</v>
      </c>
      <c r="BO6" s="66" t="s">
        <v>57</v>
      </c>
      <c r="BP6" s="66" t="s">
        <v>58</v>
      </c>
      <c r="BQ6" s="66" t="s">
        <v>59</v>
      </c>
      <c r="BR6" s="66" t="s">
        <v>60</v>
      </c>
      <c r="BS6" s="66" t="s">
        <v>61</v>
      </c>
      <c r="BT6" s="66" t="s">
        <v>62</v>
      </c>
      <c r="BU6" s="66" t="s">
        <v>63</v>
      </c>
      <c r="BV6" s="67" t="s">
        <v>64</v>
      </c>
      <c r="BW6" s="66" t="s">
        <v>41</v>
      </c>
      <c r="BX6" s="63" t="s">
        <v>65</v>
      </c>
      <c r="BY6" s="58" t="s">
        <v>65</v>
      </c>
      <c r="BZ6" s="68" t="s">
        <v>44</v>
      </c>
      <c r="CA6" s="69" t="s">
        <v>43</v>
      </c>
      <c r="CB6" s="69" t="s">
        <v>45</v>
      </c>
      <c r="CC6" s="69" t="s">
        <v>46</v>
      </c>
      <c r="CD6" s="69" t="s">
        <v>66</v>
      </c>
      <c r="CE6" s="69" t="s">
        <v>42</v>
      </c>
      <c r="CF6" s="69" t="s">
        <v>47</v>
      </c>
      <c r="CG6" s="69" t="s">
        <v>67</v>
      </c>
      <c r="CH6" s="70" t="s">
        <v>69</v>
      </c>
      <c r="CI6" s="52"/>
      <c r="CJ6" s="80" t="s">
        <v>2</v>
      </c>
      <c r="CK6" s="32" t="s">
        <v>3</v>
      </c>
      <c r="CL6" s="32" t="s">
        <v>4</v>
      </c>
      <c r="CM6" s="32" t="s">
        <v>5</v>
      </c>
      <c r="CN6" s="32" t="s">
        <v>6</v>
      </c>
      <c r="CO6" s="32" t="s">
        <v>7</v>
      </c>
      <c r="CP6" s="32" t="s">
        <v>8</v>
      </c>
      <c r="CQ6" s="32" t="s">
        <v>9</v>
      </c>
      <c r="CR6" s="32" t="s">
        <v>10</v>
      </c>
      <c r="CS6" s="32" t="s">
        <v>11</v>
      </c>
      <c r="CT6" s="81" t="s">
        <v>12</v>
      </c>
      <c r="CU6" s="82" t="s">
        <v>22</v>
      </c>
      <c r="CV6" s="83" t="s">
        <v>23</v>
      </c>
      <c r="CW6" s="83" t="s">
        <v>48</v>
      </c>
      <c r="CX6" s="83" t="s">
        <v>25</v>
      </c>
      <c r="CY6" s="83" t="s">
        <v>26</v>
      </c>
      <c r="CZ6" s="83" t="s">
        <v>27</v>
      </c>
      <c r="DA6" s="83" t="s">
        <v>28</v>
      </c>
      <c r="DB6" s="83" t="s">
        <v>49</v>
      </c>
      <c r="DC6" s="83" t="s">
        <v>50</v>
      </c>
      <c r="DD6" s="83" t="s">
        <v>51</v>
      </c>
      <c r="DE6" s="84" t="s">
        <v>52</v>
      </c>
      <c r="DF6" s="75" t="s">
        <v>22</v>
      </c>
      <c r="DG6" s="76" t="s">
        <v>23</v>
      </c>
      <c r="DH6" s="76" t="s">
        <v>48</v>
      </c>
      <c r="DI6" s="76" t="s">
        <v>25</v>
      </c>
      <c r="DJ6" s="76" t="s">
        <v>26</v>
      </c>
      <c r="DK6" s="76" t="s">
        <v>27</v>
      </c>
      <c r="DL6" s="76" t="s">
        <v>28</v>
      </c>
      <c r="DM6" s="76" t="s">
        <v>49</v>
      </c>
      <c r="DN6" s="76" t="s">
        <v>50</v>
      </c>
      <c r="DO6" s="77" t="s">
        <v>51</v>
      </c>
      <c r="DP6" s="22" t="s">
        <v>52</v>
      </c>
      <c r="DQ6" s="79" t="s">
        <v>68</v>
      </c>
    </row>
    <row r="7" spans="1:121" s="7" customFormat="1">
      <c r="A7" s="19" t="s">
        <v>75</v>
      </c>
      <c r="B7" s="19" t="s">
        <v>76</v>
      </c>
      <c r="C7" s="11" t="s">
        <v>77</v>
      </c>
      <c r="D7" s="11">
        <v>52.37</v>
      </c>
      <c r="E7" s="11">
        <v>0.19</v>
      </c>
      <c r="F7" s="11">
        <v>0.63</v>
      </c>
      <c r="G7" s="11">
        <v>0</v>
      </c>
      <c r="H7" s="11">
        <v>12.34</v>
      </c>
      <c r="I7" s="11">
        <v>0.69</v>
      </c>
      <c r="J7" s="11">
        <v>12.57</v>
      </c>
      <c r="K7" s="11">
        <v>20.92</v>
      </c>
      <c r="L7" s="11">
        <v>0.4</v>
      </c>
      <c r="M7" s="11">
        <v>0</v>
      </c>
      <c r="N7" s="5">
        <f>SUM(D7:M7)</f>
        <v>100.11</v>
      </c>
      <c r="O7" s="11">
        <v>77.900000000000006</v>
      </c>
      <c r="P7" s="11">
        <v>0.13</v>
      </c>
      <c r="Q7" s="11">
        <v>12.27</v>
      </c>
      <c r="R7" s="11">
        <v>0</v>
      </c>
      <c r="S7" s="11">
        <v>0.54</v>
      </c>
      <c r="T7" s="11">
        <v>0.02</v>
      </c>
      <c r="U7" s="11">
        <v>0.08</v>
      </c>
      <c r="V7" s="11">
        <v>0.19</v>
      </c>
      <c r="W7" s="11">
        <v>3.7</v>
      </c>
      <c r="X7" s="11">
        <v>5.17</v>
      </c>
      <c r="Y7" s="5">
        <f t="shared" ref="Y7:Y9" si="0">SUM(O7:X7)</f>
        <v>100</v>
      </c>
      <c r="Z7" s="5"/>
      <c r="AA7" s="36">
        <f>300*(-1.8946098 - 0.6010197*CA7 - 0.1856423*CG7 + 4.71248858*DF7 + 77.5861878*DG7 + 10.8503727*DI7 + 33.6303471*DK7 + 15.4532888*DL7 + 15.6390115*DN7)</f>
        <v>758.1873968548739</v>
      </c>
      <c r="AB7" s="5"/>
      <c r="AC7" s="6">
        <f t="shared" ref="AC7:AC9" si="1">D7/$N7*100</f>
        <v>52.312456298072121</v>
      </c>
      <c r="AD7" s="6">
        <f t="shared" ref="AD7:AD9" si="2">E7/$N7*100</f>
        <v>0.18979122964738787</v>
      </c>
      <c r="AE7" s="6">
        <f t="shared" ref="AE7:AE9" si="3">F7/$N7*100</f>
        <v>0.62930776146239131</v>
      </c>
      <c r="AF7" s="6">
        <f t="shared" ref="AF7:AF9" si="4">G7/$N7*100</f>
        <v>0</v>
      </c>
      <c r="AG7" s="6">
        <f t="shared" ref="AG7:AG9" si="5">H7/$N7*100</f>
        <v>12.326440914993507</v>
      </c>
      <c r="AH7" s="6">
        <f t="shared" ref="AH7:AH9" si="6">I7/$N7*100</f>
        <v>0.68924183398261907</v>
      </c>
      <c r="AI7" s="6">
        <f t="shared" ref="AI7:AI9" si="7">J7/$N7*100</f>
        <v>12.556188192987713</v>
      </c>
      <c r="AJ7" s="6">
        <f t="shared" ref="AJ7:AJ9" si="8">K7/$N7*100</f>
        <v>20.897013285386077</v>
      </c>
      <c r="AK7" s="6">
        <f t="shared" ref="AK7:AK9" si="9">L7/$N7*100</f>
        <v>0.39956048346818501</v>
      </c>
      <c r="AL7" s="6">
        <f t="shared" ref="AL7:AL9" si="10">M7/$N7*100</f>
        <v>0</v>
      </c>
      <c r="AM7" s="7">
        <f t="shared" ref="AM7" si="11">SUM(AC7:AL7)</f>
        <v>100.00000000000001</v>
      </c>
      <c r="AN7" s="15">
        <f>AC7/AN$2</f>
        <v>0.87065100696974285</v>
      </c>
      <c r="AO7" s="15">
        <f t="shared" ref="AO7:AO9" si="12">AD7/AO$2</f>
        <v>2.3759899954354331E-3</v>
      </c>
      <c r="AP7" s="15">
        <f t="shared" ref="AP7:AP9" si="13">AE7/AP$2</f>
        <v>6.1720438350191869E-3</v>
      </c>
      <c r="AQ7" s="15">
        <f t="shared" ref="AQ7:AQ9" si="14">AG7/AR$2</f>
        <v>0.17156657696131616</v>
      </c>
      <c r="AR7" s="15">
        <f t="shared" ref="AR7:AR9" si="15">AH7/AS$2</f>
        <v>9.7161844438078456E-3</v>
      </c>
      <c r="AS7" s="15">
        <f t="shared" ref="AS7:AS9" si="16">AI7/AT$2</f>
        <v>0.31153393160517745</v>
      </c>
      <c r="AT7" s="15">
        <f t="shared" ref="AT7:AT9" si="17">AJ7/AU$2</f>
        <v>0.37264590165353739</v>
      </c>
      <c r="AU7" s="15">
        <f t="shared" ref="AU7:AU9" si="18">AK7/AV$2</f>
        <v>6.4467178905754218E-3</v>
      </c>
      <c r="AV7" s="15">
        <f t="shared" ref="AV7:AV9" si="19">AL7/AW$2</f>
        <v>0</v>
      </c>
      <c r="AW7" s="15">
        <f t="shared" ref="AW7:AW9" si="20">AF7/AQ$2</f>
        <v>0</v>
      </c>
      <c r="AX7" s="16">
        <f>SUM(AN7:AW7)</f>
        <v>1.7511083533546117</v>
      </c>
      <c r="AY7" s="15">
        <f>AN7*2</f>
        <v>1.7413020139394857</v>
      </c>
      <c r="AZ7" s="15">
        <f t="shared" ref="AZ7" si="21">AO7*2</f>
        <v>4.7519799908708662E-3</v>
      </c>
      <c r="BA7" s="15">
        <f>AP7*3</f>
        <v>1.851613150505756E-2</v>
      </c>
      <c r="BB7" s="15">
        <f>AQ7</f>
        <v>0.17156657696131616</v>
      </c>
      <c r="BC7" s="15">
        <f t="shared" ref="BC7" si="22">AR7</f>
        <v>9.7161844438078456E-3</v>
      </c>
      <c r="BD7" s="15">
        <f t="shared" ref="BD7" si="23">AS7</f>
        <v>0.31153393160517745</v>
      </c>
      <c r="BE7" s="15">
        <f t="shared" ref="BE7" si="24">AT7</f>
        <v>0.37264590165353739</v>
      </c>
      <c r="BF7" s="15">
        <f t="shared" ref="BF7" si="25">AU7</f>
        <v>6.4467178905754218E-3</v>
      </c>
      <c r="BG7" s="15">
        <f t="shared" ref="BG7" si="26">AV7</f>
        <v>0</v>
      </c>
      <c r="BH7" s="15">
        <f>AW7*3</f>
        <v>0</v>
      </c>
      <c r="BI7" s="14">
        <f>SUM(AY7:BH7)</f>
        <v>2.6364794379898284</v>
      </c>
      <c r="BJ7" s="14">
        <f>6/BI7</f>
        <v>2.275762106673084</v>
      </c>
      <c r="BK7" s="27">
        <f>AN7*$BJ7</f>
        <v>1.9813945697985038</v>
      </c>
      <c r="BL7" s="27">
        <f>AO7*$BJ7</f>
        <v>5.4071879974463121E-3</v>
      </c>
      <c r="BM7" s="27">
        <f>2-BK7</f>
        <v>1.8605430201496187E-2</v>
      </c>
      <c r="BN7" s="28">
        <f>IF(BO7-BM7&lt;0,0,BO7-BM7)</f>
        <v>9.4867767594275822E-3</v>
      </c>
      <c r="BO7" s="14">
        <f>AP7*$BJ7*2</f>
        <v>2.8092206960923769E-2</v>
      </c>
      <c r="BP7" s="27">
        <f>AQ7*$BJ7</f>
        <v>0.39044471462017466</v>
      </c>
      <c r="BQ7" s="27">
        <f t="shared" ref="BQ7" si="27">AR7*$BJ7</f>
        <v>2.2111724378664391E-2</v>
      </c>
      <c r="BR7" s="27">
        <f>AS7*$BJ7</f>
        <v>0.7089771164899471</v>
      </c>
      <c r="BS7" s="27">
        <f>AT7*$BJ7</f>
        <v>0.84805342219014512</v>
      </c>
      <c r="BT7" s="27">
        <f>AU7*$BJ7*2</f>
        <v>2.9342392575565965E-2</v>
      </c>
      <c r="BU7" s="27">
        <f>AV7*$BJ7*2</f>
        <v>0</v>
      </c>
      <c r="BV7" s="27">
        <f>AW7*$BJ7*2</f>
        <v>0</v>
      </c>
      <c r="BW7" s="13">
        <f>SUM(BK7:BL7,BO7:BV7)</f>
        <v>4.013823335011371</v>
      </c>
      <c r="BX7" s="15">
        <f>IF(BT7+BM7-BN7-2*BL7-BV7&gt;0,BT7+BM7-BN7-2*BL7-BV7,0)</f>
        <v>2.7646670022741949E-2</v>
      </c>
      <c r="BY7" s="15">
        <f>12-48/BW7</f>
        <v>4.1327185152752577E-2</v>
      </c>
      <c r="BZ7" s="28">
        <f>IF(BT7&lt;BN7,BT7,BN7)</f>
        <v>9.4867767594275822E-3</v>
      </c>
      <c r="CA7" s="28">
        <f>IF(BN7&gt;BT7,BN7-BT7,0)</f>
        <v>0</v>
      </c>
      <c r="CB7" s="28">
        <f>IF(BM7&gt;CA7,(BM7-CA7)/2,0)</f>
        <v>9.3027151007480935E-3</v>
      </c>
      <c r="CC7" s="28">
        <f>BV7/2</f>
        <v>0</v>
      </c>
      <c r="CD7" s="15">
        <f>IF(BS7-CB7-CA7-CC7&gt;0,BS7-CB7-CA7-CC7,0)</f>
        <v>0.83875070708939703</v>
      </c>
      <c r="CE7" s="28">
        <f>((BP7+BR7)-CD7)/2</f>
        <v>0.13033556201036239</v>
      </c>
      <c r="CF7" s="16">
        <f>SUM(BZ7:CE7)</f>
        <v>0.98787576095993512</v>
      </c>
      <c r="CG7" s="28">
        <f>BS7-CA7-CB7-CC7</f>
        <v>0.83875070708939703</v>
      </c>
      <c r="CH7" s="15">
        <f>(1-BS7-BT7-BU7)*(1-0.5*(BO7+BV7+BT7+BU7))</f>
        <v>0.11908332409407442</v>
      </c>
      <c r="CI7" s="15"/>
      <c r="CJ7" s="6">
        <f t="shared" ref="CJ7:CJ9" si="28">O7/$Y7*100</f>
        <v>77.900000000000006</v>
      </c>
      <c r="CK7" s="6">
        <f t="shared" ref="CK7:CK9" si="29">P7/$Y7*100</f>
        <v>0.13</v>
      </c>
      <c r="CL7" s="6">
        <f t="shared" ref="CL7:CL9" si="30">Q7/$Y7*100</f>
        <v>12.27</v>
      </c>
      <c r="CM7" s="6">
        <f t="shared" ref="CM7:CM9" si="31">R7/$Y7*100</f>
        <v>0</v>
      </c>
      <c r="CN7" s="6">
        <f t="shared" ref="CN7:CN9" si="32">S7/$Y7*100</f>
        <v>0.54</v>
      </c>
      <c r="CO7" s="6">
        <f t="shared" ref="CO7:CO9" si="33">T7/$Y7*100</f>
        <v>0.02</v>
      </c>
      <c r="CP7" s="6">
        <f t="shared" ref="CP7:CP9" si="34">U7/$Y7*100</f>
        <v>0.08</v>
      </c>
      <c r="CQ7" s="6">
        <f t="shared" ref="CQ7:CQ9" si="35">V7/$Y7*100</f>
        <v>0.19</v>
      </c>
      <c r="CR7" s="6">
        <f t="shared" ref="CR7:CR9" si="36">W7/$Y7*100</f>
        <v>3.7000000000000006</v>
      </c>
      <c r="CS7" s="6">
        <f t="shared" ref="CS7:CS9" si="37">X7/$Y7*100</f>
        <v>5.17</v>
      </c>
      <c r="CT7" s="17">
        <f t="shared" ref="CT7:CT9" si="38">SUM(CJ7:CS7)</f>
        <v>100</v>
      </c>
      <c r="CU7" s="29">
        <f>CJ7/AN$2</f>
        <v>1.2965117343465764</v>
      </c>
      <c r="CV7" s="29">
        <f>CK7/AO$2</f>
        <v>1.6274656103997557E-3</v>
      </c>
      <c r="CW7" s="29">
        <f t="shared" ref="CW7:CW9" si="39">CL7*2/AP$2</f>
        <v>0.24068026009944979</v>
      </c>
      <c r="CX7" s="29">
        <f t="shared" ref="CX7:CX9" si="40">CN7/AR$2</f>
        <v>7.5160342063067881E-3</v>
      </c>
      <c r="CY7" s="29">
        <f t="shared" ref="CY7:CY9" si="41">CO7/AS$2</f>
        <v>2.8193832599118942E-4</v>
      </c>
      <c r="CZ7" s="29">
        <f t="shared" ref="CZ7:CZ9" si="42">CP7/AT$2</f>
        <v>1.9848949494348012E-3</v>
      </c>
      <c r="DA7" s="29">
        <f t="shared" ref="DA7:DA9" si="43">CQ7/AU$2</f>
        <v>3.3881742020849758E-3</v>
      </c>
      <c r="DB7" s="29">
        <f t="shared" ref="DB7:DB9" si="44">CR7*2/AV$2</f>
        <v>0.11939547168471852</v>
      </c>
      <c r="DC7" s="29">
        <f t="shared" ref="DC7:DC9" si="45">CS7*2/AW$2</f>
        <v>0.1097711155463077</v>
      </c>
      <c r="DD7" s="29">
        <f t="shared" ref="DD7:DD9" si="46">CM7*2/AQ$2</f>
        <v>0</v>
      </c>
      <c r="DE7" s="12">
        <f t="shared" ref="DE7:DE9" si="47">SUM(CU7:DD7)</f>
        <v>1.7811570889712698</v>
      </c>
      <c r="DF7" s="30">
        <f>CU7/$DE7</f>
        <v>0.7279042047298554</v>
      </c>
      <c r="DG7" s="30">
        <f>CV7/$DE7</f>
        <v>9.1371256385910319E-4</v>
      </c>
      <c r="DH7" s="30">
        <f t="shared" ref="DH7:DO7" si="48">CW7/$DE7</f>
        <v>0.13512579075125697</v>
      </c>
      <c r="DI7" s="30">
        <f t="shared" si="48"/>
        <v>4.219748079967371E-3</v>
      </c>
      <c r="DJ7" s="30">
        <f t="shared" si="48"/>
        <v>1.5828942193640345E-4</v>
      </c>
      <c r="DK7" s="30">
        <f t="shared" si="48"/>
        <v>1.1143851161276308E-3</v>
      </c>
      <c r="DL7" s="30">
        <f t="shared" si="48"/>
        <v>1.9022321069063367E-3</v>
      </c>
      <c r="DM7" s="30">
        <f t="shared" si="48"/>
        <v>6.7032533190925295E-2</v>
      </c>
      <c r="DN7" s="30">
        <f>DC7/$DE7</f>
        <v>6.1629104039165584E-2</v>
      </c>
      <c r="DO7" s="30">
        <f t="shared" si="48"/>
        <v>0</v>
      </c>
      <c r="DP7" s="5">
        <f>SUM(DF7:DO7)</f>
        <v>1</v>
      </c>
      <c r="DQ7" s="8">
        <f>DK7/(DK7+DI7)</f>
        <v>0.20891587726820299</v>
      </c>
    </row>
    <row r="8" spans="1:121" s="19" customFormat="1">
      <c r="A8" s="11" t="s">
        <v>16</v>
      </c>
      <c r="B8" s="11" t="s">
        <v>17</v>
      </c>
      <c r="C8" s="11" t="s">
        <v>18</v>
      </c>
      <c r="D8" s="50">
        <v>48.3</v>
      </c>
      <c r="E8" s="9">
        <v>0.16</v>
      </c>
      <c r="F8" s="11">
        <v>0.61</v>
      </c>
      <c r="G8" s="11">
        <v>0</v>
      </c>
      <c r="H8" s="11">
        <v>27.3</v>
      </c>
      <c r="I8" s="9">
        <v>0.86</v>
      </c>
      <c r="J8" s="21">
        <v>3.1</v>
      </c>
      <c r="K8" s="11">
        <v>19.2</v>
      </c>
      <c r="L8" s="50">
        <v>0.3</v>
      </c>
      <c r="M8" s="19">
        <v>0</v>
      </c>
      <c r="N8" s="5">
        <f t="shared" ref="N8:N10" si="49">SUM(D8:M8)</f>
        <v>99.829999999999984</v>
      </c>
      <c r="O8" s="19">
        <v>73.3</v>
      </c>
      <c r="P8" s="19">
        <v>7.0000000000000007E-2</v>
      </c>
      <c r="Q8" s="19">
        <v>11.62</v>
      </c>
      <c r="R8" s="19">
        <v>0</v>
      </c>
      <c r="S8" s="19">
        <v>1.39</v>
      </c>
      <c r="T8" s="19">
        <v>0.06</v>
      </c>
      <c r="U8" s="19">
        <v>0.02</v>
      </c>
      <c r="V8" s="19">
        <v>0.52</v>
      </c>
      <c r="W8" s="19">
        <v>3.6</v>
      </c>
      <c r="X8" s="19">
        <v>4.9000000000000004</v>
      </c>
      <c r="Y8" s="13">
        <f t="shared" si="0"/>
        <v>95.47999999999999</v>
      </c>
      <c r="Z8" s="13"/>
      <c r="AA8" s="36">
        <f t="shared" ref="AA8:AA10" si="50">300*(-1.8946098 - 0.6010197*CA8 - 0.1856423*CG8 + 4.71248858*DF8 + 77.5861878*DG8 + 10.8503727*DI8 + 33.6303471*DK8 + 15.4532888*DL8 + 15.6390115*DN8)</f>
        <v>765.4285269272591</v>
      </c>
      <c r="AB8" s="13"/>
      <c r="AC8" s="6">
        <f t="shared" si="1"/>
        <v>48.382249824702001</v>
      </c>
      <c r="AD8" s="6">
        <f t="shared" si="2"/>
        <v>0.16027246318741864</v>
      </c>
      <c r="AE8" s="6">
        <f t="shared" si="3"/>
        <v>0.61103876590203354</v>
      </c>
      <c r="AF8" s="6">
        <f t="shared" si="4"/>
        <v>0</v>
      </c>
      <c r="AG8" s="6">
        <f t="shared" si="5"/>
        <v>27.346489031353304</v>
      </c>
      <c r="AH8" s="6">
        <f t="shared" si="6"/>
        <v>0.8614644896323751</v>
      </c>
      <c r="AI8" s="6">
        <f t="shared" si="7"/>
        <v>3.1052789742562363</v>
      </c>
      <c r="AJ8" s="6">
        <f t="shared" si="8"/>
        <v>19.232695582490237</v>
      </c>
      <c r="AK8" s="6">
        <f t="shared" si="9"/>
        <v>0.30051086847640995</v>
      </c>
      <c r="AL8" s="6">
        <f t="shared" si="10"/>
        <v>0</v>
      </c>
      <c r="AM8" s="7">
        <f t="shared" ref="AM8:AM9" si="51">SUM(AC8:AL8)</f>
        <v>100</v>
      </c>
      <c r="AN8" s="15">
        <f t="shared" ref="AN8:AN9" si="52">AC8/AN$2</f>
        <v>0.80523946895781429</v>
      </c>
      <c r="AO8" s="15">
        <f t="shared" si="12"/>
        <v>2.0064455548583432E-3</v>
      </c>
      <c r="AP8" s="15">
        <f t="shared" si="13"/>
        <v>5.9928675268194074E-3</v>
      </c>
      <c r="AQ8" s="15">
        <f t="shared" si="14"/>
        <v>0.38062434626304592</v>
      </c>
      <c r="AR8" s="15">
        <f t="shared" si="15"/>
        <v>1.2143992805390309E-2</v>
      </c>
      <c r="AS8" s="15">
        <f t="shared" si="16"/>
        <v>7.704565690734104E-2</v>
      </c>
      <c r="AT8" s="15">
        <f t="shared" si="17"/>
        <v>0.34296696320603731</v>
      </c>
      <c r="AU8" s="15">
        <f t="shared" si="18"/>
        <v>4.8485995794764012E-3</v>
      </c>
      <c r="AV8" s="15">
        <f t="shared" si="19"/>
        <v>0</v>
      </c>
      <c r="AW8" s="15">
        <f t="shared" si="20"/>
        <v>0</v>
      </c>
      <c r="AX8" s="16">
        <f t="shared" ref="AX8:AX9" si="53">SUM(AN8:AW8)</f>
        <v>1.6308683408007829</v>
      </c>
      <c r="AY8" s="15">
        <f t="shared" ref="AY8:AZ9" si="54">AN8*2</f>
        <v>1.6104789379156286</v>
      </c>
      <c r="AZ8" s="15">
        <f t="shared" si="54"/>
        <v>4.0128911097166865E-3</v>
      </c>
      <c r="BA8" s="15">
        <f t="shared" ref="BA8:BA9" si="55">AP8*3</f>
        <v>1.7978602580458223E-2</v>
      </c>
      <c r="BB8" s="15">
        <f t="shared" ref="BB8:BG9" si="56">AQ8</f>
        <v>0.38062434626304592</v>
      </c>
      <c r="BC8" s="15">
        <f t="shared" si="56"/>
        <v>1.2143992805390309E-2</v>
      </c>
      <c r="BD8" s="15">
        <f t="shared" si="56"/>
        <v>7.704565690734104E-2</v>
      </c>
      <c r="BE8" s="15">
        <f t="shared" si="56"/>
        <v>0.34296696320603731</v>
      </c>
      <c r="BF8" s="15">
        <f t="shared" si="56"/>
        <v>4.8485995794764012E-3</v>
      </c>
      <c r="BG8" s="15">
        <f t="shared" si="56"/>
        <v>0</v>
      </c>
      <c r="BH8" s="15">
        <f t="shared" ref="BH8:BH9" si="57">AW8*3</f>
        <v>0</v>
      </c>
      <c r="BI8" s="14">
        <f t="shared" ref="BI8:BI9" si="58">SUM(AY8:BH8)</f>
        <v>2.4500999903670944</v>
      </c>
      <c r="BJ8" s="14">
        <f t="shared" ref="BJ8:BJ9" si="59">6/BI8</f>
        <v>2.4488796471939214</v>
      </c>
      <c r="BK8" s="27">
        <f t="shared" ref="BK8:BL9" si="60">AN8*$BJ8</f>
        <v>1.9719345466480329</v>
      </c>
      <c r="BL8" s="27">
        <f t="shared" si="60"/>
        <v>4.9135436824953114E-3</v>
      </c>
      <c r="BM8" s="27">
        <f t="shared" ref="BM8:BM9" si="61">2-BK8</f>
        <v>2.8065453351967085E-2</v>
      </c>
      <c r="BN8" s="28">
        <f t="shared" ref="BN8:BN9" si="62">IF(BO8-BM8&lt;0,0,BO8-BM8)</f>
        <v>1.2861692775477523E-3</v>
      </c>
      <c r="BO8" s="14">
        <f t="shared" ref="BO8:BO9" si="63">AP8*$BJ8*2</f>
        <v>2.9351622629514837E-2</v>
      </c>
      <c r="BP8" s="27">
        <f t="shared" ref="BP8:BS9" si="64">AQ8*$BJ8</f>
        <v>0.93210321479006486</v>
      </c>
      <c r="BQ8" s="27">
        <f t="shared" si="64"/>
        <v>2.9739176816789739E-2</v>
      </c>
      <c r="BR8" s="27">
        <f t="shared" si="64"/>
        <v>0.18867554110507323</v>
      </c>
      <c r="BS8" s="27">
        <f t="shared" si="64"/>
        <v>0.83988481585517127</v>
      </c>
      <c r="BT8" s="27">
        <f t="shared" ref="BT8:BV9" si="65">AU8*$BJ8*2</f>
        <v>2.3747273655145531E-2</v>
      </c>
      <c r="BU8" s="27">
        <f t="shared" si="65"/>
        <v>0</v>
      </c>
      <c r="BV8" s="27">
        <f t="shared" si="65"/>
        <v>0</v>
      </c>
      <c r="BW8" s="13">
        <f t="shared" ref="BW8:BW9" si="66">SUM(BK8:BL8,BO8:BV8)</f>
        <v>4.0203497351822879</v>
      </c>
      <c r="BX8" s="15">
        <f t="shared" ref="BX8:BX9" si="67">IF(BT8+BM8-BN8-2*BL8-BV8&gt;0,BT8+BM8-BN8-2*BL8-BV8,0)</f>
        <v>4.0699470364574247E-2</v>
      </c>
      <c r="BY8" s="15">
        <f t="shared" ref="BY8:BY9" si="68">12-48/BW8</f>
        <v>6.0740193832012679E-2</v>
      </c>
      <c r="BZ8" s="28">
        <f t="shared" ref="BZ8:BZ9" si="69">IF(BT8&lt;BN8,BT8,BN8)</f>
        <v>1.2861692775477523E-3</v>
      </c>
      <c r="CA8" s="28">
        <f t="shared" ref="CA8:CA9" si="70">IF(BN8&gt;BT8,BN8-BT8,0)</f>
        <v>0</v>
      </c>
      <c r="CB8" s="28">
        <f t="shared" ref="CB8:CB9" si="71">IF(BM8&gt;CA8,(BM8-CA8)/2,0)</f>
        <v>1.4032726675983542E-2</v>
      </c>
      <c r="CC8" s="28">
        <f t="shared" ref="CC8:CC9" si="72">BV8/2</f>
        <v>0</v>
      </c>
      <c r="CD8" s="15">
        <f t="shared" ref="CD8:CD9" si="73">IF(BS8-CB8-CA8-CC8&gt;0,BS8-CB8-CA8-CC8,0)</f>
        <v>0.82585208917918773</v>
      </c>
      <c r="CE8" s="28">
        <f t="shared" ref="CE8:CE9" si="74">((BP8+BR8)-CD8)/2</f>
        <v>0.14746333335797518</v>
      </c>
      <c r="CF8" s="16">
        <f t="shared" ref="CF8:CF9" si="75">SUM(BZ8:CE8)</f>
        <v>0.98863431849069427</v>
      </c>
      <c r="CG8" s="28">
        <f t="shared" ref="CG8:CG9" si="76">BS8-CA8-CB8-CC8</f>
        <v>0.82585208917918773</v>
      </c>
      <c r="CH8" s="15">
        <f t="shared" ref="CH8:CH9" si="77">(1-BS8-BT8-BU8)*(1-0.5*(BO8+BV8+BT8+BU8))</f>
        <v>0.13274741772185941</v>
      </c>
      <c r="CI8" s="15"/>
      <c r="CJ8" s="6">
        <f t="shared" si="28"/>
        <v>76.770004189359028</v>
      </c>
      <c r="CK8" s="6">
        <f t="shared" si="29"/>
        <v>7.331378299120235E-2</v>
      </c>
      <c r="CL8" s="6">
        <f t="shared" si="30"/>
        <v>12.170087976539589</v>
      </c>
      <c r="CM8" s="6">
        <f t="shared" si="31"/>
        <v>0</v>
      </c>
      <c r="CN8" s="6">
        <f t="shared" si="32"/>
        <v>1.4558022622538751</v>
      </c>
      <c r="CO8" s="6">
        <f t="shared" si="33"/>
        <v>6.2840385421030584E-2</v>
      </c>
      <c r="CP8" s="6">
        <f t="shared" si="34"/>
        <v>2.0946795140343529E-2</v>
      </c>
      <c r="CQ8" s="6">
        <f t="shared" si="35"/>
        <v>0.54461667364893185</v>
      </c>
      <c r="CR8" s="6">
        <f t="shared" si="36"/>
        <v>3.7704231252618357</v>
      </c>
      <c r="CS8" s="6">
        <f t="shared" si="37"/>
        <v>5.131964809384165</v>
      </c>
      <c r="CT8" s="31">
        <f t="shared" si="38"/>
        <v>100</v>
      </c>
      <c r="CU8" s="29">
        <f t="shared" ref="CU8:CU10" si="78">CJ8/AN$2</f>
        <v>1.2777048944459539</v>
      </c>
      <c r="CV8" s="29">
        <f t="shared" ref="CV8:CV10" si="79">CK8/AO$2</f>
        <v>9.1781277374224893E-4</v>
      </c>
      <c r="CW8" s="29">
        <f t="shared" si="39"/>
        <v>0.23872045147732152</v>
      </c>
      <c r="CX8" s="29">
        <f t="shared" si="40"/>
        <v>2.0262702964294315E-2</v>
      </c>
      <c r="CY8" s="29">
        <f t="shared" si="41"/>
        <v>8.8585565351232537E-4</v>
      </c>
      <c r="CZ8" s="29">
        <f t="shared" si="42"/>
        <v>5.197148485114163E-4</v>
      </c>
      <c r="DA8" s="29">
        <f t="shared" si="43"/>
        <v>9.7118745456981227E-3</v>
      </c>
      <c r="DB8" s="29">
        <f t="shared" si="44"/>
        <v>0.1216679587815155</v>
      </c>
      <c r="DC8" s="29">
        <f t="shared" si="45"/>
        <v>0.10896354005231995</v>
      </c>
      <c r="DD8" s="29">
        <f t="shared" si="46"/>
        <v>0</v>
      </c>
      <c r="DE8" s="12">
        <f t="shared" si="47"/>
        <v>1.7793548055428692</v>
      </c>
      <c r="DF8" s="30">
        <f t="shared" ref="DF8:DF10" si="80">CU8/$DE8</f>
        <v>0.71807201715238278</v>
      </c>
      <c r="DG8" s="30">
        <f t="shared" ref="DG8:DG10" si="81">CV8/$DE8</f>
        <v>5.1581211958580148E-4</v>
      </c>
      <c r="DH8" s="30">
        <f t="shared" ref="DH8:DH10" si="82">CW8/$DE8</f>
        <v>0.13416124245354738</v>
      </c>
      <c r="DI8" s="30">
        <f t="shared" ref="DI8:DI10" si="83">CX8/$DE8</f>
        <v>1.13876686657287E-2</v>
      </c>
      <c r="DJ8" s="30">
        <f t="shared" ref="DJ8:DJ10" si="84">CY8/$DE8</f>
        <v>4.9785217133356194E-4</v>
      </c>
      <c r="DK8" s="30">
        <f t="shared" ref="DK8:DK10" si="85">CZ8/$DE8</f>
        <v>2.9208050406386195E-4</v>
      </c>
      <c r="DL8" s="30">
        <f t="shared" ref="DL8:DL10" si="86">DA8/$DE8</f>
        <v>5.4580876818072803E-3</v>
      </c>
      <c r="DM8" s="30">
        <f t="shared" ref="DM8:DM10" si="87">DB8/$DE8</f>
        <v>6.8377570567998897E-2</v>
      </c>
      <c r="DN8" s="30">
        <f t="shared" ref="DN8:DN10" si="88">DC8/$DE8</f>
        <v>6.1237668683551794E-2</v>
      </c>
      <c r="DO8" s="30">
        <f t="shared" ref="DO8:DO10" si="89">DD8/$DE8</f>
        <v>0</v>
      </c>
      <c r="DP8" s="5">
        <f t="shared" ref="DP8:DP10" si="90">SUM(DF8:DO8)</f>
        <v>1</v>
      </c>
      <c r="DQ8" s="8">
        <f t="shared" ref="DQ8:DQ10" si="91">DK8/(DK8+DI8)</f>
        <v>2.5007429510496025E-2</v>
      </c>
    </row>
    <row r="9" spans="1:121">
      <c r="A9" s="11" t="s">
        <v>16</v>
      </c>
      <c r="B9" s="11" t="s">
        <v>19</v>
      </c>
      <c r="C9" s="11" t="s">
        <v>18</v>
      </c>
      <c r="D9" s="50">
        <v>48.5</v>
      </c>
      <c r="E9" s="9">
        <v>0.23</v>
      </c>
      <c r="F9" s="11">
        <v>0.57999999999999996</v>
      </c>
      <c r="G9" s="11">
        <v>0</v>
      </c>
      <c r="H9" s="11">
        <v>27.4</v>
      </c>
      <c r="I9" s="9">
        <v>0.85</v>
      </c>
      <c r="J9" s="11">
        <v>3.44</v>
      </c>
      <c r="K9" s="11">
        <v>18.5</v>
      </c>
      <c r="L9" s="9">
        <v>0.28999999999999998</v>
      </c>
      <c r="M9" s="18">
        <v>0</v>
      </c>
      <c r="N9" s="5">
        <f t="shared" si="49"/>
        <v>99.789999999999992</v>
      </c>
      <c r="O9" s="18">
        <v>75.3</v>
      </c>
      <c r="P9" s="18">
        <v>0.09</v>
      </c>
      <c r="Q9" s="18">
        <v>11.86</v>
      </c>
      <c r="R9" s="19">
        <v>0</v>
      </c>
      <c r="S9" s="18">
        <v>1.41</v>
      </c>
      <c r="T9" s="18">
        <v>0.09</v>
      </c>
      <c r="U9" s="18">
        <v>0.03</v>
      </c>
      <c r="V9" s="18">
        <v>0.55000000000000004</v>
      </c>
      <c r="W9" s="18">
        <v>3.6</v>
      </c>
      <c r="X9" s="18">
        <v>4.9800000000000004</v>
      </c>
      <c r="Y9" s="5">
        <f t="shared" si="0"/>
        <v>97.91</v>
      </c>
      <c r="Z9" s="5"/>
      <c r="AA9" s="36">
        <f t="shared" si="50"/>
        <v>772.5999121945124</v>
      </c>
      <c r="AB9" s="5"/>
      <c r="AC9" s="6">
        <f t="shared" si="1"/>
        <v>48.602064335103719</v>
      </c>
      <c r="AD9" s="6">
        <f t="shared" si="2"/>
        <v>0.2304840164345125</v>
      </c>
      <c r="AE9" s="6">
        <f t="shared" si="3"/>
        <v>0.58122056318268367</v>
      </c>
      <c r="AF9" s="6">
        <f t="shared" si="4"/>
        <v>0</v>
      </c>
      <c r="AG9" s="6">
        <f t="shared" si="5"/>
        <v>27.457661088285402</v>
      </c>
      <c r="AH9" s="6">
        <f t="shared" si="6"/>
        <v>0.85178875638841567</v>
      </c>
      <c r="AI9" s="6">
        <f t="shared" si="7"/>
        <v>3.4472392023248823</v>
      </c>
      <c r="AJ9" s="6">
        <f t="shared" si="8"/>
        <v>18.538931756689049</v>
      </c>
      <c r="AK9" s="6">
        <f t="shared" si="9"/>
        <v>0.29061028159134183</v>
      </c>
      <c r="AL9" s="6">
        <f t="shared" si="10"/>
        <v>0</v>
      </c>
      <c r="AM9" s="7">
        <f t="shared" si="51"/>
        <v>100</v>
      </c>
      <c r="AN9" s="15">
        <f t="shared" si="52"/>
        <v>0.80889790402990003</v>
      </c>
      <c r="AO9" s="15">
        <f t="shared" si="12"/>
        <v>2.8854216191844706E-3</v>
      </c>
      <c r="AP9" s="15">
        <f t="shared" si="13"/>
        <v>5.7004203880178074E-3</v>
      </c>
      <c r="AQ9" s="15">
        <f t="shared" si="14"/>
        <v>0.38217170363839248</v>
      </c>
      <c r="AR9" s="15">
        <f t="shared" si="15"/>
        <v>1.2007594803713349E-2</v>
      </c>
      <c r="AS9" s="15">
        <f t="shared" si="16"/>
        <v>8.5530096027353897E-2</v>
      </c>
      <c r="AT9" s="15">
        <f t="shared" si="17"/>
        <v>0.33059542269593545</v>
      </c>
      <c r="AU9" s="15">
        <f t="shared" si="18"/>
        <v>4.6888583306793413E-3</v>
      </c>
      <c r="AV9" s="15">
        <f t="shared" si="19"/>
        <v>0</v>
      </c>
      <c r="AW9" s="15">
        <f t="shared" si="20"/>
        <v>0</v>
      </c>
      <c r="AX9" s="16">
        <f t="shared" si="53"/>
        <v>1.6324774215331768</v>
      </c>
      <c r="AY9" s="15">
        <f t="shared" si="54"/>
        <v>1.6177958080598001</v>
      </c>
      <c r="AZ9" s="15">
        <f t="shared" si="54"/>
        <v>5.7708432383689412E-3</v>
      </c>
      <c r="BA9" s="15">
        <f t="shared" si="55"/>
        <v>1.7101261164053423E-2</v>
      </c>
      <c r="BB9" s="15">
        <f t="shared" si="56"/>
        <v>0.38217170363839248</v>
      </c>
      <c r="BC9" s="15">
        <f t="shared" si="56"/>
        <v>1.2007594803713349E-2</v>
      </c>
      <c r="BD9" s="15">
        <f t="shared" si="56"/>
        <v>8.5530096027353897E-2</v>
      </c>
      <c r="BE9" s="15">
        <f t="shared" si="56"/>
        <v>0.33059542269593545</v>
      </c>
      <c r="BF9" s="15">
        <f t="shared" si="56"/>
        <v>4.6888583306793413E-3</v>
      </c>
      <c r="BG9" s="15">
        <f t="shared" si="56"/>
        <v>0</v>
      </c>
      <c r="BH9" s="15">
        <f t="shared" si="57"/>
        <v>0</v>
      </c>
      <c r="BI9" s="14">
        <f t="shared" si="58"/>
        <v>2.4556615879582973</v>
      </c>
      <c r="BJ9" s="14">
        <f t="shared" si="59"/>
        <v>2.4433334093842141</v>
      </c>
      <c r="BK9" s="27">
        <f t="shared" si="60"/>
        <v>1.9764072736971203</v>
      </c>
      <c r="BL9" s="27">
        <f t="shared" si="60"/>
        <v>7.0500470423129121E-3</v>
      </c>
      <c r="BM9" s="27">
        <f t="shared" si="61"/>
        <v>2.3592726302879674E-2</v>
      </c>
      <c r="BN9" s="28">
        <f t="shared" si="62"/>
        <v>4.2633288602779949E-3</v>
      </c>
      <c r="BO9" s="14">
        <f t="shared" si="63"/>
        <v>2.7856055163157669E-2</v>
      </c>
      <c r="BP9" s="27">
        <f t="shared" si="64"/>
        <v>0.93377289162096699</v>
      </c>
      <c r="BQ9" s="27">
        <f t="shared" si="64"/>
        <v>2.9338557550261109E-2</v>
      </c>
      <c r="BR9" s="27">
        <f t="shared" si="64"/>
        <v>0.20897854113147382</v>
      </c>
      <c r="BS9" s="27">
        <f t="shared" si="64"/>
        <v>0.80775484126247532</v>
      </c>
      <c r="BT9" s="27">
        <f t="shared" si="65"/>
        <v>2.2912888422436658E-2</v>
      </c>
      <c r="BU9" s="27">
        <f t="shared" si="65"/>
        <v>0</v>
      </c>
      <c r="BV9" s="27">
        <f t="shared" si="65"/>
        <v>0</v>
      </c>
      <c r="BW9" s="13">
        <f t="shared" si="66"/>
        <v>4.0140710958902046</v>
      </c>
      <c r="BX9" s="15">
        <f t="shared" si="67"/>
        <v>2.8142191780412513E-2</v>
      </c>
      <c r="BY9" s="15">
        <f t="shared" si="68"/>
        <v>4.206531141297809E-2</v>
      </c>
      <c r="BZ9" s="28">
        <f t="shared" si="69"/>
        <v>4.2633288602779949E-3</v>
      </c>
      <c r="CA9" s="28">
        <f t="shared" si="70"/>
        <v>0</v>
      </c>
      <c r="CB9" s="28">
        <f t="shared" si="71"/>
        <v>1.1796363151439837E-2</v>
      </c>
      <c r="CC9" s="28">
        <f t="shared" si="72"/>
        <v>0</v>
      </c>
      <c r="CD9" s="15">
        <f t="shared" si="73"/>
        <v>0.79595847811103548</v>
      </c>
      <c r="CE9" s="28">
        <f t="shared" si="74"/>
        <v>0.17339647732070268</v>
      </c>
      <c r="CF9" s="16">
        <f t="shared" si="75"/>
        <v>0.98541464744345597</v>
      </c>
      <c r="CG9" s="28">
        <f t="shared" si="76"/>
        <v>0.79595847811103548</v>
      </c>
      <c r="CH9" s="15">
        <f t="shared" si="77"/>
        <v>0.16503386007566437</v>
      </c>
      <c r="CI9" s="15"/>
      <c r="CJ9" s="6">
        <f t="shared" si="28"/>
        <v>76.907363905627619</v>
      </c>
      <c r="CK9" s="6">
        <f t="shared" si="29"/>
        <v>9.1921152078439386E-2</v>
      </c>
      <c r="CL9" s="6">
        <f t="shared" si="30"/>
        <v>12.1131651516699</v>
      </c>
      <c r="CM9" s="6">
        <f t="shared" si="31"/>
        <v>0</v>
      </c>
      <c r="CN9" s="6">
        <f t="shared" si="32"/>
        <v>1.4400980492288837</v>
      </c>
      <c r="CO9" s="6">
        <f t="shared" si="33"/>
        <v>9.1921152078439386E-2</v>
      </c>
      <c r="CP9" s="6">
        <f t="shared" si="34"/>
        <v>3.064038402614646E-2</v>
      </c>
      <c r="CQ9" s="6">
        <f t="shared" si="35"/>
        <v>0.56174037381268527</v>
      </c>
      <c r="CR9" s="6">
        <f t="shared" si="36"/>
        <v>3.6768460831375758</v>
      </c>
      <c r="CS9" s="6">
        <f t="shared" si="37"/>
        <v>5.0863037483403133</v>
      </c>
      <c r="CT9" s="17">
        <f t="shared" si="38"/>
        <v>100</v>
      </c>
      <c r="CU9" s="29">
        <f t="shared" si="78"/>
        <v>1.2799910110565924</v>
      </c>
      <c r="CV9" s="29">
        <f t="shared" si="79"/>
        <v>1.1507577990460471E-3</v>
      </c>
      <c r="CW9" s="29">
        <f t="shared" si="39"/>
        <v>0.23760389073606381</v>
      </c>
      <c r="CX9" s="29">
        <f t="shared" si="40"/>
        <v>2.0044122589703641E-2</v>
      </c>
      <c r="CY9" s="29">
        <f t="shared" si="41"/>
        <v>1.2958047870088372E-3</v>
      </c>
      <c r="CZ9" s="29">
        <f t="shared" si="42"/>
        <v>7.6022429377801081E-4</v>
      </c>
      <c r="DA9" s="29">
        <f t="shared" si="43"/>
        <v>1.0017232856956373E-2</v>
      </c>
      <c r="DB9" s="29">
        <f t="shared" si="44"/>
        <v>0.11864831686711366</v>
      </c>
      <c r="DC9" s="29">
        <f t="shared" si="45"/>
        <v>0.10799404960593471</v>
      </c>
      <c r="DD9" s="29">
        <f t="shared" si="46"/>
        <v>0</v>
      </c>
      <c r="DE9" s="12">
        <f t="shared" si="47"/>
        <v>1.7775054105921975</v>
      </c>
      <c r="DF9" s="30">
        <f t="shared" si="80"/>
        <v>0.72010526855732493</v>
      </c>
      <c r="DG9" s="30">
        <f t="shared" si="81"/>
        <v>6.4740044794724886E-4</v>
      </c>
      <c r="DH9" s="30">
        <f t="shared" si="82"/>
        <v>0.13367266806625538</v>
      </c>
      <c r="DI9" s="30">
        <f t="shared" si="83"/>
        <v>1.1276546597416937E-2</v>
      </c>
      <c r="DJ9" s="30">
        <f t="shared" si="84"/>
        <v>7.2900188054962048E-4</v>
      </c>
      <c r="DK9" s="30">
        <f t="shared" si="85"/>
        <v>4.2769169041501418E-4</v>
      </c>
      <c r="DL9" s="30">
        <f t="shared" si="86"/>
        <v>5.6355568862201163E-3</v>
      </c>
      <c r="DM9" s="30">
        <f t="shared" si="87"/>
        <v>6.67499047598311E-2</v>
      </c>
      <c r="DN9" s="30">
        <f t="shared" si="88"/>
        <v>6.0755961114039699E-2</v>
      </c>
      <c r="DO9" s="30">
        <f t="shared" si="89"/>
        <v>0</v>
      </c>
      <c r="DP9" s="5">
        <f t="shared" si="90"/>
        <v>1</v>
      </c>
      <c r="DQ9" s="8">
        <f t="shared" si="91"/>
        <v>3.6541608253110688E-2</v>
      </c>
    </row>
    <row r="10" spans="1:121">
      <c r="A10" s="11" t="s">
        <v>14</v>
      </c>
      <c r="B10" s="37" t="s">
        <v>15</v>
      </c>
      <c r="C10" s="19" t="s">
        <v>13</v>
      </c>
      <c r="D10" s="11">
        <v>51.44</v>
      </c>
      <c r="E10" s="11">
        <v>0.19</v>
      </c>
      <c r="F10" s="11">
        <v>0.68</v>
      </c>
      <c r="G10" s="11">
        <v>0</v>
      </c>
      <c r="H10" s="11">
        <v>16.420000000000002</v>
      </c>
      <c r="I10" s="11">
        <v>0.83</v>
      </c>
      <c r="J10" s="11">
        <v>10.68</v>
      </c>
      <c r="K10" s="11">
        <v>18.739999999999998</v>
      </c>
      <c r="L10" s="11">
        <v>0.28999999999999998</v>
      </c>
      <c r="M10" s="13">
        <v>0.02</v>
      </c>
      <c r="N10" s="5">
        <f t="shared" si="49"/>
        <v>99.289999999999978</v>
      </c>
      <c r="O10" s="18">
        <v>73.72</v>
      </c>
      <c r="P10" s="18">
        <v>0.14000000000000001</v>
      </c>
      <c r="Q10" s="18">
        <v>11.63</v>
      </c>
      <c r="R10" s="19">
        <v>0</v>
      </c>
      <c r="S10" s="18">
        <v>0.36</v>
      </c>
      <c r="T10" s="18">
        <v>0.02</v>
      </c>
      <c r="U10" s="18">
        <v>0.02</v>
      </c>
      <c r="V10" s="18">
        <v>0.44</v>
      </c>
      <c r="W10" s="18">
        <v>3.27</v>
      </c>
      <c r="X10" s="18">
        <v>5.44</v>
      </c>
      <c r="Y10" s="13">
        <f t="shared" ref="Y10" si="92">SUM(O10:X10)</f>
        <v>95.039999999999978</v>
      </c>
      <c r="Z10" s="13"/>
      <c r="AA10" s="36">
        <f t="shared" si="50"/>
        <v>792.72092419173498</v>
      </c>
      <c r="AB10" s="13"/>
      <c r="AC10" s="6">
        <f t="shared" ref="AC10" si="93">D10/$N10*100</f>
        <v>51.807835632994269</v>
      </c>
      <c r="AD10" s="6">
        <f t="shared" ref="AD10" si="94">E10/$N10*100</f>
        <v>0.19135864638936453</v>
      </c>
      <c r="AE10" s="6">
        <f t="shared" ref="AE10" si="95">F10/$N10*100</f>
        <v>0.68486252391983105</v>
      </c>
      <c r="AF10" s="6">
        <f t="shared" ref="AF10" si="96">G10/$N10*100</f>
        <v>0</v>
      </c>
      <c r="AG10" s="6">
        <f t="shared" ref="AG10" si="97">H10/$N10*100</f>
        <v>16.537415651122977</v>
      </c>
      <c r="AH10" s="6">
        <f t="shared" ref="AH10" si="98">I10/$N10*100</f>
        <v>0.8359351394903819</v>
      </c>
      <c r="AI10" s="6">
        <f t="shared" ref="AI10" si="99">J10/$N10*100</f>
        <v>10.756370228623227</v>
      </c>
      <c r="AJ10" s="6">
        <f t="shared" ref="AJ10" si="100">K10/$N10*100</f>
        <v>18.874005438614162</v>
      </c>
      <c r="AK10" s="6">
        <f t="shared" ref="AK10" si="101">L10/$N10*100</f>
        <v>0.29207372343639848</v>
      </c>
      <c r="AL10" s="6">
        <f t="shared" ref="AL10" si="102">M10/$N10*100</f>
        <v>2.0143015409406793E-2</v>
      </c>
      <c r="AM10" s="7">
        <f t="shared" ref="AM10" si="103">SUM(AC10:AL10)</f>
        <v>100.00000000000003</v>
      </c>
      <c r="AN10" s="15">
        <f t="shared" ref="AN10" si="104">AC10/AN$2</f>
        <v>0.86225246250674914</v>
      </c>
      <c r="AO10" s="15">
        <f t="shared" ref="AO10" si="105">AD10/AO$2</f>
        <v>2.3956124327026013E-3</v>
      </c>
      <c r="AP10" s="15">
        <f t="shared" ref="AP10" si="106">AE10/AP$2</f>
        <v>6.7169066988341727E-3</v>
      </c>
      <c r="AQ10" s="15">
        <f t="shared" ref="AQ10" si="107">AG10/AR$2</f>
        <v>0.23017737355139542</v>
      </c>
      <c r="AR10" s="15">
        <f t="shared" ref="AR10" si="108">AH10/AS$2</f>
        <v>1.1784107693256485E-2</v>
      </c>
      <c r="AS10" s="15">
        <f t="shared" ref="AS10" si="109">AI10/AT$2</f>
        <v>0.26687831176306376</v>
      </c>
      <c r="AT10" s="15">
        <f t="shared" ref="AT10" si="110">AJ10/AU$2</f>
        <v>0.3365706227217054</v>
      </c>
      <c r="AU10" s="15">
        <f t="shared" ref="AU10" si="111">AK10/AV$2</f>
        <v>4.7124702670811912E-3</v>
      </c>
      <c r="AV10" s="15">
        <f t="shared" ref="AV10" si="112">AL10/AW$2</f>
        <v>2.1384151566315762E-4</v>
      </c>
      <c r="AW10" s="15">
        <f t="shared" ref="AW10" si="113">AF10/AQ$2</f>
        <v>0</v>
      </c>
      <c r="AX10" s="16">
        <f t="shared" ref="AX10" si="114">SUM(AN10:AW10)</f>
        <v>1.7217017091504512</v>
      </c>
      <c r="AY10" s="15">
        <f t="shared" ref="AY10" si="115">AN10*2</f>
        <v>1.7245049250134983</v>
      </c>
      <c r="AZ10" s="15">
        <f t="shared" ref="AZ10" si="116">AO10*2</f>
        <v>4.7912248654052025E-3</v>
      </c>
      <c r="BA10" s="15">
        <f t="shared" ref="BA10" si="117">AP10*3</f>
        <v>2.0150720096502518E-2</v>
      </c>
      <c r="BB10" s="15">
        <f t="shared" ref="BB10" si="118">AQ10</f>
        <v>0.23017737355139542</v>
      </c>
      <c r="BC10" s="15">
        <f t="shared" ref="BC10" si="119">AR10</f>
        <v>1.1784107693256485E-2</v>
      </c>
      <c r="BD10" s="15">
        <f t="shared" ref="BD10" si="120">AS10</f>
        <v>0.26687831176306376</v>
      </c>
      <c r="BE10" s="15">
        <f t="shared" ref="BE10" si="121">AT10</f>
        <v>0.3365706227217054</v>
      </c>
      <c r="BF10" s="15">
        <f t="shared" ref="BF10" si="122">AU10</f>
        <v>4.7124702670811912E-3</v>
      </c>
      <c r="BG10" s="15">
        <f t="shared" ref="BG10" si="123">AV10</f>
        <v>2.1384151566315762E-4</v>
      </c>
      <c r="BH10" s="15">
        <f t="shared" ref="BH10" si="124">AW10*3</f>
        <v>0</v>
      </c>
      <c r="BI10" s="14">
        <f t="shared" ref="BI10" si="125">SUM(AY10:BH10)</f>
        <v>2.5997835974875714</v>
      </c>
      <c r="BJ10" s="14">
        <f t="shared" ref="BJ10" si="126">6/BI10</f>
        <v>2.3078843969161107</v>
      </c>
      <c r="BK10" s="27">
        <f t="shared" ref="BK10" si="127">AN10*$BJ10</f>
        <v>1.9899790044218202</v>
      </c>
      <c r="BL10" s="27">
        <f t="shared" ref="BL10" si="128">AO10*$BJ10</f>
        <v>5.5287965544925793E-3</v>
      </c>
      <c r="BM10" s="27">
        <f t="shared" ref="BM10" si="129">2-BK10</f>
        <v>1.0020995578179814E-2</v>
      </c>
      <c r="BN10" s="28">
        <f t="shared" ref="BN10" si="130">IF(BO10-BM10&lt;0,0,BO10-BM10)</f>
        <v>2.0982692753381563E-2</v>
      </c>
      <c r="BO10" s="14">
        <f t="shared" ref="BO10" si="131">AP10*$BJ10*2</f>
        <v>3.1003688331561377E-2</v>
      </c>
      <c r="BP10" s="27">
        <f t="shared" ref="BP10" si="132">AQ10*$BJ10</f>
        <v>0.53122276894239651</v>
      </c>
      <c r="BQ10" s="27">
        <f t="shared" ref="BQ10" si="133">AR10*$BJ10</f>
        <v>2.7196358276845745E-2</v>
      </c>
      <c r="BR10" s="27">
        <f t="shared" ref="BR10" si="134">AS10*$BJ10</f>
        <v>0.61592429159328821</v>
      </c>
      <c r="BS10" s="27">
        <f t="shared" ref="BS10" si="135">AT10*$BJ10</f>
        <v>0.77676608863976293</v>
      </c>
      <c r="BT10" s="27">
        <f t="shared" ref="BT10" si="136">AU10*$BJ10*2</f>
        <v>2.1751673200655557E-2</v>
      </c>
      <c r="BU10" s="27">
        <f t="shared" ref="BU10" si="137">AV10*$BJ10*2</f>
        <v>9.8704299482378719E-4</v>
      </c>
      <c r="BV10" s="27">
        <f t="shared" ref="BV10" si="138">AW10*$BJ10*2</f>
        <v>0</v>
      </c>
      <c r="BW10" s="13">
        <f t="shared" ref="BW10" si="139">SUM(BK10:BL10,BO10:BV10)</f>
        <v>4.000359712955647</v>
      </c>
      <c r="BX10" s="15">
        <f t="shared" ref="BX10" si="140">IF(BT10+BM10-BN10-2*BL10-BV10&gt;0,BT10+BM10-BN10-2*BL10-BV10,0)</f>
        <v>0</v>
      </c>
      <c r="BY10" s="15">
        <f t="shared" ref="BY10" si="141">12-48/BW10</f>
        <v>1.0790418306090288E-3</v>
      </c>
      <c r="BZ10" s="28">
        <f t="shared" ref="BZ10" si="142">IF(BT10&lt;BN10,BT10,BN10)</f>
        <v>2.0982692753381563E-2</v>
      </c>
      <c r="CA10" s="28">
        <f t="shared" ref="CA10" si="143">IF(BN10&gt;BT10,BN10-BT10,0)</f>
        <v>0</v>
      </c>
      <c r="CB10" s="28">
        <f t="shared" ref="CB10" si="144">IF(BM10&gt;CA10,(BM10-CA10)/2,0)</f>
        <v>5.0104977890899072E-3</v>
      </c>
      <c r="CC10" s="28">
        <f t="shared" ref="CC10" si="145">BV10/2</f>
        <v>0</v>
      </c>
      <c r="CD10" s="15">
        <f t="shared" ref="CD10" si="146">IF(BS10-CB10-CA10-CC10&gt;0,BS10-CB10-CA10-CC10,0)</f>
        <v>0.77175559085067302</v>
      </c>
      <c r="CE10" s="28">
        <f t="shared" ref="CE10" si="147">((BP10+BR10)-CD10)/2</f>
        <v>0.1876957348425059</v>
      </c>
      <c r="CF10" s="16">
        <f t="shared" ref="CF10" si="148">SUM(BZ10:CE10)</f>
        <v>0.98544451623565044</v>
      </c>
      <c r="CG10" s="28">
        <f t="shared" ref="CG10" si="149">BS10-CA10-CB10-CC10</f>
        <v>0.77175559085067302</v>
      </c>
      <c r="CH10" s="15">
        <f t="shared" ref="CH10" si="150">(1-BS10-BT10-BU10)*(1-0.5*(BO10+BV10+BT10+BU10))</f>
        <v>0.19510764822262153</v>
      </c>
      <c r="CI10" s="15"/>
      <c r="CJ10" s="6">
        <f t="shared" ref="CJ10" si="151">O10/$Y10*100</f>
        <v>77.567340067340083</v>
      </c>
      <c r="CK10" s="6">
        <f t="shared" ref="CK10" si="152">P10/$Y10*100</f>
        <v>0.14730639730639736</v>
      </c>
      <c r="CL10" s="6">
        <f t="shared" ref="CL10" si="153">Q10/$Y10*100</f>
        <v>12.236952861952865</v>
      </c>
      <c r="CM10" s="6">
        <f t="shared" ref="CM10" si="154">R10/$Y10*100</f>
        <v>0</v>
      </c>
      <c r="CN10" s="6">
        <f t="shared" ref="CN10" si="155">S10/$Y10*100</f>
        <v>0.37878787878787884</v>
      </c>
      <c r="CO10" s="6">
        <f t="shared" ref="CO10" si="156">T10/$Y10*100</f>
        <v>2.1043771043771049E-2</v>
      </c>
      <c r="CP10" s="6">
        <f t="shared" ref="CP10" si="157">U10/$Y10*100</f>
        <v>2.1043771043771049E-2</v>
      </c>
      <c r="CQ10" s="6">
        <f t="shared" ref="CQ10" si="158">V10/$Y10*100</f>
        <v>0.46296296296296313</v>
      </c>
      <c r="CR10" s="6">
        <f t="shared" ref="CR10" si="159">W10/$Y10*100</f>
        <v>3.4406565656565662</v>
      </c>
      <c r="CS10" s="6">
        <f t="shared" ref="CS10" si="160">X10/$Y10*100</f>
        <v>5.7239057239057258</v>
      </c>
      <c r="CT10" s="31">
        <f t="shared" ref="CT10" si="161">SUM(CJ10:CS10)</f>
        <v>100</v>
      </c>
      <c r="CU10" s="29">
        <f t="shared" si="78"/>
        <v>1.2909751809930394</v>
      </c>
      <c r="CV10" s="29">
        <f t="shared" si="79"/>
        <v>1.8441238139080378E-3</v>
      </c>
      <c r="CW10" s="29">
        <f t="shared" ref="CW10" si="162">CL10*2/AP$2</f>
        <v>0.24003202914747532</v>
      </c>
      <c r="CX10" s="29">
        <f t="shared" ref="CX10" si="163">CN10/AR$2</f>
        <v>5.2721900998223825E-3</v>
      </c>
      <c r="CY10" s="29">
        <f t="shared" ref="CY10" si="164">CO10/AS$2</f>
        <v>2.9665227903113371E-4</v>
      </c>
      <c r="CZ10" s="29">
        <f t="shared" ref="CZ10" si="165">CP10/AT$2</f>
        <v>5.221209357730433E-4</v>
      </c>
      <c r="DA10" s="29">
        <f t="shared" ref="DA10" si="166">CQ10/AU$2</f>
        <v>8.2557850927996515E-3</v>
      </c>
      <c r="DB10" s="29">
        <f t="shared" ref="DB10" si="167">CR10*2/AV$2</f>
        <v>0.11102670636802416</v>
      </c>
      <c r="DC10" s="29">
        <f t="shared" ref="DC10" si="168">CS10*2/AW$2</f>
        <v>0.1215318213916881</v>
      </c>
      <c r="DD10" s="29">
        <f t="shared" ref="DD10" si="169">CM10*2/AQ$2</f>
        <v>0</v>
      </c>
      <c r="DE10" s="16">
        <f t="shared" ref="DE10" si="170">SUM(CU10:DD10)</f>
        <v>1.7797566101215609</v>
      </c>
      <c r="DF10" s="30">
        <f t="shared" si="80"/>
        <v>0.7253661391963383</v>
      </c>
      <c r="DG10" s="30">
        <f t="shared" si="81"/>
        <v>1.0361662956723506E-3</v>
      </c>
      <c r="DH10" s="30">
        <f t="shared" si="82"/>
        <v>0.13486789585856948</v>
      </c>
      <c r="DI10" s="30">
        <f t="shared" si="83"/>
        <v>2.962309604492651E-3</v>
      </c>
      <c r="DJ10" s="30">
        <f t="shared" si="84"/>
        <v>1.6668137505098057E-4</v>
      </c>
      <c r="DK10" s="30">
        <f t="shared" si="85"/>
        <v>2.9336648213790391E-4</v>
      </c>
      <c r="DL10" s="30">
        <f t="shared" si="86"/>
        <v>4.6387157917260188E-3</v>
      </c>
      <c r="DM10" s="30">
        <f t="shared" si="87"/>
        <v>6.2383084145669114E-2</v>
      </c>
      <c r="DN10" s="30">
        <f t="shared" si="88"/>
        <v>6.8285641250343337E-2</v>
      </c>
      <c r="DO10" s="30">
        <f t="shared" si="89"/>
        <v>0</v>
      </c>
      <c r="DP10" s="13">
        <f t="shared" si="90"/>
        <v>1.0000000000000002</v>
      </c>
      <c r="DQ10" s="15">
        <f t="shared" si="91"/>
        <v>9.0109235173183963E-2</v>
      </c>
    </row>
    <row r="11" spans="1:121" s="11" customFormat="1">
      <c r="N11" s="9"/>
      <c r="O11" s="9"/>
      <c r="P11" s="9"/>
      <c r="Q11" s="9"/>
      <c r="S11" s="9"/>
      <c r="T11" s="9"/>
      <c r="U11" s="9"/>
      <c r="V11" s="9"/>
      <c r="W11" s="9"/>
      <c r="X11" s="9"/>
      <c r="Y11" s="9"/>
      <c r="Z11" s="9"/>
      <c r="AA11" s="9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6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95"/>
      <c r="BJ11" s="95"/>
      <c r="BK11" s="96"/>
      <c r="BL11" s="96"/>
      <c r="BM11" s="96"/>
      <c r="BN11" s="28"/>
      <c r="BO11" s="95"/>
      <c r="BP11" s="96"/>
      <c r="BQ11" s="96"/>
      <c r="BR11" s="96"/>
      <c r="BS11" s="96"/>
      <c r="BT11" s="96"/>
      <c r="BU11" s="96"/>
      <c r="BV11" s="96"/>
      <c r="BW11" s="9"/>
      <c r="BX11" s="15"/>
      <c r="BY11" s="15"/>
      <c r="BZ11" s="28"/>
      <c r="CA11" s="28"/>
      <c r="CB11" s="28"/>
      <c r="CC11" s="28"/>
      <c r="CD11" s="15"/>
      <c r="CE11" s="28"/>
      <c r="CF11" s="16"/>
      <c r="CG11" s="28"/>
      <c r="CH11" s="15"/>
      <c r="CI11" s="15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31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1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"/>
      <c r="DQ11" s="15"/>
    </row>
    <row r="12" spans="1:121" s="11" customFormat="1">
      <c r="N12" s="9"/>
      <c r="O12" s="9"/>
      <c r="P12" s="9"/>
      <c r="Q12" s="9"/>
      <c r="S12" s="9"/>
      <c r="T12" s="9"/>
      <c r="U12" s="9"/>
      <c r="V12" s="9"/>
      <c r="W12" s="9"/>
      <c r="X12" s="9"/>
      <c r="Y12" s="9"/>
      <c r="Z12" s="9"/>
      <c r="AA12" s="94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6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95"/>
      <c r="BJ12" s="95"/>
      <c r="BK12" s="96"/>
      <c r="BL12" s="96"/>
      <c r="BM12" s="96"/>
      <c r="BN12" s="28"/>
      <c r="BO12" s="95"/>
      <c r="BP12" s="96"/>
      <c r="BQ12" s="96"/>
      <c r="BR12" s="96"/>
      <c r="BS12" s="96"/>
      <c r="BT12" s="96"/>
      <c r="BU12" s="96"/>
      <c r="BV12" s="96"/>
      <c r="BW12" s="9"/>
      <c r="BX12" s="15"/>
      <c r="BY12" s="15"/>
      <c r="BZ12" s="28"/>
      <c r="CA12" s="28"/>
      <c r="CB12" s="28"/>
      <c r="CC12" s="28"/>
      <c r="CD12" s="15"/>
      <c r="CE12" s="28"/>
      <c r="CF12" s="16"/>
      <c r="CG12" s="28"/>
      <c r="CH12" s="15"/>
      <c r="CI12" s="15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31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1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"/>
      <c r="DQ12" s="15"/>
    </row>
    <row r="13" spans="1:121" s="11" customFormat="1">
      <c r="N13" s="9"/>
      <c r="O13" s="9"/>
      <c r="P13" s="9"/>
      <c r="Q13" s="9"/>
      <c r="S13" s="9"/>
      <c r="T13" s="9"/>
      <c r="U13" s="9"/>
      <c r="V13" s="9"/>
      <c r="W13" s="9"/>
      <c r="X13" s="9"/>
      <c r="Y13" s="9"/>
      <c r="Z13" s="9"/>
      <c r="AA13" s="94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6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95"/>
      <c r="BJ13" s="95"/>
      <c r="BK13" s="96"/>
      <c r="BL13" s="96"/>
      <c r="BM13" s="96"/>
      <c r="BN13" s="28"/>
      <c r="BO13" s="95"/>
      <c r="BP13" s="96"/>
      <c r="BQ13" s="96"/>
      <c r="BR13" s="96"/>
      <c r="BS13" s="96"/>
      <c r="BT13" s="96"/>
      <c r="BU13" s="96"/>
      <c r="BV13" s="96"/>
      <c r="BW13" s="9"/>
      <c r="BX13" s="15"/>
      <c r="BY13" s="15"/>
      <c r="BZ13" s="28"/>
      <c r="CA13" s="28"/>
      <c r="CB13" s="28"/>
      <c r="CC13" s="28"/>
      <c r="CD13" s="15"/>
      <c r="CE13" s="28"/>
      <c r="CF13" s="16"/>
      <c r="CG13" s="28"/>
      <c r="CH13" s="15"/>
      <c r="CI13" s="15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31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1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"/>
      <c r="DQ13" s="15"/>
    </row>
    <row r="14" spans="1:121" s="11" customFormat="1"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6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95"/>
      <c r="BJ14" s="95"/>
      <c r="BK14" s="96"/>
      <c r="BL14" s="96"/>
      <c r="BM14" s="96"/>
      <c r="BN14" s="28"/>
      <c r="BO14" s="95"/>
      <c r="BP14" s="96"/>
      <c r="BQ14" s="96"/>
      <c r="BR14" s="96"/>
      <c r="BS14" s="96"/>
      <c r="BT14" s="96"/>
      <c r="BU14" s="96"/>
      <c r="BV14" s="96"/>
      <c r="BW14" s="9"/>
      <c r="BX14" s="15"/>
      <c r="BY14" s="15"/>
      <c r="BZ14" s="28"/>
      <c r="CA14" s="28"/>
      <c r="CB14" s="28"/>
      <c r="CC14" s="28"/>
      <c r="CD14" s="15"/>
      <c r="CE14" s="28"/>
      <c r="CF14" s="16"/>
      <c r="CG14" s="28"/>
      <c r="CH14" s="15"/>
      <c r="CI14" s="15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31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1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"/>
      <c r="DQ14" s="15"/>
    </row>
    <row r="15" spans="1:121" s="11" customFormat="1">
      <c r="N15" s="9"/>
      <c r="O15" s="9"/>
      <c r="P15" s="9"/>
      <c r="Q15" s="9"/>
      <c r="S15" s="9"/>
      <c r="T15" s="9"/>
      <c r="U15" s="9"/>
      <c r="V15" s="9"/>
      <c r="W15" s="9"/>
      <c r="X15" s="9"/>
      <c r="Y15" s="9"/>
      <c r="Z15" s="9"/>
      <c r="AA15" s="94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6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95"/>
      <c r="BJ15" s="95"/>
      <c r="BK15" s="96"/>
      <c r="BL15" s="96"/>
      <c r="BM15" s="96"/>
      <c r="BN15" s="28"/>
      <c r="BO15" s="95"/>
      <c r="BP15" s="96"/>
      <c r="BQ15" s="96"/>
      <c r="BR15" s="96"/>
      <c r="BS15" s="96"/>
      <c r="BT15" s="96"/>
      <c r="BU15" s="96"/>
      <c r="BV15" s="96"/>
      <c r="BW15" s="9"/>
      <c r="BX15" s="15"/>
      <c r="BY15" s="15"/>
      <c r="BZ15" s="28"/>
      <c r="CA15" s="28"/>
      <c r="CB15" s="28"/>
      <c r="CC15" s="28"/>
      <c r="CD15" s="15"/>
      <c r="CE15" s="28"/>
      <c r="CF15" s="16"/>
      <c r="CG15" s="28"/>
      <c r="CH15" s="15"/>
      <c r="CI15" s="15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31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1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"/>
      <c r="DQ15" s="15"/>
    </row>
    <row r="16" spans="1:121" s="11" customFormat="1">
      <c r="N16" s="9"/>
      <c r="O16" s="9"/>
      <c r="P16" s="9"/>
      <c r="Q16" s="9"/>
      <c r="S16" s="9"/>
      <c r="T16" s="9"/>
      <c r="U16" s="9"/>
      <c r="V16" s="9"/>
      <c r="W16" s="9"/>
      <c r="X16" s="9"/>
      <c r="Y16" s="9"/>
      <c r="Z16" s="9"/>
      <c r="AA16" s="9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6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95"/>
      <c r="BJ16" s="95"/>
      <c r="BK16" s="96"/>
      <c r="BL16" s="96"/>
      <c r="BM16" s="96"/>
      <c r="BN16" s="28"/>
      <c r="BO16" s="95"/>
      <c r="BP16" s="96"/>
      <c r="BQ16" s="96"/>
      <c r="BR16" s="96"/>
      <c r="BS16" s="96"/>
      <c r="BT16" s="96"/>
      <c r="BU16" s="96"/>
      <c r="BV16" s="96"/>
      <c r="BW16" s="9"/>
      <c r="BX16" s="15"/>
      <c r="BY16" s="15"/>
      <c r="BZ16" s="28"/>
      <c r="CA16" s="28"/>
      <c r="CB16" s="28"/>
      <c r="CC16" s="28"/>
      <c r="CD16" s="15"/>
      <c r="CE16" s="28"/>
      <c r="CF16" s="16"/>
      <c r="CG16" s="28"/>
      <c r="CH16" s="15"/>
      <c r="CI16" s="15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31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1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"/>
      <c r="DQ16" s="15"/>
    </row>
    <row r="17" spans="14:121" s="11" customFormat="1">
      <c r="N17" s="9"/>
      <c r="O17" s="9"/>
      <c r="P17" s="9"/>
      <c r="Q17" s="9"/>
      <c r="S17" s="9"/>
      <c r="T17" s="9"/>
      <c r="U17" s="9"/>
      <c r="V17" s="9"/>
      <c r="W17" s="9"/>
      <c r="X17" s="9"/>
      <c r="Y17" s="9"/>
      <c r="Z17" s="9"/>
      <c r="AA17" s="9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6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95"/>
      <c r="BJ17" s="95"/>
      <c r="BK17" s="96"/>
      <c r="BL17" s="96"/>
      <c r="BM17" s="96"/>
      <c r="BN17" s="28"/>
      <c r="BO17" s="95"/>
      <c r="BP17" s="96"/>
      <c r="BQ17" s="96"/>
      <c r="BR17" s="96"/>
      <c r="BS17" s="96"/>
      <c r="BT17" s="96"/>
      <c r="BU17" s="96"/>
      <c r="BV17" s="96"/>
      <c r="BW17" s="9"/>
      <c r="BX17" s="15"/>
      <c r="BY17" s="15"/>
      <c r="BZ17" s="28"/>
      <c r="CA17" s="28"/>
      <c r="CB17" s="28"/>
      <c r="CC17" s="28"/>
      <c r="CD17" s="15"/>
      <c r="CE17" s="28"/>
      <c r="CF17" s="16"/>
      <c r="CG17" s="28"/>
      <c r="CH17" s="15"/>
      <c r="CI17" s="15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31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1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"/>
      <c r="DQ17" s="15"/>
    </row>
    <row r="18" spans="14:121" s="11" customFormat="1">
      <c r="N18" s="9"/>
      <c r="O18" s="9"/>
      <c r="P18" s="9"/>
      <c r="Q18" s="9"/>
      <c r="S18" s="9"/>
      <c r="T18" s="9"/>
      <c r="U18" s="9"/>
      <c r="V18" s="9"/>
      <c r="W18" s="9"/>
      <c r="X18" s="9"/>
      <c r="Y18" s="9"/>
      <c r="Z18" s="9"/>
      <c r="AA18" s="9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6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95"/>
      <c r="BJ18" s="95"/>
      <c r="BK18" s="96"/>
      <c r="BL18" s="96"/>
      <c r="BM18" s="96"/>
      <c r="BN18" s="28"/>
      <c r="BO18" s="95"/>
      <c r="BP18" s="96"/>
      <c r="BQ18" s="96"/>
      <c r="BR18" s="96"/>
      <c r="BS18" s="96"/>
      <c r="BT18" s="96"/>
      <c r="BU18" s="96"/>
      <c r="BV18" s="96"/>
      <c r="BW18" s="9"/>
      <c r="BX18" s="15"/>
      <c r="BY18" s="15"/>
      <c r="BZ18" s="28"/>
      <c r="CA18" s="28"/>
      <c r="CB18" s="28"/>
      <c r="CC18" s="28"/>
      <c r="CD18" s="15"/>
      <c r="CE18" s="28"/>
      <c r="CF18" s="16"/>
      <c r="CG18" s="28"/>
      <c r="CH18" s="15"/>
      <c r="CI18" s="15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31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1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"/>
      <c r="DQ18" s="15"/>
    </row>
    <row r="19" spans="14:121" s="11" customFormat="1">
      <c r="N19" s="9"/>
      <c r="O19" s="9"/>
      <c r="P19" s="9"/>
      <c r="Q19" s="9"/>
      <c r="S19" s="9"/>
      <c r="T19" s="9"/>
      <c r="U19" s="9"/>
      <c r="V19" s="9"/>
      <c r="W19" s="9"/>
      <c r="X19" s="9"/>
      <c r="Y19" s="9"/>
      <c r="Z19" s="9"/>
      <c r="AA19" s="9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6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95"/>
      <c r="BJ19" s="95"/>
      <c r="BK19" s="96"/>
      <c r="BL19" s="96"/>
      <c r="BM19" s="96"/>
      <c r="BN19" s="28"/>
      <c r="BO19" s="95"/>
      <c r="BP19" s="96"/>
      <c r="BQ19" s="96"/>
      <c r="BR19" s="96"/>
      <c r="BS19" s="96"/>
      <c r="BT19" s="96"/>
      <c r="BU19" s="96"/>
      <c r="BV19" s="96"/>
      <c r="BW19" s="9"/>
      <c r="BX19" s="15"/>
      <c r="BY19" s="15"/>
      <c r="BZ19" s="28"/>
      <c r="CA19" s="28"/>
      <c r="CB19" s="28"/>
      <c r="CC19" s="28"/>
      <c r="CD19" s="15"/>
      <c r="CE19" s="28"/>
      <c r="CF19" s="16"/>
      <c r="CG19" s="28"/>
      <c r="CH19" s="15"/>
      <c r="CI19" s="15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31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1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"/>
      <c r="DQ19" s="15"/>
    </row>
    <row r="20" spans="14:121" s="11" customFormat="1">
      <c r="N20" s="9"/>
      <c r="O20" s="9"/>
      <c r="P20" s="9"/>
      <c r="Q20" s="9"/>
      <c r="S20" s="9"/>
      <c r="T20" s="9"/>
      <c r="U20" s="9"/>
      <c r="V20" s="9"/>
      <c r="W20" s="9"/>
      <c r="X20" s="9"/>
      <c r="Y20" s="9"/>
      <c r="Z20" s="9"/>
      <c r="AA20" s="9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6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95"/>
      <c r="BJ20" s="95"/>
      <c r="BK20" s="96"/>
      <c r="BL20" s="96"/>
      <c r="BM20" s="96"/>
      <c r="BN20" s="28"/>
      <c r="BO20" s="95"/>
      <c r="BP20" s="96"/>
      <c r="BQ20" s="96"/>
      <c r="BR20" s="96"/>
      <c r="BS20" s="96"/>
      <c r="BT20" s="96"/>
      <c r="BU20" s="96"/>
      <c r="BV20" s="96"/>
      <c r="BW20" s="9"/>
      <c r="BX20" s="15"/>
      <c r="BY20" s="15"/>
      <c r="BZ20" s="28"/>
      <c r="CA20" s="28"/>
      <c r="CB20" s="28"/>
      <c r="CC20" s="28"/>
      <c r="CD20" s="15"/>
      <c r="CE20" s="28"/>
      <c r="CF20" s="16"/>
      <c r="CG20" s="28"/>
      <c r="CH20" s="15"/>
      <c r="CI20" s="15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31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1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"/>
      <c r="DQ20" s="15"/>
    </row>
    <row r="21" spans="14:121" s="11" customFormat="1">
      <c r="N21" s="9"/>
      <c r="O21" s="9"/>
      <c r="P21" s="9"/>
      <c r="Q21" s="9"/>
      <c r="S21" s="9"/>
      <c r="T21" s="9"/>
      <c r="U21" s="9"/>
      <c r="V21" s="9"/>
      <c r="W21" s="9"/>
      <c r="X21" s="9"/>
      <c r="Y21" s="9"/>
      <c r="Z21" s="9"/>
      <c r="AA21" s="9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6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95"/>
      <c r="BJ21" s="95"/>
      <c r="BK21" s="96"/>
      <c r="BL21" s="96"/>
      <c r="BM21" s="96"/>
      <c r="BN21" s="28"/>
      <c r="BO21" s="95"/>
      <c r="BP21" s="96"/>
      <c r="BQ21" s="96"/>
      <c r="BR21" s="96"/>
      <c r="BS21" s="96"/>
      <c r="BT21" s="96"/>
      <c r="BU21" s="96"/>
      <c r="BV21" s="96"/>
      <c r="BW21" s="9"/>
      <c r="BX21" s="15"/>
      <c r="BY21" s="15"/>
      <c r="BZ21" s="28"/>
      <c r="CA21" s="28"/>
      <c r="CB21" s="28"/>
      <c r="CC21" s="28"/>
      <c r="CD21" s="15"/>
      <c r="CE21" s="28"/>
      <c r="CF21" s="16"/>
      <c r="CG21" s="28"/>
      <c r="CH21" s="15"/>
      <c r="CI21" s="15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31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1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"/>
      <c r="DQ21" s="15"/>
    </row>
    <row r="22" spans="14:121" s="11" customFormat="1">
      <c r="N22" s="9"/>
      <c r="O22" s="9"/>
      <c r="P22" s="9"/>
      <c r="Q22" s="9"/>
      <c r="S22" s="9"/>
      <c r="T22" s="9"/>
      <c r="U22" s="9"/>
      <c r="V22" s="9"/>
      <c r="W22" s="9"/>
      <c r="X22" s="9"/>
      <c r="Y22" s="9"/>
      <c r="Z22" s="9"/>
      <c r="AA22" s="9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6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95"/>
      <c r="BJ22" s="95"/>
      <c r="BK22" s="96"/>
      <c r="BL22" s="96"/>
      <c r="BM22" s="96"/>
      <c r="BN22" s="28"/>
      <c r="BO22" s="95"/>
      <c r="BP22" s="96"/>
      <c r="BQ22" s="96"/>
      <c r="BR22" s="96"/>
      <c r="BS22" s="96"/>
      <c r="BT22" s="96"/>
      <c r="BU22" s="96"/>
      <c r="BV22" s="96"/>
      <c r="BW22" s="9"/>
      <c r="BX22" s="15"/>
      <c r="BY22" s="15"/>
      <c r="BZ22" s="28"/>
      <c r="CA22" s="28"/>
      <c r="CB22" s="28"/>
      <c r="CC22" s="28"/>
      <c r="CD22" s="15"/>
      <c r="CE22" s="28"/>
      <c r="CF22" s="16"/>
      <c r="CG22" s="28"/>
      <c r="CH22" s="15"/>
      <c r="CI22" s="15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31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1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"/>
      <c r="DQ22" s="15"/>
    </row>
    <row r="23" spans="14:121" s="11" customFormat="1">
      <c r="N23" s="9"/>
      <c r="O23" s="9"/>
      <c r="P23" s="9"/>
      <c r="Q23" s="9"/>
      <c r="S23" s="9"/>
      <c r="T23" s="9"/>
      <c r="U23" s="9"/>
      <c r="V23" s="9"/>
      <c r="W23" s="9"/>
      <c r="X23" s="9"/>
      <c r="Y23" s="9"/>
      <c r="Z23" s="9"/>
      <c r="AA23" s="9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6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95"/>
      <c r="BJ23" s="95"/>
      <c r="BK23" s="96"/>
      <c r="BL23" s="96"/>
      <c r="BM23" s="96"/>
      <c r="BN23" s="28"/>
      <c r="BO23" s="95"/>
      <c r="BP23" s="96"/>
      <c r="BQ23" s="96"/>
      <c r="BR23" s="96"/>
      <c r="BS23" s="96"/>
      <c r="BT23" s="96"/>
      <c r="BU23" s="96"/>
      <c r="BV23" s="96"/>
      <c r="BW23" s="9"/>
      <c r="BX23" s="15"/>
      <c r="BY23" s="15"/>
      <c r="BZ23" s="28"/>
      <c r="CA23" s="28"/>
      <c r="CB23" s="28"/>
      <c r="CC23" s="28"/>
      <c r="CD23" s="15"/>
      <c r="CE23" s="28"/>
      <c r="CF23" s="16"/>
      <c r="CG23" s="28"/>
      <c r="CH23" s="15"/>
      <c r="CI23" s="15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31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1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"/>
      <c r="DQ23" s="15"/>
    </row>
    <row r="24" spans="14:121" s="11" customFormat="1">
      <c r="N24" s="9"/>
      <c r="O24" s="9"/>
      <c r="P24" s="9"/>
      <c r="Q24" s="9"/>
      <c r="S24" s="9"/>
      <c r="T24" s="9"/>
      <c r="U24" s="9"/>
      <c r="V24" s="9"/>
      <c r="W24" s="9"/>
      <c r="X24" s="9"/>
      <c r="Y24" s="9"/>
      <c r="Z24" s="9"/>
      <c r="AA24" s="97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6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95"/>
      <c r="BJ24" s="95"/>
      <c r="BK24" s="96"/>
      <c r="BL24" s="96"/>
      <c r="BM24" s="96"/>
      <c r="BN24" s="28"/>
      <c r="BO24" s="95"/>
      <c r="BP24" s="96"/>
      <c r="BQ24" s="96"/>
      <c r="BR24" s="96"/>
      <c r="BS24" s="96"/>
      <c r="BT24" s="96"/>
      <c r="BU24" s="96"/>
      <c r="BV24" s="96"/>
      <c r="BW24" s="9"/>
      <c r="BX24" s="15"/>
      <c r="BY24" s="15"/>
      <c r="BZ24" s="28"/>
      <c r="CA24" s="28"/>
      <c r="CB24" s="28"/>
      <c r="CC24" s="28"/>
      <c r="CD24" s="15"/>
      <c r="CE24" s="28"/>
      <c r="CF24" s="16"/>
      <c r="CG24" s="28"/>
      <c r="CH24" s="15"/>
      <c r="CI24" s="15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31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1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"/>
      <c r="DQ24" s="15"/>
    </row>
    <row r="25" spans="14:121" s="11" customFormat="1">
      <c r="N25" s="9"/>
      <c r="O25" s="9"/>
      <c r="P25" s="9"/>
      <c r="Q25" s="9"/>
      <c r="S25" s="9"/>
      <c r="T25" s="9"/>
      <c r="U25" s="9"/>
      <c r="V25" s="9"/>
      <c r="W25" s="9"/>
      <c r="X25" s="9"/>
      <c r="Y25" s="9"/>
      <c r="Z25" s="9"/>
      <c r="AA25" s="9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6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95"/>
      <c r="BJ25" s="95"/>
      <c r="BK25" s="96"/>
      <c r="BL25" s="96"/>
      <c r="BM25" s="96"/>
      <c r="BN25" s="28"/>
      <c r="BO25" s="95"/>
      <c r="BP25" s="96"/>
      <c r="BQ25" s="96"/>
      <c r="BR25" s="96"/>
      <c r="BS25" s="96"/>
      <c r="BT25" s="96"/>
      <c r="BU25" s="96"/>
      <c r="BV25" s="96"/>
      <c r="BW25" s="9"/>
      <c r="BX25" s="15"/>
      <c r="BY25" s="15"/>
      <c r="BZ25" s="28"/>
      <c r="CA25" s="28"/>
      <c r="CB25" s="28"/>
      <c r="CC25" s="28"/>
      <c r="CD25" s="15"/>
      <c r="CE25" s="28"/>
      <c r="CF25" s="16"/>
      <c r="CG25" s="28"/>
      <c r="CH25" s="15"/>
      <c r="CI25" s="15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31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1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"/>
      <c r="DQ25" s="15"/>
    </row>
    <row r="26" spans="14:121" s="11" customFormat="1">
      <c r="N26" s="9"/>
      <c r="O26" s="9"/>
      <c r="P26" s="9"/>
      <c r="Q26" s="9"/>
      <c r="S26" s="9"/>
      <c r="T26" s="9"/>
      <c r="U26" s="9"/>
      <c r="V26" s="9"/>
      <c r="W26" s="9"/>
      <c r="X26" s="9"/>
      <c r="Y26" s="9"/>
      <c r="Z26" s="9"/>
      <c r="AA26" s="94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6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95"/>
      <c r="BJ26" s="95"/>
      <c r="BK26" s="96"/>
      <c r="BL26" s="96"/>
      <c r="BM26" s="96"/>
      <c r="BN26" s="28"/>
      <c r="BO26" s="95"/>
      <c r="BP26" s="96"/>
      <c r="BQ26" s="96"/>
      <c r="BR26" s="96"/>
      <c r="BS26" s="96"/>
      <c r="BT26" s="96"/>
      <c r="BU26" s="96"/>
      <c r="BV26" s="96"/>
      <c r="BW26" s="9"/>
      <c r="BX26" s="15"/>
      <c r="BY26" s="15"/>
      <c r="BZ26" s="28"/>
      <c r="CA26" s="28"/>
      <c r="CB26" s="28"/>
      <c r="CC26" s="28"/>
      <c r="CD26" s="15"/>
      <c r="CE26" s="28"/>
      <c r="CF26" s="16"/>
      <c r="CG26" s="28"/>
      <c r="CH26" s="15"/>
      <c r="CI26" s="15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31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1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"/>
      <c r="DQ26" s="15"/>
    </row>
    <row r="27" spans="14:121" s="11" customFormat="1">
      <c r="N27" s="9"/>
      <c r="O27" s="9"/>
      <c r="P27" s="9"/>
      <c r="Q27" s="9"/>
      <c r="S27" s="9"/>
      <c r="T27" s="9"/>
      <c r="U27" s="9"/>
      <c r="V27" s="9"/>
      <c r="W27" s="9"/>
      <c r="X27" s="9"/>
      <c r="Y27" s="9"/>
      <c r="Z27" s="9"/>
      <c r="AA27" s="9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6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95"/>
      <c r="BJ27" s="95"/>
      <c r="BK27" s="96"/>
      <c r="BL27" s="96"/>
      <c r="BM27" s="96"/>
      <c r="BN27" s="28"/>
      <c r="BO27" s="95"/>
      <c r="BP27" s="96"/>
      <c r="BQ27" s="96"/>
      <c r="BR27" s="96"/>
      <c r="BS27" s="96"/>
      <c r="BT27" s="96"/>
      <c r="BU27" s="96"/>
      <c r="BV27" s="96"/>
      <c r="BW27" s="9"/>
      <c r="BX27" s="15"/>
      <c r="BY27" s="15"/>
      <c r="BZ27" s="28"/>
      <c r="CA27" s="28"/>
      <c r="CB27" s="28"/>
      <c r="CC27" s="28"/>
      <c r="CD27" s="15"/>
      <c r="CE27" s="28"/>
      <c r="CF27" s="16"/>
      <c r="CG27" s="28"/>
      <c r="CH27" s="15"/>
      <c r="CI27" s="15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31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1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"/>
      <c r="DQ27" s="15"/>
    </row>
    <row r="28" spans="14:121" s="11" customFormat="1">
      <c r="N28" s="9"/>
      <c r="O28" s="9"/>
      <c r="P28" s="9"/>
      <c r="Q28" s="9"/>
      <c r="S28" s="9"/>
      <c r="T28" s="9"/>
      <c r="U28" s="9"/>
      <c r="V28" s="9"/>
      <c r="W28" s="9"/>
      <c r="X28" s="9"/>
      <c r="Y28" s="9"/>
      <c r="Z28" s="9"/>
      <c r="AA28" s="9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6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95"/>
      <c r="BJ28" s="95"/>
      <c r="BK28" s="96"/>
      <c r="BL28" s="96"/>
      <c r="BM28" s="96"/>
      <c r="BN28" s="28"/>
      <c r="BO28" s="95"/>
      <c r="BP28" s="96"/>
      <c r="BQ28" s="96"/>
      <c r="BR28" s="96"/>
      <c r="BS28" s="96"/>
      <c r="BT28" s="96"/>
      <c r="BU28" s="96"/>
      <c r="BV28" s="96"/>
      <c r="BW28" s="9"/>
      <c r="BX28" s="15"/>
      <c r="BY28" s="15"/>
      <c r="BZ28" s="28"/>
      <c r="CA28" s="28"/>
      <c r="CB28" s="28"/>
      <c r="CC28" s="28"/>
      <c r="CD28" s="15"/>
      <c r="CE28" s="28"/>
      <c r="CF28" s="16"/>
      <c r="CG28" s="28"/>
      <c r="CH28" s="15"/>
      <c r="CI28" s="15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31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1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"/>
      <c r="DQ28" s="15"/>
    </row>
    <row r="29" spans="14:121" s="11" customFormat="1">
      <c r="N29" s="9"/>
      <c r="O29" s="9"/>
      <c r="P29" s="9"/>
      <c r="Q29" s="9"/>
      <c r="S29" s="9"/>
      <c r="T29" s="9"/>
      <c r="U29" s="9"/>
      <c r="V29" s="9"/>
      <c r="W29" s="9"/>
      <c r="X29" s="9"/>
      <c r="Y29" s="9"/>
      <c r="Z29" s="9"/>
      <c r="AA29" s="9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6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95"/>
      <c r="BJ29" s="95"/>
      <c r="BK29" s="96"/>
      <c r="BL29" s="96"/>
      <c r="BM29" s="96"/>
      <c r="BN29" s="28"/>
      <c r="BO29" s="95"/>
      <c r="BP29" s="96"/>
      <c r="BQ29" s="96"/>
      <c r="BR29" s="96"/>
      <c r="BS29" s="96"/>
      <c r="BT29" s="96"/>
      <c r="BU29" s="96"/>
      <c r="BV29" s="96"/>
      <c r="BW29" s="9"/>
      <c r="BX29" s="15"/>
      <c r="BY29" s="15"/>
      <c r="BZ29" s="28"/>
      <c r="CA29" s="28"/>
      <c r="CB29" s="28"/>
      <c r="CC29" s="28"/>
      <c r="CD29" s="15"/>
      <c r="CE29" s="28"/>
      <c r="CF29" s="16"/>
      <c r="CG29" s="28"/>
      <c r="CH29" s="15"/>
      <c r="CI29" s="15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31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1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"/>
      <c r="DQ29" s="15"/>
    </row>
    <row r="30" spans="14:121" s="11" customFormat="1">
      <c r="N30" s="9"/>
      <c r="O30" s="9"/>
      <c r="P30" s="9"/>
      <c r="Q30" s="9"/>
      <c r="S30" s="9"/>
      <c r="T30" s="9"/>
      <c r="U30" s="9"/>
      <c r="V30" s="9"/>
      <c r="W30" s="9"/>
      <c r="X30" s="9"/>
      <c r="Y30" s="9"/>
      <c r="Z30" s="9"/>
      <c r="AA30" s="9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6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95"/>
      <c r="BJ30" s="95"/>
      <c r="BK30" s="96"/>
      <c r="BL30" s="96"/>
      <c r="BM30" s="96"/>
      <c r="BN30" s="28"/>
      <c r="BO30" s="95"/>
      <c r="BP30" s="96"/>
      <c r="BQ30" s="96"/>
      <c r="BR30" s="96"/>
      <c r="BS30" s="96"/>
      <c r="BT30" s="96"/>
      <c r="BU30" s="96"/>
      <c r="BV30" s="96"/>
      <c r="BW30" s="9"/>
      <c r="BX30" s="15"/>
      <c r="BY30" s="15"/>
      <c r="BZ30" s="28"/>
      <c r="CA30" s="28"/>
      <c r="CB30" s="28"/>
      <c r="CC30" s="28"/>
      <c r="CD30" s="15"/>
      <c r="CE30" s="28"/>
      <c r="CF30" s="16"/>
      <c r="CG30" s="28"/>
      <c r="CH30" s="15"/>
      <c r="CI30" s="15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31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1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"/>
      <c r="DQ30" s="15"/>
    </row>
    <row r="31" spans="14:121" s="11" customFormat="1">
      <c r="N31" s="9"/>
      <c r="O31" s="9"/>
      <c r="P31" s="9"/>
      <c r="Q31" s="9"/>
      <c r="S31" s="9"/>
      <c r="T31" s="9"/>
      <c r="U31" s="9"/>
      <c r="V31" s="9"/>
      <c r="W31" s="9"/>
      <c r="X31" s="9"/>
      <c r="Y31" s="9"/>
      <c r="Z31" s="9"/>
      <c r="AA31" s="9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6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95"/>
      <c r="BJ31" s="95"/>
      <c r="BK31" s="96"/>
      <c r="BL31" s="96"/>
      <c r="BM31" s="96"/>
      <c r="BN31" s="28"/>
      <c r="BO31" s="95"/>
      <c r="BP31" s="96"/>
      <c r="BQ31" s="96"/>
      <c r="BR31" s="96"/>
      <c r="BS31" s="96"/>
      <c r="BT31" s="96"/>
      <c r="BU31" s="96"/>
      <c r="BV31" s="96"/>
      <c r="BW31" s="9"/>
      <c r="BX31" s="15"/>
      <c r="BY31" s="15"/>
      <c r="BZ31" s="28"/>
      <c r="CA31" s="28"/>
      <c r="CB31" s="28"/>
      <c r="CC31" s="28"/>
      <c r="CD31" s="15"/>
      <c r="CE31" s="28"/>
      <c r="CF31" s="16"/>
      <c r="CG31" s="28"/>
      <c r="CH31" s="15"/>
      <c r="CI31" s="15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31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16"/>
      <c r="DF31" s="96"/>
      <c r="DG31" s="96"/>
      <c r="DH31" s="96"/>
      <c r="DI31" s="96"/>
      <c r="DJ31" s="96"/>
      <c r="DK31" s="96"/>
      <c r="DL31" s="96"/>
      <c r="DM31" s="96"/>
      <c r="DN31" s="96"/>
      <c r="DO31" s="96"/>
      <c r="DP31" s="9"/>
      <c r="DQ31" s="15"/>
    </row>
    <row r="32" spans="14:121" s="11" customFormat="1">
      <c r="N32" s="9"/>
      <c r="O32" s="9"/>
      <c r="P32" s="9"/>
      <c r="Q32" s="9"/>
      <c r="S32" s="9"/>
      <c r="T32" s="9"/>
      <c r="U32" s="9"/>
      <c r="V32" s="9"/>
      <c r="W32" s="9"/>
      <c r="X32" s="9"/>
      <c r="Y32" s="9"/>
      <c r="Z32" s="9"/>
      <c r="AA32" s="9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6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95"/>
      <c r="BJ32" s="95"/>
      <c r="BK32" s="96"/>
      <c r="BL32" s="96"/>
      <c r="BM32" s="96"/>
      <c r="BN32" s="28"/>
      <c r="BO32" s="95"/>
      <c r="BP32" s="96"/>
      <c r="BQ32" s="96"/>
      <c r="BR32" s="96"/>
      <c r="BS32" s="96"/>
      <c r="BT32" s="96"/>
      <c r="BU32" s="96"/>
      <c r="BV32" s="96"/>
      <c r="BW32" s="9"/>
      <c r="BX32" s="15"/>
      <c r="BY32" s="15"/>
      <c r="BZ32" s="28"/>
      <c r="CA32" s="28"/>
      <c r="CB32" s="28"/>
      <c r="CC32" s="28"/>
      <c r="CD32" s="15"/>
      <c r="CE32" s="28"/>
      <c r="CF32" s="16"/>
      <c r="CG32" s="28"/>
      <c r="CH32" s="15"/>
      <c r="CI32" s="15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31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16"/>
      <c r="DF32" s="96"/>
      <c r="DG32" s="96"/>
      <c r="DH32" s="96"/>
      <c r="DI32" s="96"/>
      <c r="DJ32" s="96"/>
      <c r="DK32" s="96"/>
      <c r="DL32" s="96"/>
      <c r="DM32" s="96"/>
      <c r="DN32" s="96"/>
      <c r="DO32" s="96"/>
      <c r="DP32" s="9"/>
      <c r="DQ32" s="15"/>
    </row>
    <row r="33" spans="14:121" s="11" customFormat="1">
      <c r="N33" s="9"/>
      <c r="O33" s="9"/>
      <c r="P33" s="9"/>
      <c r="Q33" s="9"/>
      <c r="S33" s="9"/>
      <c r="T33" s="9"/>
      <c r="U33" s="9"/>
      <c r="V33" s="9"/>
      <c r="W33" s="9"/>
      <c r="X33" s="9"/>
      <c r="Y33" s="9"/>
      <c r="Z33" s="9"/>
      <c r="AA33" s="9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6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95"/>
      <c r="BJ33" s="95"/>
      <c r="BK33" s="96"/>
      <c r="BL33" s="96"/>
      <c r="BM33" s="96"/>
      <c r="BN33" s="28"/>
      <c r="BO33" s="95"/>
      <c r="BP33" s="96"/>
      <c r="BQ33" s="96"/>
      <c r="BR33" s="96"/>
      <c r="BS33" s="96"/>
      <c r="BT33" s="96"/>
      <c r="BU33" s="96"/>
      <c r="BV33" s="96"/>
      <c r="BW33" s="9"/>
      <c r="BX33" s="15"/>
      <c r="BY33" s="15"/>
      <c r="BZ33" s="28"/>
      <c r="CA33" s="28"/>
      <c r="CB33" s="28"/>
      <c r="CC33" s="28"/>
      <c r="CD33" s="15"/>
      <c r="CE33" s="28"/>
      <c r="CF33" s="16"/>
      <c r="CG33" s="28"/>
      <c r="CH33" s="15"/>
      <c r="CI33" s="15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31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16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"/>
      <c r="DQ33" s="15"/>
    </row>
    <row r="34" spans="14:121" s="11" customFormat="1">
      <c r="N34" s="9"/>
      <c r="O34" s="9"/>
      <c r="P34" s="9"/>
      <c r="Q34" s="9"/>
      <c r="S34" s="9"/>
      <c r="T34" s="9"/>
      <c r="U34" s="9"/>
      <c r="V34" s="9"/>
      <c r="W34" s="9"/>
      <c r="X34" s="9"/>
      <c r="Y34" s="9"/>
      <c r="Z34" s="9"/>
      <c r="AA34" s="9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6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95"/>
      <c r="BJ34" s="95"/>
      <c r="BK34" s="96"/>
      <c r="BL34" s="96"/>
      <c r="BM34" s="96"/>
      <c r="BN34" s="28"/>
      <c r="BO34" s="95"/>
      <c r="BP34" s="96"/>
      <c r="BQ34" s="96"/>
      <c r="BR34" s="96"/>
      <c r="BS34" s="96"/>
      <c r="BT34" s="96"/>
      <c r="BU34" s="96"/>
      <c r="BV34" s="96"/>
      <c r="BW34" s="9"/>
      <c r="BX34" s="15"/>
      <c r="BY34" s="15"/>
      <c r="BZ34" s="28"/>
      <c r="CA34" s="28"/>
      <c r="CB34" s="28"/>
      <c r="CC34" s="28"/>
      <c r="CD34" s="15"/>
      <c r="CE34" s="28"/>
      <c r="CF34" s="16"/>
      <c r="CG34" s="28"/>
      <c r="CH34" s="15"/>
      <c r="CI34" s="15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31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16"/>
      <c r="DF34" s="96"/>
      <c r="DG34" s="96"/>
      <c r="DH34" s="96"/>
      <c r="DI34" s="96"/>
      <c r="DJ34" s="96"/>
      <c r="DK34" s="96"/>
      <c r="DL34" s="96"/>
      <c r="DM34" s="96"/>
      <c r="DN34" s="96"/>
      <c r="DO34" s="96"/>
      <c r="DP34" s="9"/>
      <c r="DQ34" s="15"/>
    </row>
    <row r="35" spans="14:121" s="11" customFormat="1">
      <c r="N35" s="9"/>
      <c r="O35" s="9"/>
      <c r="P35" s="9"/>
      <c r="Q35" s="9"/>
      <c r="S35" s="9"/>
      <c r="T35" s="9"/>
      <c r="U35" s="9"/>
      <c r="V35" s="9"/>
      <c r="W35" s="9"/>
      <c r="X35" s="9"/>
      <c r="Y35" s="9"/>
      <c r="Z35" s="9"/>
      <c r="AA35" s="9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6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95"/>
      <c r="BJ35" s="95"/>
      <c r="BK35" s="96"/>
      <c r="BL35" s="96"/>
      <c r="BM35" s="96"/>
      <c r="BN35" s="28"/>
      <c r="BO35" s="95"/>
      <c r="BP35" s="96"/>
      <c r="BQ35" s="96"/>
      <c r="BR35" s="96"/>
      <c r="BS35" s="96"/>
      <c r="BT35" s="96"/>
      <c r="BU35" s="96"/>
      <c r="BV35" s="96"/>
      <c r="BW35" s="9"/>
      <c r="BX35" s="15"/>
      <c r="BY35" s="15"/>
      <c r="BZ35" s="28"/>
      <c r="CA35" s="28"/>
      <c r="CB35" s="28"/>
      <c r="CC35" s="28"/>
      <c r="CD35" s="15"/>
      <c r="CE35" s="28"/>
      <c r="CF35" s="16"/>
      <c r="CG35" s="28"/>
      <c r="CH35" s="15"/>
      <c r="CI35" s="15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31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1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"/>
      <c r="DQ35" s="15"/>
    </row>
    <row r="36" spans="14:121" s="11" customFormat="1">
      <c r="N36" s="9"/>
      <c r="O36" s="9"/>
      <c r="P36" s="9"/>
      <c r="Q36" s="9"/>
      <c r="S36" s="9"/>
      <c r="T36" s="9"/>
      <c r="U36" s="9"/>
      <c r="V36" s="9"/>
      <c r="W36" s="9"/>
      <c r="X36" s="9"/>
      <c r="Y36" s="9"/>
      <c r="Z36" s="9"/>
      <c r="AA36" s="9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6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95"/>
      <c r="BJ36" s="95"/>
      <c r="BK36" s="96"/>
      <c r="BL36" s="96"/>
      <c r="BM36" s="96"/>
      <c r="BN36" s="28"/>
      <c r="BO36" s="95"/>
      <c r="BP36" s="96"/>
      <c r="BQ36" s="96"/>
      <c r="BR36" s="96"/>
      <c r="BS36" s="96"/>
      <c r="BT36" s="96"/>
      <c r="BU36" s="96"/>
      <c r="BV36" s="96"/>
      <c r="BW36" s="9"/>
      <c r="BX36" s="15"/>
      <c r="BY36" s="15"/>
      <c r="BZ36" s="28"/>
      <c r="CA36" s="28"/>
      <c r="CB36" s="28"/>
      <c r="CC36" s="28"/>
      <c r="CD36" s="15"/>
      <c r="CE36" s="28"/>
      <c r="CF36" s="16"/>
      <c r="CG36" s="28"/>
      <c r="CH36" s="15"/>
      <c r="CI36" s="15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31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1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"/>
      <c r="DQ36" s="15"/>
    </row>
    <row r="37" spans="14:121" s="11" customFormat="1">
      <c r="N37" s="9"/>
      <c r="O37" s="9"/>
      <c r="P37" s="9"/>
      <c r="Q37" s="9"/>
      <c r="S37" s="9"/>
      <c r="T37" s="9"/>
      <c r="U37" s="9"/>
      <c r="V37" s="9"/>
      <c r="W37" s="9"/>
      <c r="X37" s="9"/>
      <c r="Y37" s="9"/>
      <c r="Z37" s="9"/>
      <c r="AA37" s="9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6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95"/>
      <c r="BJ37" s="95"/>
      <c r="BK37" s="96"/>
      <c r="BL37" s="96"/>
      <c r="BM37" s="96"/>
      <c r="BN37" s="28"/>
      <c r="BO37" s="95"/>
      <c r="BP37" s="96"/>
      <c r="BQ37" s="96"/>
      <c r="BR37" s="96"/>
      <c r="BS37" s="96"/>
      <c r="BT37" s="96"/>
      <c r="BU37" s="96"/>
      <c r="BV37" s="96"/>
      <c r="BW37" s="9"/>
      <c r="BX37" s="15"/>
      <c r="BY37" s="15"/>
      <c r="BZ37" s="28"/>
      <c r="CA37" s="28"/>
      <c r="CB37" s="28"/>
      <c r="CC37" s="28"/>
      <c r="CD37" s="15"/>
      <c r="CE37" s="28"/>
      <c r="CF37" s="16"/>
      <c r="CG37" s="28"/>
      <c r="CH37" s="15"/>
      <c r="CI37" s="15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31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16"/>
      <c r="DF37" s="96"/>
      <c r="DG37" s="96"/>
      <c r="DH37" s="96"/>
      <c r="DI37" s="96"/>
      <c r="DJ37" s="96"/>
      <c r="DK37" s="96"/>
      <c r="DL37" s="96"/>
      <c r="DM37" s="96"/>
      <c r="DN37" s="96"/>
      <c r="DO37" s="96"/>
      <c r="DP37" s="9"/>
      <c r="DQ37" s="15"/>
    </row>
    <row r="38" spans="14:121" s="11" customFormat="1">
      <c r="N38" s="9"/>
      <c r="O38" s="9"/>
      <c r="P38" s="9"/>
      <c r="Q38" s="9"/>
      <c r="S38" s="9"/>
      <c r="T38" s="9"/>
      <c r="U38" s="9"/>
      <c r="V38" s="9"/>
      <c r="W38" s="9"/>
      <c r="X38" s="9"/>
      <c r="Y38" s="9"/>
      <c r="Z38" s="9"/>
      <c r="AA38" s="9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6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95"/>
      <c r="BJ38" s="95"/>
      <c r="BK38" s="96"/>
      <c r="BL38" s="96"/>
      <c r="BM38" s="96"/>
      <c r="BN38" s="28"/>
      <c r="BO38" s="95"/>
      <c r="BP38" s="96"/>
      <c r="BQ38" s="96"/>
      <c r="BR38" s="96"/>
      <c r="BS38" s="96"/>
      <c r="BT38" s="96"/>
      <c r="BU38" s="96"/>
      <c r="BV38" s="96"/>
      <c r="BW38" s="9"/>
      <c r="BX38" s="15"/>
      <c r="BY38" s="15"/>
      <c r="BZ38" s="28"/>
      <c r="CA38" s="28"/>
      <c r="CB38" s="28"/>
      <c r="CC38" s="28"/>
      <c r="CD38" s="15"/>
      <c r="CE38" s="28"/>
      <c r="CF38" s="16"/>
      <c r="CG38" s="28"/>
      <c r="CH38" s="15"/>
      <c r="CI38" s="15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31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1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"/>
      <c r="DQ38" s="15"/>
    </row>
    <row r="39" spans="14:121" s="11" customFormat="1">
      <c r="N39" s="9"/>
      <c r="O39" s="9"/>
      <c r="P39" s="9"/>
      <c r="Q39" s="9"/>
      <c r="S39" s="9"/>
      <c r="T39" s="9"/>
      <c r="U39" s="9"/>
      <c r="V39" s="9"/>
      <c r="W39" s="9"/>
      <c r="X39" s="9"/>
      <c r="Y39" s="9"/>
      <c r="Z39" s="9"/>
      <c r="AA39" s="9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6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95"/>
      <c r="BJ39" s="95"/>
      <c r="BK39" s="96"/>
      <c r="BL39" s="96"/>
      <c r="BM39" s="96"/>
      <c r="BN39" s="28"/>
      <c r="BO39" s="95"/>
      <c r="BP39" s="96"/>
      <c r="BQ39" s="96"/>
      <c r="BR39" s="96"/>
      <c r="BS39" s="96"/>
      <c r="BT39" s="96"/>
      <c r="BU39" s="96"/>
      <c r="BV39" s="96"/>
      <c r="BW39" s="9"/>
      <c r="BX39" s="15"/>
      <c r="BY39" s="15"/>
      <c r="BZ39" s="28"/>
      <c r="CA39" s="28"/>
      <c r="CB39" s="28"/>
      <c r="CC39" s="28"/>
      <c r="CD39" s="15"/>
      <c r="CE39" s="28"/>
      <c r="CF39" s="16"/>
      <c r="CG39" s="28"/>
      <c r="CH39" s="15"/>
      <c r="CI39" s="15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31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1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"/>
      <c r="DQ39" s="15"/>
    </row>
    <row r="40" spans="14:121" s="11" customFormat="1">
      <c r="N40" s="9"/>
      <c r="O40" s="9"/>
      <c r="P40" s="9"/>
      <c r="Q40" s="9"/>
      <c r="S40" s="9"/>
      <c r="T40" s="9"/>
      <c r="U40" s="9"/>
      <c r="V40" s="9"/>
      <c r="W40" s="9"/>
      <c r="X40" s="9"/>
      <c r="Y40" s="9"/>
      <c r="Z40" s="9"/>
      <c r="AA40" s="9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6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95"/>
      <c r="BJ40" s="95"/>
      <c r="BK40" s="96"/>
      <c r="BL40" s="96"/>
      <c r="BM40" s="96"/>
      <c r="BN40" s="28"/>
      <c r="BO40" s="95"/>
      <c r="BP40" s="96"/>
      <c r="BQ40" s="96"/>
      <c r="BR40" s="96"/>
      <c r="BS40" s="96"/>
      <c r="BT40" s="96"/>
      <c r="BU40" s="96"/>
      <c r="BV40" s="96"/>
      <c r="BW40" s="9"/>
      <c r="BX40" s="15"/>
      <c r="BY40" s="15"/>
      <c r="BZ40" s="28"/>
      <c r="CA40" s="28"/>
      <c r="CB40" s="28"/>
      <c r="CC40" s="28"/>
      <c r="CD40" s="15"/>
      <c r="CE40" s="28"/>
      <c r="CF40" s="16"/>
      <c r="CG40" s="28"/>
      <c r="CH40" s="15"/>
      <c r="CI40" s="15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31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1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"/>
      <c r="DQ40" s="15"/>
    </row>
    <row r="41" spans="14:121" s="11" customFormat="1">
      <c r="N41" s="9"/>
      <c r="O41" s="9"/>
      <c r="P41" s="9"/>
      <c r="Q41" s="9"/>
      <c r="S41" s="9"/>
      <c r="T41" s="9"/>
      <c r="U41" s="9"/>
      <c r="V41" s="9"/>
      <c r="W41" s="9"/>
      <c r="X41" s="9"/>
      <c r="Y41" s="9"/>
      <c r="Z41" s="9"/>
      <c r="AA41" s="9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6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95"/>
      <c r="BJ41" s="95"/>
      <c r="BK41" s="96"/>
      <c r="BL41" s="96"/>
      <c r="BM41" s="96"/>
      <c r="BN41" s="28"/>
      <c r="BO41" s="95"/>
      <c r="BP41" s="96"/>
      <c r="BQ41" s="96"/>
      <c r="BR41" s="96"/>
      <c r="BS41" s="96"/>
      <c r="BT41" s="96"/>
      <c r="BU41" s="96"/>
      <c r="BV41" s="96"/>
      <c r="BW41" s="9"/>
      <c r="BX41" s="15"/>
      <c r="BY41" s="15"/>
      <c r="BZ41" s="28"/>
      <c r="CA41" s="28"/>
      <c r="CB41" s="28"/>
      <c r="CC41" s="28"/>
      <c r="CD41" s="15"/>
      <c r="CE41" s="28"/>
      <c r="CF41" s="16"/>
      <c r="CG41" s="28"/>
      <c r="CH41" s="15"/>
      <c r="CI41" s="15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31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1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"/>
      <c r="DQ41" s="15"/>
    </row>
    <row r="42" spans="14:121" s="11" customFormat="1">
      <c r="N42" s="9"/>
      <c r="O42" s="9"/>
      <c r="P42" s="9"/>
      <c r="Q42" s="9"/>
      <c r="S42" s="9"/>
      <c r="T42" s="9"/>
      <c r="U42" s="9"/>
      <c r="V42" s="9"/>
      <c r="W42" s="9"/>
      <c r="X42" s="9"/>
      <c r="Y42" s="9"/>
      <c r="Z42" s="9"/>
      <c r="AA42" s="9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6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95"/>
      <c r="BJ42" s="95"/>
      <c r="BK42" s="96"/>
      <c r="BL42" s="96"/>
      <c r="BM42" s="96"/>
      <c r="BN42" s="28"/>
      <c r="BO42" s="95"/>
      <c r="BP42" s="96"/>
      <c r="BQ42" s="96"/>
      <c r="BR42" s="96"/>
      <c r="BS42" s="96"/>
      <c r="BT42" s="96"/>
      <c r="BU42" s="96"/>
      <c r="BV42" s="96"/>
      <c r="BW42" s="9"/>
      <c r="BX42" s="15"/>
      <c r="BY42" s="15"/>
      <c r="BZ42" s="28"/>
      <c r="CA42" s="28"/>
      <c r="CB42" s="28"/>
      <c r="CC42" s="28"/>
      <c r="CD42" s="15"/>
      <c r="CE42" s="28"/>
      <c r="CF42" s="16"/>
      <c r="CG42" s="28"/>
      <c r="CH42" s="15"/>
      <c r="CI42" s="15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31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1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"/>
      <c r="DQ42" s="15"/>
    </row>
    <row r="43" spans="14:121" s="11" customFormat="1">
      <c r="N43" s="9"/>
      <c r="O43" s="9"/>
      <c r="P43" s="9"/>
      <c r="Q43" s="9"/>
      <c r="S43" s="9"/>
      <c r="T43" s="9"/>
      <c r="U43" s="9"/>
      <c r="V43" s="9"/>
      <c r="W43" s="9"/>
      <c r="X43" s="9"/>
      <c r="Y43" s="9"/>
      <c r="Z43" s="9"/>
      <c r="AA43" s="9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6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95"/>
      <c r="BJ43" s="95"/>
      <c r="BK43" s="96"/>
      <c r="BL43" s="96"/>
      <c r="BM43" s="96"/>
      <c r="BN43" s="28"/>
      <c r="BO43" s="95"/>
      <c r="BP43" s="96"/>
      <c r="BQ43" s="96"/>
      <c r="BR43" s="96"/>
      <c r="BS43" s="96"/>
      <c r="BT43" s="96"/>
      <c r="BU43" s="96"/>
      <c r="BV43" s="96"/>
      <c r="BW43" s="9"/>
      <c r="BX43" s="15"/>
      <c r="BY43" s="15"/>
      <c r="BZ43" s="28"/>
      <c r="CA43" s="28"/>
      <c r="CB43" s="28"/>
      <c r="CC43" s="28"/>
      <c r="CD43" s="15"/>
      <c r="CE43" s="28"/>
      <c r="CF43" s="16"/>
      <c r="CG43" s="28"/>
      <c r="CH43" s="15"/>
      <c r="CI43" s="15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31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1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"/>
      <c r="DQ43" s="15"/>
    </row>
    <row r="44" spans="14:121" s="11" customFormat="1">
      <c r="N44" s="9"/>
      <c r="O44" s="9"/>
      <c r="P44" s="9"/>
      <c r="Q44" s="9"/>
      <c r="S44" s="9"/>
      <c r="T44" s="9"/>
      <c r="U44" s="9"/>
      <c r="V44" s="9"/>
      <c r="W44" s="9"/>
      <c r="X44" s="9"/>
      <c r="Y44" s="9"/>
      <c r="Z44" s="9"/>
      <c r="AA44" s="9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6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95"/>
      <c r="BJ44" s="95"/>
      <c r="BK44" s="96"/>
      <c r="BL44" s="96"/>
      <c r="BM44" s="96"/>
      <c r="BN44" s="28"/>
      <c r="BO44" s="95"/>
      <c r="BP44" s="96"/>
      <c r="BQ44" s="96"/>
      <c r="BR44" s="96"/>
      <c r="BS44" s="96"/>
      <c r="BT44" s="96"/>
      <c r="BU44" s="96"/>
      <c r="BV44" s="96"/>
      <c r="BW44" s="9"/>
      <c r="BX44" s="15"/>
      <c r="BY44" s="15"/>
      <c r="BZ44" s="28"/>
      <c r="CA44" s="28"/>
      <c r="CB44" s="28"/>
      <c r="CC44" s="28"/>
      <c r="CD44" s="15"/>
      <c r="CE44" s="28"/>
      <c r="CF44" s="16"/>
      <c r="CG44" s="28"/>
      <c r="CH44" s="15"/>
      <c r="CI44" s="15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31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16"/>
      <c r="DF44" s="96"/>
      <c r="DG44" s="96"/>
      <c r="DH44" s="96"/>
      <c r="DI44" s="96"/>
      <c r="DJ44" s="96"/>
      <c r="DK44" s="96"/>
      <c r="DL44" s="96"/>
      <c r="DM44" s="96"/>
      <c r="DN44" s="96"/>
      <c r="DO44" s="96"/>
      <c r="DP44" s="9"/>
      <c r="DQ44" s="15"/>
    </row>
    <row r="45" spans="14:121" s="11" customFormat="1">
      <c r="N45" s="9"/>
      <c r="O45" s="9"/>
      <c r="P45" s="9"/>
      <c r="Q45" s="9"/>
      <c r="S45" s="9"/>
      <c r="T45" s="9"/>
      <c r="U45" s="9"/>
      <c r="V45" s="9"/>
      <c r="W45" s="9"/>
      <c r="X45" s="9"/>
      <c r="Y45" s="9"/>
      <c r="Z45" s="9"/>
      <c r="AA45" s="94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6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5"/>
      <c r="BJ45" s="95"/>
      <c r="BK45" s="96"/>
      <c r="BL45" s="96"/>
      <c r="BM45" s="96"/>
      <c r="BN45" s="28"/>
      <c r="BO45" s="95"/>
      <c r="BP45" s="96"/>
      <c r="BQ45" s="96"/>
      <c r="BR45" s="96"/>
      <c r="BS45" s="96"/>
      <c r="BT45" s="96"/>
      <c r="BU45" s="96"/>
      <c r="BV45" s="96"/>
      <c r="BW45" s="9"/>
      <c r="BX45" s="15"/>
      <c r="BY45" s="15"/>
      <c r="BZ45" s="28"/>
      <c r="CA45" s="28"/>
      <c r="CB45" s="28"/>
      <c r="CC45" s="28"/>
      <c r="CD45" s="15"/>
      <c r="CE45" s="28"/>
      <c r="CF45" s="16"/>
      <c r="CG45" s="28"/>
      <c r="CH45" s="15"/>
      <c r="CI45" s="15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31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1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"/>
      <c r="DQ45" s="15"/>
    </row>
    <row r="46" spans="14:121" s="11" customFormat="1">
      <c r="N46" s="9"/>
      <c r="O46" s="9"/>
      <c r="P46" s="9"/>
      <c r="Q46" s="9"/>
      <c r="S46" s="9"/>
      <c r="T46" s="9"/>
      <c r="U46" s="9"/>
      <c r="V46" s="9"/>
      <c r="W46" s="9"/>
      <c r="X46" s="9"/>
      <c r="Y46" s="9"/>
      <c r="Z46" s="9"/>
      <c r="AA46" s="94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6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95"/>
      <c r="BJ46" s="95"/>
      <c r="BK46" s="96"/>
      <c r="BL46" s="96"/>
      <c r="BM46" s="96"/>
      <c r="BN46" s="28"/>
      <c r="BO46" s="95"/>
      <c r="BP46" s="96"/>
      <c r="BQ46" s="96"/>
      <c r="BR46" s="96"/>
      <c r="BS46" s="96"/>
      <c r="BT46" s="96"/>
      <c r="BU46" s="96"/>
      <c r="BV46" s="96"/>
      <c r="BW46" s="9"/>
      <c r="BX46" s="15"/>
      <c r="BY46" s="15"/>
      <c r="BZ46" s="28"/>
      <c r="CA46" s="28"/>
      <c r="CB46" s="28"/>
      <c r="CC46" s="28"/>
      <c r="CD46" s="15"/>
      <c r="CE46" s="28"/>
      <c r="CF46" s="16"/>
      <c r="CG46" s="28"/>
      <c r="CH46" s="15"/>
      <c r="CI46" s="15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31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16"/>
      <c r="DF46" s="96"/>
      <c r="DG46" s="96"/>
      <c r="DH46" s="96"/>
      <c r="DI46" s="96"/>
      <c r="DJ46" s="96"/>
      <c r="DK46" s="96"/>
      <c r="DL46" s="96"/>
      <c r="DM46" s="96"/>
      <c r="DN46" s="96"/>
      <c r="DO46" s="96"/>
      <c r="DP46" s="9"/>
      <c r="DQ46" s="15"/>
    </row>
    <row r="47" spans="14:121" s="11" customFormat="1">
      <c r="N47" s="9"/>
      <c r="O47" s="9"/>
      <c r="P47" s="9"/>
      <c r="Q47" s="9"/>
      <c r="S47" s="9"/>
      <c r="T47" s="9"/>
      <c r="U47" s="9"/>
      <c r="V47" s="9"/>
      <c r="W47" s="9"/>
      <c r="X47" s="9"/>
      <c r="Y47" s="9"/>
      <c r="Z47" s="9"/>
      <c r="AA47" s="9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6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95"/>
      <c r="BJ47" s="95"/>
      <c r="BK47" s="96"/>
      <c r="BL47" s="96"/>
      <c r="BM47" s="96"/>
      <c r="BN47" s="28"/>
      <c r="BO47" s="95"/>
      <c r="BP47" s="96"/>
      <c r="BQ47" s="96"/>
      <c r="BR47" s="96"/>
      <c r="BS47" s="96"/>
      <c r="BT47" s="96"/>
      <c r="BU47" s="96"/>
      <c r="BV47" s="96"/>
      <c r="BW47" s="9"/>
      <c r="BX47" s="15"/>
      <c r="BY47" s="15"/>
      <c r="BZ47" s="28"/>
      <c r="CA47" s="28"/>
      <c r="CB47" s="28"/>
      <c r="CC47" s="28"/>
      <c r="CD47" s="15"/>
      <c r="CE47" s="28"/>
      <c r="CF47" s="16"/>
      <c r="CG47" s="28"/>
      <c r="CH47" s="15"/>
      <c r="CI47" s="15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31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16"/>
      <c r="DF47" s="96"/>
      <c r="DG47" s="96"/>
      <c r="DH47" s="96"/>
      <c r="DI47" s="96"/>
      <c r="DJ47" s="96"/>
      <c r="DK47" s="96"/>
      <c r="DL47" s="96"/>
      <c r="DM47" s="96"/>
      <c r="DN47" s="96"/>
      <c r="DO47" s="96"/>
      <c r="DP47" s="9"/>
      <c r="DQ47" s="15"/>
    </row>
    <row r="48" spans="14:121" s="11" customFormat="1">
      <c r="N48" s="9"/>
      <c r="O48" s="9"/>
      <c r="P48" s="9"/>
      <c r="Q48" s="9"/>
      <c r="S48" s="9"/>
      <c r="T48" s="9"/>
      <c r="U48" s="9"/>
      <c r="V48" s="9"/>
      <c r="W48" s="9"/>
      <c r="X48" s="9"/>
      <c r="Y48" s="9"/>
      <c r="Z48" s="9"/>
      <c r="AA48" s="9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6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95"/>
      <c r="BJ48" s="95"/>
      <c r="BK48" s="96"/>
      <c r="BL48" s="96"/>
      <c r="BM48" s="96"/>
      <c r="BN48" s="28"/>
      <c r="BO48" s="95"/>
      <c r="BP48" s="96"/>
      <c r="BQ48" s="96"/>
      <c r="BR48" s="96"/>
      <c r="BS48" s="96"/>
      <c r="BT48" s="96"/>
      <c r="BU48" s="96"/>
      <c r="BV48" s="96"/>
      <c r="BW48" s="9"/>
      <c r="BX48" s="15"/>
      <c r="BY48" s="15"/>
      <c r="BZ48" s="28"/>
      <c r="CA48" s="28"/>
      <c r="CB48" s="28"/>
      <c r="CC48" s="28"/>
      <c r="CD48" s="15"/>
      <c r="CE48" s="28"/>
      <c r="CF48" s="16"/>
      <c r="CG48" s="28"/>
      <c r="CH48" s="15"/>
      <c r="CI48" s="15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31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1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"/>
      <c r="DQ48" s="15"/>
    </row>
    <row r="49" spans="14:121" s="11" customFormat="1">
      <c r="N49" s="9"/>
      <c r="O49" s="9"/>
      <c r="P49" s="9"/>
      <c r="Q49" s="9"/>
      <c r="S49" s="9"/>
      <c r="T49" s="9"/>
      <c r="U49" s="9"/>
      <c r="V49" s="9"/>
      <c r="W49" s="9"/>
      <c r="X49" s="9"/>
      <c r="Y49" s="9"/>
      <c r="Z49" s="9"/>
      <c r="AA49" s="9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6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95"/>
      <c r="BJ49" s="95"/>
      <c r="BK49" s="96"/>
      <c r="BL49" s="96"/>
      <c r="BM49" s="96"/>
      <c r="BN49" s="28"/>
      <c r="BO49" s="95"/>
      <c r="BP49" s="96"/>
      <c r="BQ49" s="96"/>
      <c r="BR49" s="96"/>
      <c r="BS49" s="96"/>
      <c r="BT49" s="96"/>
      <c r="BU49" s="96"/>
      <c r="BV49" s="96"/>
      <c r="BW49" s="9"/>
      <c r="BX49" s="15"/>
      <c r="BY49" s="15"/>
      <c r="BZ49" s="28"/>
      <c r="CA49" s="28"/>
      <c r="CB49" s="28"/>
      <c r="CC49" s="28"/>
      <c r="CD49" s="15"/>
      <c r="CE49" s="28"/>
      <c r="CF49" s="16"/>
      <c r="CG49" s="28"/>
      <c r="CH49" s="15"/>
      <c r="CI49" s="15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31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1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"/>
      <c r="DQ49" s="15"/>
    </row>
    <row r="50" spans="14:121" s="11" customFormat="1">
      <c r="N50" s="9"/>
      <c r="O50" s="9"/>
      <c r="P50" s="9"/>
      <c r="Q50" s="9"/>
      <c r="S50" s="9"/>
      <c r="T50" s="9"/>
      <c r="U50" s="9"/>
      <c r="V50" s="9"/>
      <c r="W50" s="9"/>
      <c r="X50" s="9"/>
      <c r="Y50" s="9"/>
      <c r="Z50" s="9"/>
      <c r="AA50" s="9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6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95"/>
      <c r="BJ50" s="95"/>
      <c r="BK50" s="96"/>
      <c r="BL50" s="96"/>
      <c r="BM50" s="96"/>
      <c r="BN50" s="28"/>
      <c r="BO50" s="95"/>
      <c r="BP50" s="96"/>
      <c r="BQ50" s="96"/>
      <c r="BR50" s="96"/>
      <c r="BS50" s="96"/>
      <c r="BT50" s="96"/>
      <c r="BU50" s="96"/>
      <c r="BV50" s="96"/>
      <c r="BW50" s="9"/>
      <c r="BX50" s="15"/>
      <c r="BY50" s="15"/>
      <c r="BZ50" s="28"/>
      <c r="CA50" s="28"/>
      <c r="CB50" s="28"/>
      <c r="CC50" s="28"/>
      <c r="CD50" s="15"/>
      <c r="CE50" s="28"/>
      <c r="CF50" s="16"/>
      <c r="CG50" s="28"/>
      <c r="CH50" s="15"/>
      <c r="CI50" s="15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31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1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"/>
      <c r="DQ50" s="15"/>
    </row>
    <row r="51" spans="14:121" s="11" customFormat="1">
      <c r="N51" s="9"/>
      <c r="O51" s="9"/>
      <c r="P51" s="9"/>
      <c r="Q51" s="9"/>
      <c r="S51" s="9"/>
      <c r="T51" s="9"/>
      <c r="U51" s="9"/>
      <c r="V51" s="9"/>
      <c r="W51" s="9"/>
      <c r="X51" s="9"/>
      <c r="Y51" s="9"/>
      <c r="Z51" s="9"/>
      <c r="AA51" s="9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6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95"/>
      <c r="BJ51" s="95"/>
      <c r="BK51" s="96"/>
      <c r="BL51" s="96"/>
      <c r="BM51" s="96"/>
      <c r="BN51" s="28"/>
      <c r="BO51" s="95"/>
      <c r="BP51" s="96"/>
      <c r="BQ51" s="96"/>
      <c r="BR51" s="96"/>
      <c r="BS51" s="96"/>
      <c r="BT51" s="96"/>
      <c r="BU51" s="96"/>
      <c r="BV51" s="96"/>
      <c r="BW51" s="9"/>
      <c r="BX51" s="15"/>
      <c r="BY51" s="15"/>
      <c r="BZ51" s="28"/>
      <c r="CA51" s="28"/>
      <c r="CB51" s="28"/>
      <c r="CC51" s="28"/>
      <c r="CD51" s="15"/>
      <c r="CE51" s="28"/>
      <c r="CF51" s="16"/>
      <c r="CG51" s="28"/>
      <c r="CH51" s="15"/>
      <c r="CI51" s="15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31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1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"/>
      <c r="DQ51" s="15"/>
    </row>
    <row r="52" spans="14:121" s="11" customFormat="1">
      <c r="N52" s="9"/>
      <c r="O52" s="9"/>
      <c r="P52" s="9"/>
      <c r="Q52" s="9"/>
      <c r="S52" s="9"/>
      <c r="T52" s="9"/>
      <c r="U52" s="9"/>
      <c r="V52" s="9"/>
      <c r="W52" s="9"/>
      <c r="X52" s="9"/>
      <c r="Y52" s="9"/>
      <c r="Z52" s="9"/>
      <c r="AA52" s="9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6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95"/>
      <c r="BJ52" s="95"/>
      <c r="BK52" s="96"/>
      <c r="BL52" s="96"/>
      <c r="BM52" s="96"/>
      <c r="BN52" s="28"/>
      <c r="BO52" s="95"/>
      <c r="BP52" s="96"/>
      <c r="BQ52" s="96"/>
      <c r="BR52" s="96"/>
      <c r="BS52" s="96"/>
      <c r="BT52" s="96"/>
      <c r="BU52" s="96"/>
      <c r="BV52" s="96"/>
      <c r="BW52" s="9"/>
      <c r="BX52" s="15"/>
      <c r="BY52" s="15"/>
      <c r="BZ52" s="28"/>
      <c r="CA52" s="28"/>
      <c r="CB52" s="28"/>
      <c r="CC52" s="28"/>
      <c r="CD52" s="15"/>
      <c r="CE52" s="28"/>
      <c r="CF52" s="16"/>
      <c r="CG52" s="28"/>
      <c r="CH52" s="15"/>
      <c r="CI52" s="15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31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1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"/>
      <c r="DQ52" s="15"/>
    </row>
    <row r="53" spans="14:121" s="11" customFormat="1">
      <c r="N53" s="9"/>
      <c r="O53" s="9"/>
      <c r="P53" s="9"/>
      <c r="Q53" s="9"/>
      <c r="S53" s="9"/>
      <c r="T53" s="9"/>
      <c r="U53" s="9"/>
      <c r="V53" s="9"/>
      <c r="W53" s="9"/>
      <c r="X53" s="9"/>
      <c r="Y53" s="9"/>
      <c r="Z53" s="9"/>
      <c r="AA53" s="9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6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95"/>
      <c r="BJ53" s="95"/>
      <c r="BK53" s="96"/>
      <c r="BL53" s="96"/>
      <c r="BM53" s="96"/>
      <c r="BN53" s="28"/>
      <c r="BO53" s="95"/>
      <c r="BP53" s="96"/>
      <c r="BQ53" s="96"/>
      <c r="BR53" s="96"/>
      <c r="BS53" s="96"/>
      <c r="BT53" s="96"/>
      <c r="BU53" s="96"/>
      <c r="BV53" s="96"/>
      <c r="BW53" s="9"/>
      <c r="BX53" s="15"/>
      <c r="BY53" s="15"/>
      <c r="BZ53" s="28"/>
      <c r="CA53" s="28"/>
      <c r="CB53" s="28"/>
      <c r="CC53" s="28"/>
      <c r="CD53" s="15"/>
      <c r="CE53" s="28"/>
      <c r="CF53" s="16"/>
      <c r="CG53" s="28"/>
      <c r="CH53" s="15"/>
      <c r="CI53" s="15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31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1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"/>
      <c r="DQ53" s="15"/>
    </row>
    <row r="54" spans="14:121" s="11" customFormat="1">
      <c r="N54" s="9"/>
      <c r="O54" s="9"/>
      <c r="P54" s="9"/>
      <c r="Q54" s="9"/>
      <c r="S54" s="9"/>
      <c r="T54" s="9"/>
      <c r="U54" s="9"/>
      <c r="V54" s="9"/>
      <c r="W54" s="9"/>
      <c r="X54" s="9"/>
      <c r="Y54" s="9"/>
      <c r="Z54" s="9"/>
      <c r="AA54" s="9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6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95"/>
      <c r="BJ54" s="95"/>
      <c r="BK54" s="96"/>
      <c r="BL54" s="96"/>
      <c r="BM54" s="96"/>
      <c r="BN54" s="28"/>
      <c r="BO54" s="95"/>
      <c r="BP54" s="96"/>
      <c r="BQ54" s="96"/>
      <c r="BR54" s="96"/>
      <c r="BS54" s="96"/>
      <c r="BT54" s="96"/>
      <c r="BU54" s="96"/>
      <c r="BV54" s="96"/>
      <c r="BW54" s="9"/>
      <c r="BX54" s="15"/>
      <c r="BY54" s="15"/>
      <c r="BZ54" s="28"/>
      <c r="CA54" s="28"/>
      <c r="CB54" s="28"/>
      <c r="CC54" s="28"/>
      <c r="CD54" s="15"/>
      <c r="CE54" s="28"/>
      <c r="CF54" s="16"/>
      <c r="CG54" s="28"/>
      <c r="CH54" s="15"/>
      <c r="CI54" s="15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31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16"/>
      <c r="DF54" s="96"/>
      <c r="DG54" s="96"/>
      <c r="DH54" s="96"/>
      <c r="DI54" s="96"/>
      <c r="DJ54" s="96"/>
      <c r="DK54" s="96"/>
      <c r="DL54" s="96"/>
      <c r="DM54" s="96"/>
      <c r="DN54" s="96"/>
      <c r="DO54" s="96"/>
      <c r="DP54" s="9"/>
      <c r="DQ54" s="15"/>
    </row>
    <row r="55" spans="14:121" s="11" customFormat="1"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6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95"/>
      <c r="BJ55" s="95"/>
      <c r="BK55" s="96"/>
      <c r="BL55" s="96"/>
      <c r="BM55" s="96"/>
      <c r="BN55" s="28"/>
      <c r="BO55" s="95"/>
      <c r="BP55" s="96"/>
      <c r="BQ55" s="96"/>
      <c r="BR55" s="96"/>
      <c r="BS55" s="96"/>
      <c r="BT55" s="96"/>
      <c r="BU55" s="96"/>
      <c r="BV55" s="96"/>
      <c r="BW55" s="9"/>
      <c r="BX55" s="15"/>
      <c r="BY55" s="15"/>
      <c r="BZ55" s="28"/>
      <c r="CA55" s="28"/>
      <c r="CB55" s="28"/>
      <c r="CC55" s="28"/>
      <c r="CD55" s="15"/>
      <c r="CE55" s="28"/>
      <c r="CF55" s="16"/>
      <c r="CG55" s="28"/>
      <c r="CH55" s="15"/>
      <c r="CI55" s="15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31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1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"/>
      <c r="DQ55" s="15"/>
    </row>
    <row r="56" spans="14:121" s="11" customFormat="1"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6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95"/>
      <c r="BJ56" s="95"/>
      <c r="BK56" s="96"/>
      <c r="BL56" s="96"/>
      <c r="BM56" s="96"/>
      <c r="BN56" s="28"/>
      <c r="BO56" s="95"/>
      <c r="BP56" s="96"/>
      <c r="BQ56" s="96"/>
      <c r="BR56" s="96"/>
      <c r="BS56" s="96"/>
      <c r="BT56" s="96"/>
      <c r="BU56" s="96"/>
      <c r="BV56" s="96"/>
      <c r="BW56" s="9"/>
      <c r="BX56" s="15"/>
      <c r="BY56" s="15"/>
      <c r="BZ56" s="28"/>
      <c r="CA56" s="28"/>
      <c r="CB56" s="28"/>
      <c r="CC56" s="28"/>
      <c r="CD56" s="15"/>
      <c r="CE56" s="28"/>
      <c r="CF56" s="16"/>
      <c r="CG56" s="28"/>
      <c r="CH56" s="15"/>
      <c r="CI56" s="15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31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1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"/>
      <c r="DQ56" s="15"/>
    </row>
    <row r="57" spans="14:121" s="11" customFormat="1"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6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95"/>
      <c r="BJ57" s="95"/>
      <c r="BK57" s="96"/>
      <c r="BL57" s="96"/>
      <c r="BM57" s="96"/>
      <c r="BN57" s="28"/>
      <c r="BO57" s="95"/>
      <c r="BP57" s="96"/>
      <c r="BQ57" s="96"/>
      <c r="BR57" s="96"/>
      <c r="BS57" s="96"/>
      <c r="BT57" s="96"/>
      <c r="BU57" s="96"/>
      <c r="BV57" s="96"/>
      <c r="BW57" s="9"/>
      <c r="BX57" s="15"/>
      <c r="BY57" s="15"/>
      <c r="BZ57" s="28"/>
      <c r="CA57" s="28"/>
      <c r="CB57" s="28"/>
      <c r="CC57" s="28"/>
      <c r="CD57" s="15"/>
      <c r="CE57" s="28"/>
      <c r="CF57" s="16"/>
      <c r="CG57" s="28"/>
      <c r="CH57" s="15"/>
      <c r="CI57" s="15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31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1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"/>
      <c r="DQ57" s="15"/>
    </row>
    <row r="58" spans="14:121" s="11" customFormat="1"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6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95"/>
      <c r="BJ58" s="95"/>
      <c r="BK58" s="96"/>
      <c r="BL58" s="96"/>
      <c r="BM58" s="96"/>
      <c r="BN58" s="28"/>
      <c r="BO58" s="95"/>
      <c r="BP58" s="96"/>
      <c r="BQ58" s="96"/>
      <c r="BR58" s="96"/>
      <c r="BS58" s="96"/>
      <c r="BT58" s="96"/>
      <c r="BU58" s="96"/>
      <c r="BV58" s="96"/>
      <c r="BW58" s="9"/>
      <c r="BX58" s="15"/>
      <c r="BY58" s="15"/>
      <c r="BZ58" s="28"/>
      <c r="CA58" s="28"/>
      <c r="CB58" s="28"/>
      <c r="CC58" s="28"/>
      <c r="CD58" s="15"/>
      <c r="CE58" s="28"/>
      <c r="CF58" s="16"/>
      <c r="CG58" s="28"/>
      <c r="CH58" s="15"/>
      <c r="CI58" s="15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31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1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"/>
      <c r="DQ58" s="15"/>
    </row>
    <row r="59" spans="14:121" s="11" customFormat="1"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6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95"/>
      <c r="BJ59" s="95"/>
      <c r="BK59" s="96"/>
      <c r="BL59" s="96"/>
      <c r="BM59" s="96"/>
      <c r="BN59" s="28"/>
      <c r="BO59" s="95"/>
      <c r="BP59" s="96"/>
      <c r="BQ59" s="96"/>
      <c r="BR59" s="96"/>
      <c r="BS59" s="96"/>
      <c r="BT59" s="96"/>
      <c r="BU59" s="96"/>
      <c r="BV59" s="96"/>
      <c r="BW59" s="9"/>
      <c r="BX59" s="15"/>
      <c r="BY59" s="15"/>
      <c r="BZ59" s="28"/>
      <c r="CA59" s="28"/>
      <c r="CB59" s="28"/>
      <c r="CC59" s="28"/>
      <c r="CD59" s="15"/>
      <c r="CE59" s="28"/>
      <c r="CF59" s="16"/>
      <c r="CG59" s="28"/>
      <c r="CH59" s="15"/>
      <c r="CI59" s="15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31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1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"/>
      <c r="DQ59" s="15"/>
    </row>
    <row r="60" spans="14:121" s="11" customFormat="1"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6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95"/>
      <c r="BJ60" s="95"/>
      <c r="BK60" s="96"/>
      <c r="BL60" s="96"/>
      <c r="BM60" s="96"/>
      <c r="BN60" s="28"/>
      <c r="BO60" s="95"/>
      <c r="BP60" s="96"/>
      <c r="BQ60" s="96"/>
      <c r="BR60" s="96"/>
      <c r="BS60" s="96"/>
      <c r="BT60" s="96"/>
      <c r="BU60" s="96"/>
      <c r="BV60" s="96"/>
      <c r="BW60" s="9"/>
      <c r="BX60" s="15"/>
      <c r="BY60" s="15"/>
      <c r="BZ60" s="28"/>
      <c r="CA60" s="28"/>
      <c r="CB60" s="28"/>
      <c r="CC60" s="28"/>
      <c r="CD60" s="15"/>
      <c r="CE60" s="28"/>
      <c r="CF60" s="16"/>
      <c r="CG60" s="28"/>
      <c r="CH60" s="15"/>
      <c r="CI60" s="15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31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1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"/>
      <c r="DQ60" s="15"/>
    </row>
    <row r="61" spans="14:121" s="11" customFormat="1"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6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95"/>
      <c r="BJ61" s="95"/>
      <c r="BK61" s="96"/>
      <c r="BL61" s="96"/>
      <c r="BM61" s="96"/>
      <c r="BN61" s="28"/>
      <c r="BO61" s="95"/>
      <c r="BP61" s="96"/>
      <c r="BQ61" s="96"/>
      <c r="BR61" s="96"/>
      <c r="BS61" s="96"/>
      <c r="BT61" s="96"/>
      <c r="BU61" s="96"/>
      <c r="BV61" s="96"/>
      <c r="BW61" s="9"/>
      <c r="BX61" s="15"/>
      <c r="BY61" s="15"/>
      <c r="BZ61" s="28"/>
      <c r="CA61" s="28"/>
      <c r="CB61" s="28"/>
      <c r="CC61" s="28"/>
      <c r="CD61" s="15"/>
      <c r="CE61" s="28"/>
      <c r="CF61" s="16"/>
      <c r="CG61" s="28"/>
      <c r="CH61" s="15"/>
      <c r="CI61" s="15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31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1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"/>
      <c r="DQ61" s="15"/>
    </row>
    <row r="62" spans="14:121" s="11" customFormat="1"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6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95"/>
      <c r="BJ62" s="95"/>
      <c r="BK62" s="96"/>
      <c r="BL62" s="96"/>
      <c r="BM62" s="96"/>
      <c r="BN62" s="28"/>
      <c r="BO62" s="95"/>
      <c r="BP62" s="96"/>
      <c r="BQ62" s="96"/>
      <c r="BR62" s="96"/>
      <c r="BS62" s="96"/>
      <c r="BT62" s="96"/>
      <c r="BU62" s="96"/>
      <c r="BV62" s="96"/>
      <c r="BW62" s="9"/>
      <c r="BX62" s="15"/>
      <c r="BY62" s="15"/>
      <c r="BZ62" s="28"/>
      <c r="CA62" s="28"/>
      <c r="CB62" s="28"/>
      <c r="CC62" s="28"/>
      <c r="CD62" s="15"/>
      <c r="CE62" s="28"/>
      <c r="CF62" s="16"/>
      <c r="CG62" s="28"/>
      <c r="CH62" s="15"/>
      <c r="CI62" s="15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31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1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"/>
      <c r="DQ62" s="15"/>
    </row>
    <row r="63" spans="14:121" s="11" customFormat="1"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6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95"/>
      <c r="BJ63" s="95"/>
      <c r="BK63" s="96"/>
      <c r="BL63" s="96"/>
      <c r="BM63" s="96"/>
      <c r="BN63" s="28"/>
      <c r="BO63" s="95"/>
      <c r="BP63" s="96"/>
      <c r="BQ63" s="96"/>
      <c r="BR63" s="96"/>
      <c r="BS63" s="96"/>
      <c r="BT63" s="96"/>
      <c r="BU63" s="96"/>
      <c r="BV63" s="96"/>
      <c r="BW63" s="9"/>
      <c r="BX63" s="15"/>
      <c r="BY63" s="15"/>
      <c r="BZ63" s="28"/>
      <c r="CA63" s="28"/>
      <c r="CB63" s="28"/>
      <c r="CC63" s="28"/>
      <c r="CD63" s="15"/>
      <c r="CE63" s="28"/>
      <c r="CF63" s="16"/>
      <c r="CG63" s="28"/>
      <c r="CH63" s="15"/>
      <c r="CI63" s="15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31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1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"/>
      <c r="DQ63" s="15"/>
    </row>
    <row r="64" spans="14:121" s="11" customFormat="1"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6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95"/>
      <c r="BJ64" s="95"/>
      <c r="BK64" s="96"/>
      <c r="BL64" s="96"/>
      <c r="BM64" s="96"/>
      <c r="BN64" s="28"/>
      <c r="BO64" s="95"/>
      <c r="BP64" s="96"/>
      <c r="BQ64" s="96"/>
      <c r="BR64" s="96"/>
      <c r="BS64" s="96"/>
      <c r="BT64" s="96"/>
      <c r="BU64" s="96"/>
      <c r="BV64" s="96"/>
      <c r="BW64" s="9"/>
      <c r="BX64" s="15"/>
      <c r="BY64" s="15"/>
      <c r="BZ64" s="28"/>
      <c r="CA64" s="28"/>
      <c r="CB64" s="28"/>
      <c r="CC64" s="28"/>
      <c r="CD64" s="15"/>
      <c r="CE64" s="28"/>
      <c r="CF64" s="16"/>
      <c r="CG64" s="28"/>
      <c r="CH64" s="15"/>
      <c r="CI64" s="15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31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1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"/>
      <c r="DQ64" s="15"/>
    </row>
    <row r="65" spans="14:121" s="11" customFormat="1"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6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95"/>
      <c r="BJ65" s="95"/>
      <c r="BK65" s="96"/>
      <c r="BL65" s="96"/>
      <c r="BM65" s="96"/>
      <c r="BN65" s="28"/>
      <c r="BO65" s="95"/>
      <c r="BP65" s="96"/>
      <c r="BQ65" s="96"/>
      <c r="BR65" s="96"/>
      <c r="BS65" s="96"/>
      <c r="BT65" s="96"/>
      <c r="BU65" s="96"/>
      <c r="BV65" s="96"/>
      <c r="BW65" s="9"/>
      <c r="BX65" s="15"/>
      <c r="BY65" s="15"/>
      <c r="BZ65" s="28"/>
      <c r="CA65" s="28"/>
      <c r="CB65" s="28"/>
      <c r="CC65" s="28"/>
      <c r="CD65" s="15"/>
      <c r="CE65" s="28"/>
      <c r="CF65" s="16"/>
      <c r="CG65" s="28"/>
      <c r="CH65" s="15"/>
      <c r="CI65" s="15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31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1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"/>
      <c r="DQ65" s="15"/>
    </row>
    <row r="66" spans="14:121" s="11" customFormat="1"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6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95"/>
      <c r="BJ66" s="95"/>
      <c r="BK66" s="96"/>
      <c r="BL66" s="96"/>
      <c r="BM66" s="96"/>
      <c r="BN66" s="28"/>
      <c r="BO66" s="95"/>
      <c r="BP66" s="96"/>
      <c r="BQ66" s="96"/>
      <c r="BR66" s="96"/>
      <c r="BS66" s="96"/>
      <c r="BT66" s="96"/>
      <c r="BU66" s="96"/>
      <c r="BV66" s="96"/>
      <c r="BW66" s="9"/>
      <c r="BX66" s="15"/>
      <c r="BY66" s="15"/>
      <c r="BZ66" s="28"/>
      <c r="CA66" s="28"/>
      <c r="CB66" s="28"/>
      <c r="CC66" s="28"/>
      <c r="CD66" s="15"/>
      <c r="CE66" s="28"/>
      <c r="CF66" s="16"/>
      <c r="CG66" s="28"/>
      <c r="CH66" s="15"/>
      <c r="CI66" s="15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31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16"/>
      <c r="DF66" s="96"/>
      <c r="DG66" s="96"/>
      <c r="DH66" s="96"/>
      <c r="DI66" s="96"/>
      <c r="DJ66" s="96"/>
      <c r="DK66" s="96"/>
      <c r="DL66" s="96"/>
      <c r="DM66" s="96"/>
      <c r="DN66" s="96"/>
      <c r="DO66" s="96"/>
      <c r="DP66" s="9"/>
      <c r="DQ66" s="15"/>
    </row>
    <row r="67" spans="14:121" s="11" customFormat="1"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6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95"/>
      <c r="BJ67" s="95"/>
      <c r="BK67" s="96"/>
      <c r="BL67" s="96"/>
      <c r="BM67" s="96"/>
      <c r="BN67" s="28"/>
      <c r="BO67" s="95"/>
      <c r="BP67" s="96"/>
      <c r="BQ67" s="96"/>
      <c r="BR67" s="96"/>
      <c r="BS67" s="96"/>
      <c r="BT67" s="96"/>
      <c r="BU67" s="96"/>
      <c r="BV67" s="96"/>
      <c r="BW67" s="9"/>
      <c r="BX67" s="15"/>
      <c r="BY67" s="15"/>
      <c r="BZ67" s="28"/>
      <c r="CA67" s="28"/>
      <c r="CB67" s="28"/>
      <c r="CC67" s="28"/>
      <c r="CD67" s="15"/>
      <c r="CE67" s="28"/>
      <c r="CF67" s="16"/>
      <c r="CG67" s="28"/>
      <c r="CH67" s="15"/>
      <c r="CI67" s="15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31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1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"/>
      <c r="DQ67" s="15"/>
    </row>
    <row r="68" spans="14:121" s="11" customFormat="1"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6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95"/>
      <c r="BJ68" s="95"/>
      <c r="BK68" s="96"/>
      <c r="BL68" s="96"/>
      <c r="BM68" s="96"/>
      <c r="BN68" s="28"/>
      <c r="BO68" s="95"/>
      <c r="BP68" s="96"/>
      <c r="BQ68" s="96"/>
      <c r="BR68" s="96"/>
      <c r="BS68" s="96"/>
      <c r="BT68" s="96"/>
      <c r="BU68" s="96"/>
      <c r="BV68" s="96"/>
      <c r="BW68" s="9"/>
      <c r="BX68" s="15"/>
      <c r="BY68" s="15"/>
      <c r="BZ68" s="28"/>
      <c r="CA68" s="28"/>
      <c r="CB68" s="28"/>
      <c r="CC68" s="28"/>
      <c r="CD68" s="15"/>
      <c r="CE68" s="28"/>
      <c r="CF68" s="16"/>
      <c r="CG68" s="28"/>
      <c r="CH68" s="15"/>
      <c r="CI68" s="15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31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1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"/>
      <c r="DQ68" s="15"/>
    </row>
    <row r="69" spans="14:121" s="11" customFormat="1"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6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95"/>
      <c r="BJ69" s="95"/>
      <c r="BK69" s="96"/>
      <c r="BL69" s="96"/>
      <c r="BM69" s="96"/>
      <c r="BN69" s="28"/>
      <c r="BO69" s="95"/>
      <c r="BP69" s="96"/>
      <c r="BQ69" s="96"/>
      <c r="BR69" s="96"/>
      <c r="BS69" s="96"/>
      <c r="BT69" s="96"/>
      <c r="BU69" s="96"/>
      <c r="BV69" s="96"/>
      <c r="BW69" s="9"/>
      <c r="BX69" s="15"/>
      <c r="BY69" s="15"/>
      <c r="BZ69" s="28"/>
      <c r="CA69" s="28"/>
      <c r="CB69" s="28"/>
      <c r="CC69" s="28"/>
      <c r="CD69" s="15"/>
      <c r="CE69" s="28"/>
      <c r="CF69" s="16"/>
      <c r="CG69" s="28"/>
      <c r="CH69" s="15"/>
      <c r="CI69" s="15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31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1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"/>
      <c r="DQ69" s="15"/>
    </row>
    <row r="70" spans="14:121" s="11" customFormat="1"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6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95"/>
      <c r="BJ70" s="95"/>
      <c r="BK70" s="96"/>
      <c r="BL70" s="96"/>
      <c r="BM70" s="96"/>
      <c r="BN70" s="28"/>
      <c r="BO70" s="95"/>
      <c r="BP70" s="96"/>
      <c r="BQ70" s="96"/>
      <c r="BR70" s="96"/>
      <c r="BS70" s="96"/>
      <c r="BT70" s="96"/>
      <c r="BU70" s="96"/>
      <c r="BV70" s="96"/>
      <c r="BW70" s="9"/>
      <c r="BX70" s="15"/>
      <c r="BY70" s="15"/>
      <c r="BZ70" s="28"/>
      <c r="CA70" s="28"/>
      <c r="CB70" s="28"/>
      <c r="CC70" s="28"/>
      <c r="CD70" s="15"/>
      <c r="CE70" s="28"/>
      <c r="CF70" s="16"/>
      <c r="CG70" s="28"/>
      <c r="CH70" s="15"/>
      <c r="CI70" s="15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31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1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"/>
      <c r="DQ70" s="15"/>
    </row>
    <row r="71" spans="14:121" s="11" customFormat="1"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6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95"/>
      <c r="BJ71" s="95"/>
      <c r="BK71" s="96"/>
      <c r="BL71" s="96"/>
      <c r="BM71" s="96"/>
      <c r="BN71" s="28"/>
      <c r="BO71" s="95"/>
      <c r="BP71" s="96"/>
      <c r="BQ71" s="96"/>
      <c r="BR71" s="96"/>
      <c r="BS71" s="96"/>
      <c r="BT71" s="96"/>
      <c r="BU71" s="96"/>
      <c r="BV71" s="96"/>
      <c r="BW71" s="9"/>
      <c r="BX71" s="15"/>
      <c r="BY71" s="15"/>
      <c r="BZ71" s="28"/>
      <c r="CA71" s="28"/>
      <c r="CB71" s="28"/>
      <c r="CC71" s="28"/>
      <c r="CD71" s="15"/>
      <c r="CE71" s="28"/>
      <c r="CF71" s="16"/>
      <c r="CG71" s="28"/>
      <c r="CH71" s="15"/>
      <c r="CI71" s="15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31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1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"/>
      <c r="DQ71" s="15"/>
    </row>
    <row r="72" spans="14:121" s="11" customFormat="1"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6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95"/>
      <c r="BJ72" s="95"/>
      <c r="BK72" s="96"/>
      <c r="BL72" s="96"/>
      <c r="BM72" s="96"/>
      <c r="BN72" s="28"/>
      <c r="BO72" s="95"/>
      <c r="BP72" s="96"/>
      <c r="BQ72" s="96"/>
      <c r="BR72" s="96"/>
      <c r="BS72" s="96"/>
      <c r="BT72" s="96"/>
      <c r="BU72" s="96"/>
      <c r="BV72" s="96"/>
      <c r="BW72" s="9"/>
      <c r="BX72" s="15"/>
      <c r="BY72" s="15"/>
      <c r="BZ72" s="28"/>
      <c r="CA72" s="28"/>
      <c r="CB72" s="28"/>
      <c r="CC72" s="28"/>
      <c r="CD72" s="15"/>
      <c r="CE72" s="28"/>
      <c r="CF72" s="16"/>
      <c r="CG72" s="28"/>
      <c r="CH72" s="15"/>
      <c r="CI72" s="15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31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1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"/>
      <c r="DQ72" s="15"/>
    </row>
    <row r="73" spans="14:121" s="11" customFormat="1"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6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95"/>
      <c r="BJ73" s="95"/>
      <c r="BK73" s="96"/>
      <c r="BL73" s="96"/>
      <c r="BM73" s="96"/>
      <c r="BN73" s="28"/>
      <c r="BO73" s="95"/>
      <c r="BP73" s="96"/>
      <c r="BQ73" s="96"/>
      <c r="BR73" s="96"/>
      <c r="BS73" s="96"/>
      <c r="BT73" s="96"/>
      <c r="BU73" s="96"/>
      <c r="BV73" s="96"/>
      <c r="BW73" s="9"/>
      <c r="BX73" s="15"/>
      <c r="BY73" s="15"/>
      <c r="BZ73" s="28"/>
      <c r="CA73" s="28"/>
      <c r="CB73" s="28"/>
      <c r="CC73" s="28"/>
      <c r="CD73" s="15"/>
      <c r="CE73" s="28"/>
      <c r="CF73" s="16"/>
      <c r="CG73" s="28"/>
      <c r="CH73" s="15"/>
      <c r="CI73" s="15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31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1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"/>
      <c r="DQ73" s="15"/>
    </row>
    <row r="74" spans="14:121" s="11" customFormat="1"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6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95"/>
      <c r="BJ74" s="95"/>
      <c r="BK74" s="96"/>
      <c r="BL74" s="96"/>
      <c r="BM74" s="96"/>
      <c r="BN74" s="28"/>
      <c r="BO74" s="95"/>
      <c r="BP74" s="96"/>
      <c r="BQ74" s="96"/>
      <c r="BR74" s="96"/>
      <c r="BS74" s="96"/>
      <c r="BT74" s="96"/>
      <c r="BU74" s="96"/>
      <c r="BV74" s="96"/>
      <c r="BW74" s="9"/>
      <c r="BX74" s="15"/>
      <c r="BY74" s="15"/>
      <c r="BZ74" s="28"/>
      <c r="CA74" s="28"/>
      <c r="CB74" s="28"/>
      <c r="CC74" s="28"/>
      <c r="CD74" s="15"/>
      <c r="CE74" s="28"/>
      <c r="CF74" s="16"/>
      <c r="CG74" s="28"/>
      <c r="CH74" s="15"/>
      <c r="CI74" s="15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31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1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"/>
      <c r="DQ74" s="15"/>
    </row>
    <row r="75" spans="14:121" s="11" customFormat="1"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6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95"/>
      <c r="BJ75" s="95"/>
      <c r="BK75" s="96"/>
      <c r="BL75" s="96"/>
      <c r="BM75" s="96"/>
      <c r="BN75" s="28"/>
      <c r="BO75" s="95"/>
      <c r="BP75" s="96"/>
      <c r="BQ75" s="96"/>
      <c r="BR75" s="96"/>
      <c r="BS75" s="96"/>
      <c r="BT75" s="96"/>
      <c r="BU75" s="96"/>
      <c r="BV75" s="96"/>
      <c r="BW75" s="9"/>
      <c r="BX75" s="15"/>
      <c r="BY75" s="15"/>
      <c r="BZ75" s="28"/>
      <c r="CA75" s="28"/>
      <c r="CB75" s="28"/>
      <c r="CC75" s="28"/>
      <c r="CD75" s="15"/>
      <c r="CE75" s="28"/>
      <c r="CF75" s="16"/>
      <c r="CG75" s="28"/>
      <c r="CH75" s="15"/>
      <c r="CI75" s="15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31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1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"/>
      <c r="DQ75" s="15"/>
    </row>
    <row r="76" spans="14:121" s="11" customFormat="1"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6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95"/>
      <c r="BJ76" s="95"/>
      <c r="BK76" s="96"/>
      <c r="BL76" s="96"/>
      <c r="BM76" s="96"/>
      <c r="BN76" s="28"/>
      <c r="BO76" s="95"/>
      <c r="BP76" s="96"/>
      <c r="BQ76" s="96"/>
      <c r="BR76" s="96"/>
      <c r="BS76" s="96"/>
      <c r="BT76" s="96"/>
      <c r="BU76" s="96"/>
      <c r="BV76" s="96"/>
      <c r="BW76" s="9"/>
      <c r="BX76" s="15"/>
      <c r="BY76" s="15"/>
      <c r="BZ76" s="28"/>
      <c r="CA76" s="28"/>
      <c r="CB76" s="28"/>
      <c r="CC76" s="28"/>
      <c r="CD76" s="15"/>
      <c r="CE76" s="28"/>
      <c r="CF76" s="16"/>
      <c r="CG76" s="28"/>
      <c r="CH76" s="15"/>
      <c r="CI76" s="15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31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16"/>
      <c r="DF76" s="96"/>
      <c r="DG76" s="96"/>
      <c r="DH76" s="96"/>
      <c r="DI76" s="96"/>
      <c r="DJ76" s="96"/>
      <c r="DK76" s="96"/>
      <c r="DL76" s="96"/>
      <c r="DM76" s="96"/>
      <c r="DN76" s="96"/>
      <c r="DO76" s="96"/>
      <c r="DP76" s="9"/>
      <c r="DQ76" s="15"/>
    </row>
    <row r="77" spans="14:121" s="11" customFormat="1"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6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95"/>
      <c r="BJ77" s="95"/>
      <c r="BK77" s="96"/>
      <c r="BL77" s="96"/>
      <c r="BM77" s="96"/>
      <c r="BN77" s="28"/>
      <c r="BO77" s="95"/>
      <c r="BP77" s="96"/>
      <c r="BQ77" s="96"/>
      <c r="BR77" s="96"/>
      <c r="BS77" s="96"/>
      <c r="BT77" s="96"/>
      <c r="BU77" s="96"/>
      <c r="BV77" s="96"/>
      <c r="BW77" s="9"/>
      <c r="BX77" s="15"/>
      <c r="BY77" s="15"/>
      <c r="BZ77" s="28"/>
      <c r="CA77" s="28"/>
      <c r="CB77" s="28"/>
      <c r="CC77" s="28"/>
      <c r="CD77" s="15"/>
      <c r="CE77" s="28"/>
      <c r="CF77" s="16"/>
      <c r="CG77" s="28"/>
      <c r="CH77" s="15"/>
      <c r="CI77" s="15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31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16"/>
      <c r="DF77" s="96"/>
      <c r="DG77" s="96"/>
      <c r="DH77" s="96"/>
      <c r="DI77" s="96"/>
      <c r="DJ77" s="96"/>
      <c r="DK77" s="96"/>
      <c r="DL77" s="96"/>
      <c r="DM77" s="96"/>
      <c r="DN77" s="96"/>
      <c r="DO77" s="96"/>
      <c r="DP77" s="9"/>
      <c r="DQ77" s="15"/>
    </row>
    <row r="78" spans="14:121" s="11" customFormat="1"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6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95"/>
      <c r="BJ78" s="95"/>
      <c r="BK78" s="96"/>
      <c r="BL78" s="96"/>
      <c r="BM78" s="96"/>
      <c r="BN78" s="28"/>
      <c r="BO78" s="95"/>
      <c r="BP78" s="96"/>
      <c r="BQ78" s="96"/>
      <c r="BR78" s="96"/>
      <c r="BS78" s="96"/>
      <c r="BT78" s="96"/>
      <c r="BU78" s="96"/>
      <c r="BV78" s="96"/>
      <c r="BW78" s="9"/>
      <c r="BX78" s="15"/>
      <c r="BY78" s="15"/>
      <c r="BZ78" s="28"/>
      <c r="CA78" s="28"/>
      <c r="CB78" s="28"/>
      <c r="CC78" s="28"/>
      <c r="CD78" s="15"/>
      <c r="CE78" s="28"/>
      <c r="CF78" s="16"/>
      <c r="CG78" s="28"/>
      <c r="CH78" s="15"/>
      <c r="CI78" s="15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31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16"/>
      <c r="DF78" s="96"/>
      <c r="DG78" s="96"/>
      <c r="DH78" s="96"/>
      <c r="DI78" s="96"/>
      <c r="DJ78" s="96"/>
      <c r="DK78" s="96"/>
      <c r="DL78" s="96"/>
      <c r="DM78" s="96"/>
      <c r="DN78" s="96"/>
      <c r="DO78" s="96"/>
      <c r="DP78" s="9"/>
      <c r="DQ78" s="15"/>
    </row>
    <row r="79" spans="14:121" s="11" customFormat="1"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6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95"/>
      <c r="BJ79" s="95"/>
      <c r="BK79" s="96"/>
      <c r="BL79" s="96"/>
      <c r="BM79" s="96"/>
      <c r="BN79" s="28"/>
      <c r="BO79" s="95"/>
      <c r="BP79" s="96"/>
      <c r="BQ79" s="96"/>
      <c r="BR79" s="96"/>
      <c r="BS79" s="96"/>
      <c r="BT79" s="96"/>
      <c r="BU79" s="96"/>
      <c r="BV79" s="96"/>
      <c r="BW79" s="9"/>
      <c r="BX79" s="15"/>
      <c r="BY79" s="15"/>
      <c r="BZ79" s="28"/>
      <c r="CA79" s="28"/>
      <c r="CB79" s="28"/>
      <c r="CC79" s="28"/>
      <c r="CD79" s="15"/>
      <c r="CE79" s="28"/>
      <c r="CF79" s="16"/>
      <c r="CG79" s="28"/>
      <c r="CH79" s="15"/>
      <c r="CI79" s="15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31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16"/>
      <c r="DF79" s="96"/>
      <c r="DG79" s="96"/>
      <c r="DH79" s="96"/>
      <c r="DI79" s="96"/>
      <c r="DJ79" s="96"/>
      <c r="DK79" s="96"/>
      <c r="DL79" s="96"/>
      <c r="DM79" s="96"/>
      <c r="DN79" s="96"/>
      <c r="DO79" s="96"/>
      <c r="DP79" s="9"/>
      <c r="DQ79" s="15"/>
    </row>
    <row r="80" spans="14:121" s="11" customFormat="1"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6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95"/>
      <c r="BJ80" s="95"/>
      <c r="BK80" s="96"/>
      <c r="BL80" s="96"/>
      <c r="BM80" s="96"/>
      <c r="BN80" s="28"/>
      <c r="BO80" s="95"/>
      <c r="BP80" s="96"/>
      <c r="BQ80" s="96"/>
      <c r="BR80" s="96"/>
      <c r="BS80" s="96"/>
      <c r="BT80" s="96"/>
      <c r="BU80" s="96"/>
      <c r="BV80" s="96"/>
      <c r="BW80" s="9"/>
      <c r="BX80" s="15"/>
      <c r="BY80" s="15"/>
      <c r="BZ80" s="28"/>
      <c r="CA80" s="28"/>
      <c r="CB80" s="28"/>
      <c r="CC80" s="28"/>
      <c r="CD80" s="15"/>
      <c r="CE80" s="28"/>
      <c r="CF80" s="16"/>
      <c r="CG80" s="28"/>
      <c r="CH80" s="15"/>
      <c r="CI80" s="15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31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16"/>
      <c r="DF80" s="96"/>
      <c r="DG80" s="96"/>
      <c r="DH80" s="96"/>
      <c r="DI80" s="96"/>
      <c r="DJ80" s="96"/>
      <c r="DK80" s="96"/>
      <c r="DL80" s="96"/>
      <c r="DM80" s="96"/>
      <c r="DN80" s="96"/>
      <c r="DO80" s="96"/>
      <c r="DP80" s="9"/>
      <c r="DQ80" s="15"/>
    </row>
    <row r="81" spans="14:121" s="11" customFormat="1"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6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95"/>
      <c r="BJ81" s="95"/>
      <c r="BK81" s="96"/>
      <c r="BL81" s="96"/>
      <c r="BM81" s="96"/>
      <c r="BN81" s="28"/>
      <c r="BO81" s="95"/>
      <c r="BP81" s="96"/>
      <c r="BQ81" s="96"/>
      <c r="BR81" s="96"/>
      <c r="BS81" s="96"/>
      <c r="BT81" s="96"/>
      <c r="BU81" s="96"/>
      <c r="BV81" s="96"/>
      <c r="BW81" s="9"/>
      <c r="BX81" s="15"/>
      <c r="BY81" s="15"/>
      <c r="BZ81" s="28"/>
      <c r="CA81" s="28"/>
      <c r="CB81" s="28"/>
      <c r="CC81" s="28"/>
      <c r="CD81" s="15"/>
      <c r="CE81" s="28"/>
      <c r="CF81" s="16"/>
      <c r="CG81" s="28"/>
      <c r="CH81" s="15"/>
      <c r="CI81" s="15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31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16"/>
      <c r="DF81" s="96"/>
      <c r="DG81" s="96"/>
      <c r="DH81" s="96"/>
      <c r="DI81" s="96"/>
      <c r="DJ81" s="96"/>
      <c r="DK81" s="96"/>
      <c r="DL81" s="96"/>
      <c r="DM81" s="96"/>
      <c r="DN81" s="96"/>
      <c r="DO81" s="96"/>
      <c r="DP81" s="9"/>
      <c r="DQ81" s="15"/>
    </row>
    <row r="82" spans="14:121" s="11" customFormat="1"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6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95"/>
      <c r="BJ82" s="95"/>
      <c r="BK82" s="96"/>
      <c r="BL82" s="96"/>
      <c r="BM82" s="96"/>
      <c r="BN82" s="28"/>
      <c r="BO82" s="95"/>
      <c r="BP82" s="96"/>
      <c r="BQ82" s="96"/>
      <c r="BR82" s="96"/>
      <c r="BS82" s="96"/>
      <c r="BT82" s="96"/>
      <c r="BU82" s="96"/>
      <c r="BV82" s="96"/>
      <c r="BW82" s="9"/>
      <c r="BX82" s="15"/>
      <c r="BY82" s="15"/>
      <c r="BZ82" s="28"/>
      <c r="CA82" s="28"/>
      <c r="CB82" s="28"/>
      <c r="CC82" s="28"/>
      <c r="CD82" s="15"/>
      <c r="CE82" s="28"/>
      <c r="CF82" s="16"/>
      <c r="CG82" s="28"/>
      <c r="CH82" s="15"/>
      <c r="CI82" s="15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31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16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"/>
      <c r="DQ82" s="15"/>
    </row>
    <row r="83" spans="14:121" s="11" customFormat="1"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6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95"/>
      <c r="BJ83" s="95"/>
      <c r="BK83" s="96"/>
      <c r="BL83" s="96"/>
      <c r="BM83" s="96"/>
      <c r="BN83" s="28"/>
      <c r="BO83" s="95"/>
      <c r="BP83" s="96"/>
      <c r="BQ83" s="96"/>
      <c r="BR83" s="96"/>
      <c r="BS83" s="96"/>
      <c r="BT83" s="96"/>
      <c r="BU83" s="96"/>
      <c r="BV83" s="96"/>
      <c r="BW83" s="9"/>
      <c r="BX83" s="15"/>
      <c r="BY83" s="15"/>
      <c r="BZ83" s="28"/>
      <c r="CA83" s="28"/>
      <c r="CB83" s="28"/>
      <c r="CC83" s="28"/>
      <c r="CD83" s="15"/>
      <c r="CE83" s="28"/>
      <c r="CF83" s="16"/>
      <c r="CG83" s="28"/>
      <c r="CH83" s="15"/>
      <c r="CI83" s="15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31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16"/>
      <c r="DF83" s="96"/>
      <c r="DG83" s="96"/>
      <c r="DH83" s="96"/>
      <c r="DI83" s="96"/>
      <c r="DJ83" s="96"/>
      <c r="DK83" s="96"/>
      <c r="DL83" s="96"/>
      <c r="DM83" s="96"/>
      <c r="DN83" s="96"/>
      <c r="DO83" s="96"/>
      <c r="DP83" s="9"/>
      <c r="DQ83" s="15"/>
    </row>
    <row r="84" spans="14:121" s="11" customFormat="1"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6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95"/>
      <c r="BJ84" s="95"/>
      <c r="BK84" s="96"/>
      <c r="BL84" s="96"/>
      <c r="BM84" s="96"/>
      <c r="BN84" s="28"/>
      <c r="BO84" s="95"/>
      <c r="BP84" s="96"/>
      <c r="BQ84" s="96"/>
      <c r="BR84" s="96"/>
      <c r="BS84" s="96"/>
      <c r="BT84" s="96"/>
      <c r="BU84" s="96"/>
      <c r="BV84" s="96"/>
      <c r="BW84" s="9"/>
      <c r="BX84" s="15"/>
      <c r="BY84" s="15"/>
      <c r="BZ84" s="28"/>
      <c r="CA84" s="28"/>
      <c r="CB84" s="28"/>
      <c r="CC84" s="28"/>
      <c r="CD84" s="15"/>
      <c r="CE84" s="28"/>
      <c r="CF84" s="16"/>
      <c r="CG84" s="28"/>
      <c r="CH84" s="15"/>
      <c r="CI84" s="15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31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16"/>
      <c r="DF84" s="96"/>
      <c r="DG84" s="96"/>
      <c r="DH84" s="96"/>
      <c r="DI84" s="96"/>
      <c r="DJ84" s="96"/>
      <c r="DK84" s="96"/>
      <c r="DL84" s="96"/>
      <c r="DM84" s="96"/>
      <c r="DN84" s="96"/>
      <c r="DO84" s="96"/>
      <c r="DP84" s="9"/>
      <c r="DQ84" s="15"/>
    </row>
    <row r="85" spans="14:121" s="11" customFormat="1"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6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95"/>
      <c r="BJ85" s="95"/>
      <c r="BK85" s="96"/>
      <c r="BL85" s="96"/>
      <c r="BM85" s="96"/>
      <c r="BN85" s="28"/>
      <c r="BO85" s="95"/>
      <c r="BP85" s="96"/>
      <c r="BQ85" s="96"/>
      <c r="BR85" s="96"/>
      <c r="BS85" s="96"/>
      <c r="BT85" s="96"/>
      <c r="BU85" s="96"/>
      <c r="BV85" s="96"/>
      <c r="BW85" s="9"/>
      <c r="BX85" s="15"/>
      <c r="BY85" s="15"/>
      <c r="BZ85" s="28"/>
      <c r="CA85" s="28"/>
      <c r="CB85" s="28"/>
      <c r="CC85" s="28"/>
      <c r="CD85" s="15"/>
      <c r="CE85" s="28"/>
      <c r="CF85" s="16"/>
      <c r="CG85" s="28"/>
      <c r="CH85" s="15"/>
      <c r="CI85" s="15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31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16"/>
      <c r="DF85" s="96"/>
      <c r="DG85" s="96"/>
      <c r="DH85" s="96"/>
      <c r="DI85" s="96"/>
      <c r="DJ85" s="96"/>
      <c r="DK85" s="96"/>
      <c r="DL85" s="96"/>
      <c r="DM85" s="96"/>
      <c r="DN85" s="96"/>
      <c r="DO85" s="96"/>
      <c r="DP85" s="9"/>
      <c r="DQ85" s="15"/>
    </row>
    <row r="86" spans="14:121" s="11" customFormat="1"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6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95"/>
      <c r="BJ86" s="95"/>
      <c r="BK86" s="96"/>
      <c r="BL86" s="96"/>
      <c r="BM86" s="96"/>
      <c r="BN86" s="28"/>
      <c r="BO86" s="95"/>
      <c r="BP86" s="96"/>
      <c r="BQ86" s="96"/>
      <c r="BR86" s="96"/>
      <c r="BS86" s="96"/>
      <c r="BT86" s="96"/>
      <c r="BU86" s="96"/>
      <c r="BV86" s="96"/>
      <c r="BW86" s="9"/>
      <c r="BX86" s="15"/>
      <c r="BY86" s="15"/>
      <c r="BZ86" s="28"/>
      <c r="CA86" s="28"/>
      <c r="CB86" s="28"/>
      <c r="CC86" s="28"/>
      <c r="CD86" s="15"/>
      <c r="CE86" s="28"/>
      <c r="CF86" s="16"/>
      <c r="CG86" s="28"/>
      <c r="CH86" s="15"/>
      <c r="CI86" s="15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31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16"/>
      <c r="DF86" s="96"/>
      <c r="DG86" s="96"/>
      <c r="DH86" s="96"/>
      <c r="DI86" s="96"/>
      <c r="DJ86" s="96"/>
      <c r="DK86" s="96"/>
      <c r="DL86" s="96"/>
      <c r="DM86" s="96"/>
      <c r="DN86" s="96"/>
      <c r="DO86" s="96"/>
      <c r="DP86" s="9"/>
      <c r="DQ86" s="15"/>
    </row>
    <row r="87" spans="14:121" s="11" customFormat="1"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6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95"/>
      <c r="BJ87" s="95"/>
      <c r="BK87" s="96"/>
      <c r="BL87" s="96"/>
      <c r="BM87" s="96"/>
      <c r="BN87" s="28"/>
      <c r="BO87" s="95"/>
      <c r="BP87" s="96"/>
      <c r="BQ87" s="96"/>
      <c r="BR87" s="96"/>
      <c r="BS87" s="96"/>
      <c r="BT87" s="96"/>
      <c r="BU87" s="96"/>
      <c r="BV87" s="96"/>
      <c r="BW87" s="9"/>
      <c r="BX87" s="15"/>
      <c r="BY87" s="15"/>
      <c r="BZ87" s="28"/>
      <c r="CA87" s="28"/>
      <c r="CB87" s="28"/>
      <c r="CC87" s="28"/>
      <c r="CD87" s="15"/>
      <c r="CE87" s="28"/>
      <c r="CF87" s="16"/>
      <c r="CG87" s="28"/>
      <c r="CH87" s="15"/>
      <c r="CI87" s="15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31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16"/>
      <c r="DF87" s="96"/>
      <c r="DG87" s="96"/>
      <c r="DH87" s="96"/>
      <c r="DI87" s="96"/>
      <c r="DJ87" s="96"/>
      <c r="DK87" s="96"/>
      <c r="DL87" s="96"/>
      <c r="DM87" s="96"/>
      <c r="DN87" s="96"/>
      <c r="DO87" s="96"/>
      <c r="DP87" s="9"/>
      <c r="DQ87" s="15"/>
    </row>
    <row r="88" spans="14:121" s="11" customFormat="1"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7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6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95"/>
      <c r="BJ88" s="95"/>
      <c r="BK88" s="96"/>
      <c r="BL88" s="96"/>
      <c r="BM88" s="96"/>
      <c r="BN88" s="28"/>
      <c r="BO88" s="95"/>
      <c r="BP88" s="96"/>
      <c r="BQ88" s="96"/>
      <c r="BR88" s="96"/>
      <c r="BS88" s="96"/>
      <c r="BT88" s="96"/>
      <c r="BU88" s="96"/>
      <c r="BV88" s="96"/>
      <c r="BW88" s="9"/>
      <c r="BX88" s="15"/>
      <c r="BY88" s="15"/>
      <c r="BZ88" s="28"/>
      <c r="CA88" s="28"/>
      <c r="CB88" s="28"/>
      <c r="CC88" s="28"/>
      <c r="CD88" s="15"/>
      <c r="CE88" s="28"/>
      <c r="CF88" s="16"/>
      <c r="CG88" s="28"/>
      <c r="CH88" s="15"/>
      <c r="CI88" s="15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31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16"/>
      <c r="DF88" s="96"/>
      <c r="DG88" s="96"/>
      <c r="DH88" s="96"/>
      <c r="DI88" s="96"/>
      <c r="DJ88" s="96"/>
      <c r="DK88" s="96"/>
      <c r="DL88" s="96"/>
      <c r="DM88" s="96"/>
      <c r="DN88" s="96"/>
      <c r="DO88" s="96"/>
      <c r="DP88" s="9"/>
      <c r="DQ88" s="15"/>
    </row>
    <row r="89" spans="14:121" s="11" customFormat="1"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7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6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95"/>
      <c r="BJ89" s="95"/>
      <c r="BK89" s="96"/>
      <c r="BL89" s="96"/>
      <c r="BM89" s="96"/>
      <c r="BN89" s="28"/>
      <c r="BO89" s="95"/>
      <c r="BP89" s="96"/>
      <c r="BQ89" s="96"/>
      <c r="BR89" s="96"/>
      <c r="BS89" s="96"/>
      <c r="BT89" s="96"/>
      <c r="BU89" s="96"/>
      <c r="BV89" s="96"/>
      <c r="BW89" s="9"/>
      <c r="BX89" s="15"/>
      <c r="BY89" s="15"/>
      <c r="BZ89" s="28"/>
      <c r="CA89" s="28"/>
      <c r="CB89" s="28"/>
      <c r="CC89" s="28"/>
      <c r="CD89" s="15"/>
      <c r="CE89" s="28"/>
      <c r="CF89" s="16"/>
      <c r="CG89" s="28"/>
      <c r="CH89" s="15"/>
      <c r="CI89" s="15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31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16"/>
      <c r="DF89" s="96"/>
      <c r="DG89" s="96"/>
      <c r="DH89" s="96"/>
      <c r="DI89" s="96"/>
      <c r="DJ89" s="96"/>
      <c r="DK89" s="96"/>
      <c r="DL89" s="96"/>
      <c r="DM89" s="96"/>
      <c r="DN89" s="96"/>
      <c r="DO89" s="96"/>
      <c r="DP89" s="9"/>
      <c r="DQ89" s="15"/>
    </row>
    <row r="90" spans="14:121" s="11" customFormat="1"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6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95"/>
      <c r="BJ90" s="95"/>
      <c r="BK90" s="96"/>
      <c r="BL90" s="96"/>
      <c r="BM90" s="96"/>
      <c r="BN90" s="28"/>
      <c r="BO90" s="95"/>
      <c r="BP90" s="96"/>
      <c r="BQ90" s="96"/>
      <c r="BR90" s="96"/>
      <c r="BS90" s="96"/>
      <c r="BT90" s="96"/>
      <c r="BU90" s="96"/>
      <c r="BV90" s="96"/>
      <c r="BW90" s="9"/>
      <c r="BX90" s="15"/>
      <c r="BY90" s="15"/>
      <c r="BZ90" s="28"/>
      <c r="CA90" s="28"/>
      <c r="CB90" s="28"/>
      <c r="CC90" s="28"/>
      <c r="CD90" s="15"/>
      <c r="CE90" s="28"/>
      <c r="CF90" s="16"/>
      <c r="CG90" s="28"/>
      <c r="CH90" s="15"/>
      <c r="CI90" s="15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31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16"/>
      <c r="DF90" s="96"/>
      <c r="DG90" s="96"/>
      <c r="DH90" s="96"/>
      <c r="DI90" s="96"/>
      <c r="DJ90" s="96"/>
      <c r="DK90" s="96"/>
      <c r="DL90" s="96"/>
      <c r="DM90" s="96"/>
      <c r="DN90" s="96"/>
      <c r="DO90" s="96"/>
      <c r="DP90" s="9"/>
      <c r="DQ90" s="15"/>
    </row>
    <row r="91" spans="14:121" s="11" customFormat="1"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6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95"/>
      <c r="BJ91" s="95"/>
      <c r="BK91" s="96"/>
      <c r="BL91" s="96"/>
      <c r="BM91" s="96"/>
      <c r="BN91" s="28"/>
      <c r="BO91" s="95"/>
      <c r="BP91" s="96"/>
      <c r="BQ91" s="96"/>
      <c r="BR91" s="96"/>
      <c r="BS91" s="96"/>
      <c r="BT91" s="96"/>
      <c r="BU91" s="96"/>
      <c r="BV91" s="96"/>
      <c r="BW91" s="9"/>
      <c r="BX91" s="15"/>
      <c r="BY91" s="15"/>
      <c r="BZ91" s="28"/>
      <c r="CA91" s="28"/>
      <c r="CB91" s="28"/>
      <c r="CC91" s="28"/>
      <c r="CD91" s="15"/>
      <c r="CE91" s="28"/>
      <c r="CF91" s="16"/>
      <c r="CG91" s="28"/>
      <c r="CH91" s="15"/>
      <c r="CI91" s="15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31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16"/>
      <c r="DF91" s="96"/>
      <c r="DG91" s="96"/>
      <c r="DH91" s="96"/>
      <c r="DI91" s="96"/>
      <c r="DJ91" s="96"/>
      <c r="DK91" s="96"/>
      <c r="DL91" s="96"/>
      <c r="DM91" s="96"/>
      <c r="DN91" s="96"/>
      <c r="DO91" s="96"/>
      <c r="DP91" s="9"/>
      <c r="DQ91" s="15"/>
    </row>
    <row r="92" spans="14:121" s="11" customFormat="1"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6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95"/>
      <c r="BJ92" s="95"/>
      <c r="BK92" s="96"/>
      <c r="BL92" s="96"/>
      <c r="BM92" s="96"/>
      <c r="BN92" s="28"/>
      <c r="BO92" s="95"/>
      <c r="BP92" s="96"/>
      <c r="BQ92" s="96"/>
      <c r="BR92" s="96"/>
      <c r="BS92" s="96"/>
      <c r="BT92" s="96"/>
      <c r="BU92" s="96"/>
      <c r="BV92" s="96"/>
      <c r="BW92" s="9"/>
      <c r="BX92" s="15"/>
      <c r="BY92" s="15"/>
      <c r="BZ92" s="28"/>
      <c r="CA92" s="28"/>
      <c r="CB92" s="28"/>
      <c r="CC92" s="28"/>
      <c r="CD92" s="15"/>
      <c r="CE92" s="28"/>
      <c r="CF92" s="16"/>
      <c r="CG92" s="28"/>
      <c r="CH92" s="15"/>
      <c r="CI92" s="15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31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16"/>
      <c r="DF92" s="96"/>
      <c r="DG92" s="96"/>
      <c r="DH92" s="96"/>
      <c r="DI92" s="96"/>
      <c r="DJ92" s="96"/>
      <c r="DK92" s="96"/>
      <c r="DL92" s="96"/>
      <c r="DM92" s="96"/>
      <c r="DN92" s="96"/>
      <c r="DO92" s="96"/>
      <c r="DP92" s="9"/>
      <c r="DQ92" s="15"/>
    </row>
    <row r="93" spans="14:121" s="11" customFormat="1"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6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95"/>
      <c r="BJ93" s="95"/>
      <c r="BK93" s="96"/>
      <c r="BL93" s="96"/>
      <c r="BM93" s="96"/>
      <c r="BN93" s="28"/>
      <c r="BO93" s="95"/>
      <c r="BP93" s="96"/>
      <c r="BQ93" s="96"/>
      <c r="BR93" s="96"/>
      <c r="BS93" s="96"/>
      <c r="BT93" s="96"/>
      <c r="BU93" s="96"/>
      <c r="BV93" s="96"/>
      <c r="BW93" s="9"/>
      <c r="BX93" s="15"/>
      <c r="BY93" s="15"/>
      <c r="BZ93" s="28"/>
      <c r="CA93" s="28"/>
      <c r="CB93" s="28"/>
      <c r="CC93" s="28"/>
      <c r="CD93" s="15"/>
      <c r="CE93" s="28"/>
      <c r="CF93" s="16"/>
      <c r="CG93" s="28"/>
      <c r="CH93" s="15"/>
      <c r="CI93" s="15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31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16"/>
      <c r="DF93" s="96"/>
      <c r="DG93" s="96"/>
      <c r="DH93" s="96"/>
      <c r="DI93" s="96"/>
      <c r="DJ93" s="96"/>
      <c r="DK93" s="96"/>
      <c r="DL93" s="96"/>
      <c r="DM93" s="96"/>
      <c r="DN93" s="96"/>
      <c r="DO93" s="96"/>
      <c r="DP93" s="9"/>
      <c r="DQ93" s="15"/>
    </row>
    <row r="94" spans="14:121" s="11" customFormat="1"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6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95"/>
      <c r="BJ94" s="95"/>
      <c r="BK94" s="96"/>
      <c r="BL94" s="96"/>
      <c r="BM94" s="96"/>
      <c r="BN94" s="28"/>
      <c r="BO94" s="95"/>
      <c r="BP94" s="96"/>
      <c r="BQ94" s="96"/>
      <c r="BR94" s="96"/>
      <c r="BS94" s="96"/>
      <c r="BT94" s="96"/>
      <c r="BU94" s="96"/>
      <c r="BV94" s="96"/>
      <c r="BW94" s="9"/>
      <c r="BX94" s="15"/>
      <c r="BY94" s="15"/>
      <c r="BZ94" s="28"/>
      <c r="CA94" s="28"/>
      <c r="CB94" s="28"/>
      <c r="CC94" s="28"/>
      <c r="CD94" s="15"/>
      <c r="CE94" s="28"/>
      <c r="CF94" s="16"/>
      <c r="CG94" s="28"/>
      <c r="CH94" s="15"/>
      <c r="CI94" s="15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31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16"/>
      <c r="DF94" s="96"/>
      <c r="DG94" s="96"/>
      <c r="DH94" s="96"/>
      <c r="DI94" s="96"/>
      <c r="DJ94" s="96"/>
      <c r="DK94" s="96"/>
      <c r="DL94" s="96"/>
      <c r="DM94" s="96"/>
      <c r="DN94" s="96"/>
      <c r="DO94" s="96"/>
      <c r="DP94" s="9"/>
      <c r="DQ94" s="15"/>
    </row>
    <row r="95" spans="14:121" s="11" customFormat="1"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6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95"/>
      <c r="BJ95" s="95"/>
      <c r="BK95" s="96"/>
      <c r="BL95" s="96"/>
      <c r="BM95" s="96"/>
      <c r="BN95" s="28"/>
      <c r="BO95" s="95"/>
      <c r="BP95" s="96"/>
      <c r="BQ95" s="96"/>
      <c r="BR95" s="96"/>
      <c r="BS95" s="96"/>
      <c r="BT95" s="96"/>
      <c r="BU95" s="96"/>
      <c r="BV95" s="96"/>
      <c r="BW95" s="9"/>
      <c r="BX95" s="15"/>
      <c r="BY95" s="15"/>
      <c r="BZ95" s="28"/>
      <c r="CA95" s="28"/>
      <c r="CB95" s="28"/>
      <c r="CC95" s="28"/>
      <c r="CD95" s="15"/>
      <c r="CE95" s="28"/>
      <c r="CF95" s="16"/>
      <c r="CG95" s="28"/>
      <c r="CH95" s="15"/>
      <c r="CI95" s="15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31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16"/>
      <c r="DF95" s="96"/>
      <c r="DG95" s="96"/>
      <c r="DH95" s="96"/>
      <c r="DI95" s="96"/>
      <c r="DJ95" s="96"/>
      <c r="DK95" s="96"/>
      <c r="DL95" s="96"/>
      <c r="DM95" s="96"/>
      <c r="DN95" s="96"/>
      <c r="DO95" s="96"/>
      <c r="DP95" s="9"/>
      <c r="DQ95" s="15"/>
    </row>
    <row r="96" spans="14:121" s="11" customFormat="1"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6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95"/>
      <c r="BJ96" s="95"/>
      <c r="BK96" s="96"/>
      <c r="BL96" s="96"/>
      <c r="BM96" s="96"/>
      <c r="BN96" s="28"/>
      <c r="BO96" s="95"/>
      <c r="BP96" s="96"/>
      <c r="BQ96" s="96"/>
      <c r="BR96" s="96"/>
      <c r="BS96" s="96"/>
      <c r="BT96" s="96"/>
      <c r="BU96" s="96"/>
      <c r="BV96" s="96"/>
      <c r="BW96" s="9"/>
      <c r="BX96" s="15"/>
      <c r="BY96" s="15"/>
      <c r="BZ96" s="28"/>
      <c r="CA96" s="28"/>
      <c r="CB96" s="28"/>
      <c r="CC96" s="28"/>
      <c r="CD96" s="15"/>
      <c r="CE96" s="28"/>
      <c r="CF96" s="16"/>
      <c r="CG96" s="28"/>
      <c r="CH96" s="15"/>
      <c r="CI96" s="15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31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16"/>
      <c r="DF96" s="96"/>
      <c r="DG96" s="96"/>
      <c r="DH96" s="96"/>
      <c r="DI96" s="96"/>
      <c r="DJ96" s="96"/>
      <c r="DK96" s="96"/>
      <c r="DL96" s="96"/>
      <c r="DM96" s="96"/>
      <c r="DN96" s="96"/>
      <c r="DO96" s="96"/>
      <c r="DP96" s="9"/>
      <c r="DQ96" s="15"/>
    </row>
    <row r="97" spans="14:121" s="11" customFormat="1"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6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95"/>
      <c r="BJ97" s="95"/>
      <c r="BK97" s="96"/>
      <c r="BL97" s="96"/>
      <c r="BM97" s="96"/>
      <c r="BN97" s="28"/>
      <c r="BO97" s="95"/>
      <c r="BP97" s="96"/>
      <c r="BQ97" s="96"/>
      <c r="BR97" s="96"/>
      <c r="BS97" s="96"/>
      <c r="BT97" s="96"/>
      <c r="BU97" s="96"/>
      <c r="BV97" s="96"/>
      <c r="BW97" s="9"/>
      <c r="BX97" s="15"/>
      <c r="BY97" s="15"/>
      <c r="BZ97" s="28"/>
      <c r="CA97" s="28"/>
      <c r="CB97" s="28"/>
      <c r="CC97" s="28"/>
      <c r="CD97" s="15"/>
      <c r="CE97" s="28"/>
      <c r="CF97" s="16"/>
      <c r="CG97" s="28"/>
      <c r="CH97" s="15"/>
      <c r="CI97" s="15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31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16"/>
      <c r="DF97" s="96"/>
      <c r="DG97" s="96"/>
      <c r="DH97" s="96"/>
      <c r="DI97" s="96"/>
      <c r="DJ97" s="96"/>
      <c r="DK97" s="96"/>
      <c r="DL97" s="96"/>
      <c r="DM97" s="96"/>
      <c r="DN97" s="96"/>
      <c r="DO97" s="96"/>
      <c r="DP97" s="9"/>
      <c r="DQ97" s="15"/>
    </row>
    <row r="98" spans="14:121" s="11" customFormat="1"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6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95"/>
      <c r="BJ98" s="95"/>
      <c r="BK98" s="96"/>
      <c r="BL98" s="96"/>
      <c r="BM98" s="96"/>
      <c r="BN98" s="28"/>
      <c r="BO98" s="95"/>
      <c r="BP98" s="96"/>
      <c r="BQ98" s="96"/>
      <c r="BR98" s="96"/>
      <c r="BS98" s="96"/>
      <c r="BT98" s="96"/>
      <c r="BU98" s="96"/>
      <c r="BV98" s="96"/>
      <c r="BW98" s="9"/>
      <c r="BX98" s="15"/>
      <c r="BY98" s="15"/>
      <c r="BZ98" s="28"/>
      <c r="CA98" s="28"/>
      <c r="CB98" s="28"/>
      <c r="CC98" s="28"/>
      <c r="CD98" s="15"/>
      <c r="CE98" s="28"/>
      <c r="CF98" s="16"/>
      <c r="CG98" s="28"/>
      <c r="CH98" s="15"/>
      <c r="CI98" s="15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31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1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"/>
      <c r="DQ98" s="15"/>
    </row>
    <row r="99" spans="14:121" s="11" customFormat="1"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6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95"/>
      <c r="BJ99" s="95"/>
      <c r="BK99" s="96"/>
      <c r="BL99" s="96"/>
      <c r="BM99" s="96"/>
      <c r="BN99" s="28"/>
      <c r="BO99" s="95"/>
      <c r="BP99" s="96"/>
      <c r="BQ99" s="96"/>
      <c r="BR99" s="96"/>
      <c r="BS99" s="96"/>
      <c r="BT99" s="96"/>
      <c r="BU99" s="96"/>
      <c r="BV99" s="96"/>
      <c r="BW99" s="9"/>
      <c r="BX99" s="15"/>
      <c r="BY99" s="15"/>
      <c r="BZ99" s="28"/>
      <c r="CA99" s="28"/>
      <c r="CB99" s="28"/>
      <c r="CC99" s="28"/>
      <c r="CD99" s="15"/>
      <c r="CE99" s="28"/>
      <c r="CF99" s="16"/>
      <c r="CG99" s="28"/>
      <c r="CH99" s="15"/>
      <c r="CI99" s="15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31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16"/>
      <c r="DF99" s="96"/>
      <c r="DG99" s="96"/>
      <c r="DH99" s="96"/>
      <c r="DI99" s="96"/>
      <c r="DJ99" s="96"/>
      <c r="DK99" s="96"/>
      <c r="DL99" s="96"/>
      <c r="DM99" s="96"/>
      <c r="DN99" s="96"/>
      <c r="DO99" s="96"/>
      <c r="DP99" s="9"/>
      <c r="DQ99" s="15"/>
    </row>
    <row r="100" spans="14:121" s="11" customFormat="1"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6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95"/>
      <c r="BJ100" s="95"/>
      <c r="BK100" s="96"/>
      <c r="BL100" s="96"/>
      <c r="BM100" s="96"/>
      <c r="BN100" s="28"/>
      <c r="BO100" s="95"/>
      <c r="BP100" s="96"/>
      <c r="BQ100" s="96"/>
      <c r="BR100" s="96"/>
      <c r="BS100" s="96"/>
      <c r="BT100" s="96"/>
      <c r="BU100" s="96"/>
      <c r="BV100" s="96"/>
      <c r="BW100" s="9"/>
      <c r="BX100" s="15"/>
      <c r="BY100" s="15"/>
      <c r="BZ100" s="28"/>
      <c r="CA100" s="28"/>
      <c r="CB100" s="28"/>
      <c r="CC100" s="28"/>
      <c r="CD100" s="15"/>
      <c r="CE100" s="28"/>
      <c r="CF100" s="16"/>
      <c r="CG100" s="28"/>
      <c r="CH100" s="15"/>
      <c r="CI100" s="15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31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1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"/>
      <c r="DQ100" s="15"/>
    </row>
    <row r="101" spans="14:121" s="11" customFormat="1"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6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95"/>
      <c r="BJ101" s="95"/>
      <c r="BK101" s="96"/>
      <c r="BL101" s="96"/>
      <c r="BM101" s="96"/>
      <c r="BN101" s="28"/>
      <c r="BO101" s="95"/>
      <c r="BP101" s="96"/>
      <c r="BQ101" s="96"/>
      <c r="BR101" s="96"/>
      <c r="BS101" s="96"/>
      <c r="BT101" s="96"/>
      <c r="BU101" s="96"/>
      <c r="BV101" s="96"/>
      <c r="BW101" s="9"/>
      <c r="BX101" s="15"/>
      <c r="BY101" s="15"/>
      <c r="BZ101" s="28"/>
      <c r="CA101" s="28"/>
      <c r="CB101" s="28"/>
      <c r="CC101" s="28"/>
      <c r="CD101" s="15"/>
      <c r="CE101" s="28"/>
      <c r="CF101" s="16"/>
      <c r="CG101" s="28"/>
      <c r="CH101" s="15"/>
      <c r="CI101" s="15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31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16"/>
      <c r="DF101" s="96"/>
      <c r="DG101" s="96"/>
      <c r="DH101" s="96"/>
      <c r="DI101" s="96"/>
      <c r="DJ101" s="96"/>
      <c r="DK101" s="96"/>
      <c r="DL101" s="96"/>
      <c r="DM101" s="96"/>
      <c r="DN101" s="96"/>
      <c r="DO101" s="96"/>
      <c r="DP101" s="9"/>
      <c r="DQ101" s="15"/>
    </row>
    <row r="102" spans="14:121" s="11" customFormat="1"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6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95"/>
      <c r="BJ102" s="95"/>
      <c r="BK102" s="96"/>
      <c r="BL102" s="96"/>
      <c r="BM102" s="96"/>
      <c r="BN102" s="28"/>
      <c r="BO102" s="95"/>
      <c r="BP102" s="96"/>
      <c r="BQ102" s="96"/>
      <c r="BR102" s="96"/>
      <c r="BS102" s="96"/>
      <c r="BT102" s="96"/>
      <c r="BU102" s="96"/>
      <c r="BV102" s="96"/>
      <c r="BW102" s="9"/>
      <c r="BX102" s="15"/>
      <c r="BY102" s="15"/>
      <c r="BZ102" s="28"/>
      <c r="CA102" s="28"/>
      <c r="CB102" s="28"/>
      <c r="CC102" s="28"/>
      <c r="CD102" s="15"/>
      <c r="CE102" s="28"/>
      <c r="CF102" s="16"/>
      <c r="CG102" s="28"/>
      <c r="CH102" s="15"/>
      <c r="CI102" s="15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31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1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6"/>
      <c r="DP102" s="9"/>
      <c r="DQ102" s="15"/>
    </row>
    <row r="103" spans="14:121" s="11" customFormat="1"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6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95"/>
      <c r="BJ103" s="95"/>
      <c r="BK103" s="96"/>
      <c r="BL103" s="96"/>
      <c r="BM103" s="96"/>
      <c r="BN103" s="28"/>
      <c r="BO103" s="95"/>
      <c r="BP103" s="96"/>
      <c r="BQ103" s="96"/>
      <c r="BR103" s="96"/>
      <c r="BS103" s="96"/>
      <c r="BT103" s="96"/>
      <c r="BU103" s="96"/>
      <c r="BV103" s="96"/>
      <c r="BW103" s="9"/>
      <c r="BX103" s="15"/>
      <c r="BY103" s="15"/>
      <c r="BZ103" s="28"/>
      <c r="CA103" s="28"/>
      <c r="CB103" s="28"/>
      <c r="CC103" s="28"/>
      <c r="CD103" s="15"/>
      <c r="CE103" s="28"/>
      <c r="CF103" s="16"/>
      <c r="CG103" s="28"/>
      <c r="CH103" s="15"/>
      <c r="CI103" s="15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31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16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"/>
      <c r="DQ103" s="15"/>
    </row>
    <row r="104" spans="14:121" s="11" customFormat="1"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6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95"/>
      <c r="BJ104" s="95"/>
      <c r="BK104" s="96"/>
      <c r="BL104" s="96"/>
      <c r="BM104" s="96"/>
      <c r="BN104" s="28"/>
      <c r="BO104" s="95"/>
      <c r="BP104" s="96"/>
      <c r="BQ104" s="96"/>
      <c r="BR104" s="96"/>
      <c r="BS104" s="96"/>
      <c r="BT104" s="96"/>
      <c r="BU104" s="96"/>
      <c r="BV104" s="96"/>
      <c r="BW104" s="9"/>
      <c r="BX104" s="15"/>
      <c r="BY104" s="15"/>
      <c r="BZ104" s="28"/>
      <c r="CA104" s="28"/>
      <c r="CB104" s="28"/>
      <c r="CC104" s="28"/>
      <c r="CD104" s="15"/>
      <c r="CE104" s="28"/>
      <c r="CF104" s="16"/>
      <c r="CG104" s="28"/>
      <c r="CH104" s="15"/>
      <c r="CI104" s="15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31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1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6"/>
      <c r="DP104" s="9"/>
      <c r="DQ104" s="15"/>
    </row>
    <row r="105" spans="14:121" s="11" customFormat="1"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6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95"/>
      <c r="BJ105" s="95"/>
      <c r="BK105" s="96"/>
      <c r="BL105" s="96"/>
      <c r="BM105" s="96"/>
      <c r="BN105" s="28"/>
      <c r="BO105" s="95"/>
      <c r="BP105" s="96"/>
      <c r="BQ105" s="96"/>
      <c r="BR105" s="96"/>
      <c r="BS105" s="96"/>
      <c r="BT105" s="96"/>
      <c r="BU105" s="96"/>
      <c r="BV105" s="96"/>
      <c r="BW105" s="9"/>
      <c r="BX105" s="15"/>
      <c r="BY105" s="15"/>
      <c r="BZ105" s="28"/>
      <c r="CA105" s="28"/>
      <c r="CB105" s="28"/>
      <c r="CC105" s="28"/>
      <c r="CD105" s="15"/>
      <c r="CE105" s="28"/>
      <c r="CF105" s="16"/>
      <c r="CG105" s="28"/>
      <c r="CH105" s="15"/>
      <c r="CI105" s="15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31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16"/>
      <c r="DF105" s="96"/>
      <c r="DG105" s="96"/>
      <c r="DH105" s="96"/>
      <c r="DI105" s="96"/>
      <c r="DJ105" s="96"/>
      <c r="DK105" s="96"/>
      <c r="DL105" s="96"/>
      <c r="DM105" s="96"/>
      <c r="DN105" s="96"/>
      <c r="DO105" s="96"/>
      <c r="DP105" s="9"/>
      <c r="DQ105" s="15"/>
    </row>
    <row r="106" spans="14:121" s="11" customFormat="1"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6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95"/>
      <c r="BJ106" s="95"/>
      <c r="BK106" s="96"/>
      <c r="BL106" s="96"/>
      <c r="BM106" s="96"/>
      <c r="BN106" s="28"/>
      <c r="BO106" s="95"/>
      <c r="BP106" s="96"/>
      <c r="BQ106" s="96"/>
      <c r="BR106" s="96"/>
      <c r="BS106" s="96"/>
      <c r="BT106" s="96"/>
      <c r="BU106" s="96"/>
      <c r="BV106" s="96"/>
      <c r="BW106" s="9"/>
      <c r="BX106" s="15"/>
      <c r="BY106" s="15"/>
      <c r="BZ106" s="28"/>
      <c r="CA106" s="28"/>
      <c r="CB106" s="28"/>
      <c r="CC106" s="28"/>
      <c r="CD106" s="15"/>
      <c r="CE106" s="28"/>
      <c r="CF106" s="16"/>
      <c r="CG106" s="28"/>
      <c r="CH106" s="15"/>
      <c r="CI106" s="15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31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1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"/>
      <c r="DQ106" s="15"/>
    </row>
    <row r="107" spans="14:121" s="11" customFormat="1"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6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95"/>
      <c r="BJ107" s="95"/>
      <c r="BK107" s="96"/>
      <c r="BL107" s="96"/>
      <c r="BM107" s="96"/>
      <c r="BN107" s="28"/>
      <c r="BO107" s="95"/>
      <c r="BP107" s="96"/>
      <c r="BQ107" s="96"/>
      <c r="BR107" s="96"/>
      <c r="BS107" s="96"/>
      <c r="BT107" s="96"/>
      <c r="BU107" s="96"/>
      <c r="BV107" s="96"/>
      <c r="BW107" s="9"/>
      <c r="BX107" s="15"/>
      <c r="BY107" s="15"/>
      <c r="BZ107" s="28"/>
      <c r="CA107" s="28"/>
      <c r="CB107" s="28"/>
      <c r="CC107" s="28"/>
      <c r="CD107" s="15"/>
      <c r="CE107" s="28"/>
      <c r="CF107" s="16"/>
      <c r="CG107" s="28"/>
      <c r="CH107" s="15"/>
      <c r="CI107" s="15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31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16"/>
      <c r="DF107" s="96"/>
      <c r="DG107" s="96"/>
      <c r="DH107" s="96"/>
      <c r="DI107" s="96"/>
      <c r="DJ107" s="96"/>
      <c r="DK107" s="96"/>
      <c r="DL107" s="96"/>
      <c r="DM107" s="96"/>
      <c r="DN107" s="96"/>
      <c r="DO107" s="96"/>
      <c r="DP107" s="9"/>
      <c r="DQ107" s="15"/>
    </row>
    <row r="108" spans="14:121" s="11" customFormat="1"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6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95"/>
      <c r="BJ108" s="95"/>
      <c r="BK108" s="96"/>
      <c r="BL108" s="96"/>
      <c r="BM108" s="96"/>
      <c r="BN108" s="28"/>
      <c r="BO108" s="95"/>
      <c r="BP108" s="96"/>
      <c r="BQ108" s="96"/>
      <c r="BR108" s="96"/>
      <c r="BS108" s="96"/>
      <c r="BT108" s="96"/>
      <c r="BU108" s="96"/>
      <c r="BV108" s="96"/>
      <c r="BW108" s="9"/>
      <c r="BX108" s="15"/>
      <c r="BY108" s="15"/>
      <c r="BZ108" s="28"/>
      <c r="CA108" s="28"/>
      <c r="CB108" s="28"/>
      <c r="CC108" s="28"/>
      <c r="CD108" s="15"/>
      <c r="CE108" s="28"/>
      <c r="CF108" s="16"/>
      <c r="CG108" s="28"/>
      <c r="CH108" s="15"/>
      <c r="CI108" s="15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31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1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6"/>
      <c r="DP108" s="9"/>
      <c r="DQ108" s="15"/>
    </row>
    <row r="109" spans="14:121" s="11" customFormat="1"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6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95"/>
      <c r="BJ109" s="95"/>
      <c r="BK109" s="96"/>
      <c r="BL109" s="96"/>
      <c r="BM109" s="96"/>
      <c r="BN109" s="28"/>
      <c r="BO109" s="95"/>
      <c r="BP109" s="96"/>
      <c r="BQ109" s="96"/>
      <c r="BR109" s="96"/>
      <c r="BS109" s="96"/>
      <c r="BT109" s="96"/>
      <c r="BU109" s="96"/>
      <c r="BV109" s="96"/>
      <c r="BW109" s="9"/>
      <c r="BX109" s="15"/>
      <c r="BY109" s="15"/>
      <c r="BZ109" s="28"/>
      <c r="CA109" s="28"/>
      <c r="CB109" s="28"/>
      <c r="CC109" s="28"/>
      <c r="CD109" s="15"/>
      <c r="CE109" s="28"/>
      <c r="CF109" s="16"/>
      <c r="CG109" s="28"/>
      <c r="CH109" s="15"/>
      <c r="CI109" s="15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31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1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"/>
      <c r="DQ109" s="15"/>
    </row>
    <row r="110" spans="14:121" s="11" customFormat="1"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6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95"/>
      <c r="BJ110" s="95"/>
      <c r="BK110" s="96"/>
      <c r="BL110" s="96"/>
      <c r="BM110" s="96"/>
      <c r="BN110" s="28"/>
      <c r="BO110" s="95"/>
      <c r="BP110" s="96"/>
      <c r="BQ110" s="96"/>
      <c r="BR110" s="96"/>
      <c r="BS110" s="96"/>
      <c r="BT110" s="96"/>
      <c r="BU110" s="96"/>
      <c r="BV110" s="96"/>
      <c r="BW110" s="9"/>
      <c r="BX110" s="15"/>
      <c r="BY110" s="15"/>
      <c r="BZ110" s="28"/>
      <c r="CA110" s="28"/>
      <c r="CB110" s="28"/>
      <c r="CC110" s="28"/>
      <c r="CD110" s="15"/>
      <c r="CE110" s="28"/>
      <c r="CF110" s="16"/>
      <c r="CG110" s="28"/>
      <c r="CH110" s="15"/>
      <c r="CI110" s="15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31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1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6"/>
      <c r="DP110" s="9"/>
      <c r="DQ110" s="15"/>
    </row>
    <row r="111" spans="14:121" s="11" customFormat="1"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6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95"/>
      <c r="BJ111" s="95"/>
      <c r="BK111" s="96"/>
      <c r="BL111" s="96"/>
      <c r="BM111" s="96"/>
      <c r="BN111" s="28"/>
      <c r="BO111" s="95"/>
      <c r="BP111" s="96"/>
      <c r="BQ111" s="96"/>
      <c r="BR111" s="96"/>
      <c r="BS111" s="96"/>
      <c r="BT111" s="96"/>
      <c r="BU111" s="96"/>
      <c r="BV111" s="96"/>
      <c r="BW111" s="9"/>
      <c r="BX111" s="15"/>
      <c r="BY111" s="15"/>
      <c r="BZ111" s="28"/>
      <c r="CA111" s="28"/>
      <c r="CB111" s="28"/>
      <c r="CC111" s="28"/>
      <c r="CD111" s="15"/>
      <c r="CE111" s="28"/>
      <c r="CF111" s="16"/>
      <c r="CG111" s="28"/>
      <c r="CH111" s="15"/>
      <c r="CI111" s="15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31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1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"/>
      <c r="DQ111" s="15"/>
    </row>
    <row r="112" spans="14:121" s="11" customFormat="1"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6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95"/>
      <c r="BJ112" s="95"/>
      <c r="BK112" s="96"/>
      <c r="BL112" s="96"/>
      <c r="BM112" s="96"/>
      <c r="BN112" s="28"/>
      <c r="BO112" s="95"/>
      <c r="BP112" s="96"/>
      <c r="BQ112" s="96"/>
      <c r="BR112" s="96"/>
      <c r="BS112" s="96"/>
      <c r="BT112" s="96"/>
      <c r="BU112" s="96"/>
      <c r="BV112" s="96"/>
      <c r="BW112" s="9"/>
      <c r="BX112" s="15"/>
      <c r="BY112" s="15"/>
      <c r="BZ112" s="28"/>
      <c r="CA112" s="28"/>
      <c r="CB112" s="28"/>
      <c r="CC112" s="28"/>
      <c r="CD112" s="15"/>
      <c r="CE112" s="28"/>
      <c r="CF112" s="16"/>
      <c r="CG112" s="28"/>
      <c r="CH112" s="15"/>
      <c r="CI112" s="15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31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1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"/>
      <c r="DQ112" s="15"/>
    </row>
    <row r="113" spans="14:121" s="11" customFormat="1"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6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95"/>
      <c r="BJ113" s="95"/>
      <c r="BK113" s="96"/>
      <c r="BL113" s="96"/>
      <c r="BM113" s="96"/>
      <c r="BN113" s="28"/>
      <c r="BO113" s="95"/>
      <c r="BP113" s="96"/>
      <c r="BQ113" s="96"/>
      <c r="BR113" s="96"/>
      <c r="BS113" s="96"/>
      <c r="BT113" s="96"/>
      <c r="BU113" s="96"/>
      <c r="BV113" s="96"/>
      <c r="BW113" s="9"/>
      <c r="BX113" s="15"/>
      <c r="BY113" s="15"/>
      <c r="BZ113" s="28"/>
      <c r="CA113" s="28"/>
      <c r="CB113" s="28"/>
      <c r="CC113" s="28"/>
      <c r="CD113" s="15"/>
      <c r="CE113" s="28"/>
      <c r="CF113" s="16"/>
      <c r="CG113" s="28"/>
      <c r="CH113" s="15"/>
      <c r="CI113" s="15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31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16"/>
      <c r="DF113" s="96"/>
      <c r="DG113" s="96"/>
      <c r="DH113" s="96"/>
      <c r="DI113" s="96"/>
      <c r="DJ113" s="96"/>
      <c r="DK113" s="96"/>
      <c r="DL113" s="96"/>
      <c r="DM113" s="96"/>
      <c r="DN113" s="96"/>
      <c r="DO113" s="96"/>
      <c r="DP113" s="9"/>
      <c r="DQ113" s="15"/>
    </row>
    <row r="114" spans="14:121" s="11" customFormat="1"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6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95"/>
      <c r="BJ114" s="95"/>
      <c r="BK114" s="96"/>
      <c r="BL114" s="96"/>
      <c r="BM114" s="96"/>
      <c r="BN114" s="28"/>
      <c r="BO114" s="95"/>
      <c r="BP114" s="96"/>
      <c r="BQ114" s="96"/>
      <c r="BR114" s="96"/>
      <c r="BS114" s="96"/>
      <c r="BT114" s="96"/>
      <c r="BU114" s="96"/>
      <c r="BV114" s="96"/>
      <c r="BW114" s="9"/>
      <c r="BX114" s="15"/>
      <c r="BY114" s="15"/>
      <c r="BZ114" s="28"/>
      <c r="CA114" s="28"/>
      <c r="CB114" s="28"/>
      <c r="CC114" s="28"/>
      <c r="CD114" s="15"/>
      <c r="CE114" s="28"/>
      <c r="CF114" s="16"/>
      <c r="CG114" s="28"/>
      <c r="CH114" s="15"/>
      <c r="CI114" s="15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31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16"/>
      <c r="DF114" s="96"/>
      <c r="DG114" s="96"/>
      <c r="DH114" s="96"/>
      <c r="DI114" s="96"/>
      <c r="DJ114" s="96"/>
      <c r="DK114" s="96"/>
      <c r="DL114" s="96"/>
      <c r="DM114" s="96"/>
      <c r="DN114" s="96"/>
      <c r="DO114" s="96"/>
      <c r="DP114" s="9"/>
      <c r="DQ114" s="15"/>
    </row>
    <row r="115" spans="14:121" s="11" customFormat="1"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6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95"/>
      <c r="BJ115" s="95"/>
      <c r="BK115" s="96"/>
      <c r="BL115" s="96"/>
      <c r="BM115" s="96"/>
      <c r="BN115" s="28"/>
      <c r="BO115" s="95"/>
      <c r="BP115" s="96"/>
      <c r="BQ115" s="96"/>
      <c r="BR115" s="96"/>
      <c r="BS115" s="96"/>
      <c r="BT115" s="96"/>
      <c r="BU115" s="96"/>
      <c r="BV115" s="96"/>
      <c r="BW115" s="9"/>
      <c r="BX115" s="15"/>
      <c r="BY115" s="15"/>
      <c r="BZ115" s="28"/>
      <c r="CA115" s="28"/>
      <c r="CB115" s="28"/>
      <c r="CC115" s="28"/>
      <c r="CD115" s="15"/>
      <c r="CE115" s="28"/>
      <c r="CF115" s="16"/>
      <c r="CG115" s="28"/>
      <c r="CH115" s="15"/>
      <c r="CI115" s="15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31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16"/>
      <c r="DF115" s="96"/>
      <c r="DG115" s="96"/>
      <c r="DH115" s="96"/>
      <c r="DI115" s="96"/>
      <c r="DJ115" s="96"/>
      <c r="DK115" s="96"/>
      <c r="DL115" s="96"/>
      <c r="DM115" s="96"/>
      <c r="DN115" s="96"/>
      <c r="DO115" s="96"/>
      <c r="DP115" s="9"/>
      <c r="DQ115" s="15"/>
    </row>
    <row r="116" spans="14:121" s="11" customFormat="1"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6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95"/>
      <c r="BJ116" s="95"/>
      <c r="BK116" s="96"/>
      <c r="BL116" s="96"/>
      <c r="BM116" s="96"/>
      <c r="BN116" s="28"/>
      <c r="BO116" s="95"/>
      <c r="BP116" s="96"/>
      <c r="BQ116" s="96"/>
      <c r="BR116" s="96"/>
      <c r="BS116" s="96"/>
      <c r="BT116" s="96"/>
      <c r="BU116" s="96"/>
      <c r="BV116" s="96"/>
      <c r="BW116" s="9"/>
      <c r="BX116" s="15"/>
      <c r="BY116" s="15"/>
      <c r="BZ116" s="28"/>
      <c r="CA116" s="28"/>
      <c r="CB116" s="28"/>
      <c r="CC116" s="28"/>
      <c r="CD116" s="15"/>
      <c r="CE116" s="28"/>
      <c r="CF116" s="16"/>
      <c r="CG116" s="28"/>
      <c r="CH116" s="15"/>
      <c r="CI116" s="15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31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16"/>
      <c r="DF116" s="96"/>
      <c r="DG116" s="96"/>
      <c r="DH116" s="96"/>
      <c r="DI116" s="96"/>
      <c r="DJ116" s="96"/>
      <c r="DK116" s="96"/>
      <c r="DL116" s="96"/>
      <c r="DM116" s="96"/>
      <c r="DN116" s="96"/>
      <c r="DO116" s="96"/>
      <c r="DP116" s="9"/>
      <c r="DQ116" s="15"/>
    </row>
    <row r="117" spans="14:121" s="11" customFormat="1"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6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95"/>
      <c r="BJ117" s="95"/>
      <c r="BK117" s="96"/>
      <c r="BL117" s="96"/>
      <c r="BM117" s="96"/>
      <c r="BN117" s="28"/>
      <c r="BO117" s="95"/>
      <c r="BP117" s="96"/>
      <c r="BQ117" s="96"/>
      <c r="BR117" s="96"/>
      <c r="BS117" s="96"/>
      <c r="BT117" s="96"/>
      <c r="BU117" s="96"/>
      <c r="BV117" s="96"/>
      <c r="BW117" s="9"/>
      <c r="BX117" s="15"/>
      <c r="BY117" s="15"/>
      <c r="BZ117" s="28"/>
      <c r="CA117" s="28"/>
      <c r="CB117" s="28"/>
      <c r="CC117" s="28"/>
      <c r="CD117" s="15"/>
      <c r="CE117" s="28"/>
      <c r="CF117" s="16"/>
      <c r="CG117" s="28"/>
      <c r="CH117" s="15"/>
      <c r="CI117" s="15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31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16"/>
      <c r="DF117" s="96"/>
      <c r="DG117" s="96"/>
      <c r="DH117" s="96"/>
      <c r="DI117" s="96"/>
      <c r="DJ117" s="96"/>
      <c r="DK117" s="96"/>
      <c r="DL117" s="96"/>
      <c r="DM117" s="96"/>
      <c r="DN117" s="96"/>
      <c r="DO117" s="96"/>
      <c r="DP117" s="9"/>
      <c r="DQ117" s="15"/>
    </row>
    <row r="118" spans="14:121" s="11" customFormat="1"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6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95"/>
      <c r="BJ118" s="95"/>
      <c r="BK118" s="96"/>
      <c r="BL118" s="96"/>
      <c r="BM118" s="96"/>
      <c r="BN118" s="28"/>
      <c r="BO118" s="95"/>
      <c r="BP118" s="96"/>
      <c r="BQ118" s="96"/>
      <c r="BR118" s="96"/>
      <c r="BS118" s="96"/>
      <c r="BT118" s="96"/>
      <c r="BU118" s="96"/>
      <c r="BV118" s="96"/>
      <c r="BW118" s="9"/>
      <c r="BX118" s="15"/>
      <c r="BY118" s="15"/>
      <c r="BZ118" s="28"/>
      <c r="CA118" s="28"/>
      <c r="CB118" s="28"/>
      <c r="CC118" s="28"/>
      <c r="CD118" s="15"/>
      <c r="CE118" s="28"/>
      <c r="CF118" s="16"/>
      <c r="CG118" s="28"/>
      <c r="CH118" s="15"/>
      <c r="CI118" s="15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31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16"/>
      <c r="DF118" s="96"/>
      <c r="DG118" s="96"/>
      <c r="DH118" s="96"/>
      <c r="DI118" s="96"/>
      <c r="DJ118" s="96"/>
      <c r="DK118" s="96"/>
      <c r="DL118" s="96"/>
      <c r="DM118" s="96"/>
      <c r="DN118" s="96"/>
      <c r="DO118" s="96"/>
      <c r="DP118" s="9"/>
      <c r="DQ118" s="15"/>
    </row>
    <row r="119" spans="14:121" s="11" customFormat="1"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6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95"/>
      <c r="BJ119" s="95"/>
      <c r="BK119" s="96"/>
      <c r="BL119" s="96"/>
      <c r="BM119" s="96"/>
      <c r="BN119" s="28"/>
      <c r="BO119" s="95"/>
      <c r="BP119" s="96"/>
      <c r="BQ119" s="96"/>
      <c r="BR119" s="96"/>
      <c r="BS119" s="96"/>
      <c r="BT119" s="96"/>
      <c r="BU119" s="96"/>
      <c r="BV119" s="96"/>
      <c r="BW119" s="9"/>
      <c r="BX119" s="15"/>
      <c r="BY119" s="15"/>
      <c r="BZ119" s="28"/>
      <c r="CA119" s="28"/>
      <c r="CB119" s="28"/>
      <c r="CC119" s="28"/>
      <c r="CD119" s="15"/>
      <c r="CE119" s="28"/>
      <c r="CF119" s="16"/>
      <c r="CG119" s="28"/>
      <c r="CH119" s="15"/>
      <c r="CI119" s="15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31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16"/>
      <c r="DF119" s="96"/>
      <c r="DG119" s="96"/>
      <c r="DH119" s="96"/>
      <c r="DI119" s="96"/>
      <c r="DJ119" s="96"/>
      <c r="DK119" s="96"/>
      <c r="DL119" s="96"/>
      <c r="DM119" s="96"/>
      <c r="DN119" s="96"/>
      <c r="DO119" s="96"/>
      <c r="DP119" s="9"/>
      <c r="DQ119" s="15"/>
    </row>
    <row r="120" spans="14:121" s="11" customFormat="1">
      <c r="N120" s="9"/>
      <c r="O120" s="9"/>
      <c r="P120" s="9"/>
      <c r="Q120" s="9"/>
      <c r="S120" s="9"/>
      <c r="T120" s="9"/>
      <c r="U120" s="9"/>
      <c r="V120" s="9"/>
      <c r="W120" s="9"/>
      <c r="X120" s="9"/>
      <c r="Y120" s="9"/>
      <c r="Z120" s="9"/>
      <c r="AA120" s="9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6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95"/>
      <c r="BJ120" s="95"/>
      <c r="BK120" s="96"/>
      <c r="BL120" s="96"/>
      <c r="BM120" s="96"/>
      <c r="BN120" s="28"/>
      <c r="BO120" s="95"/>
      <c r="BP120" s="96"/>
      <c r="BQ120" s="96"/>
      <c r="BR120" s="96"/>
      <c r="BS120" s="96"/>
      <c r="BT120" s="96"/>
      <c r="BU120" s="96"/>
      <c r="BV120" s="96"/>
      <c r="BW120" s="9"/>
      <c r="BX120" s="15"/>
      <c r="BY120" s="15"/>
      <c r="BZ120" s="28"/>
      <c r="CA120" s="28"/>
      <c r="CB120" s="28"/>
      <c r="CC120" s="28"/>
      <c r="CD120" s="15"/>
      <c r="CE120" s="28"/>
      <c r="CF120" s="16"/>
      <c r="CG120" s="28"/>
      <c r="CH120" s="15"/>
      <c r="CI120" s="15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31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16"/>
      <c r="DF120" s="96"/>
      <c r="DG120" s="96"/>
      <c r="DH120" s="96"/>
      <c r="DI120" s="96"/>
      <c r="DJ120" s="96"/>
      <c r="DK120" s="96"/>
      <c r="DL120" s="96"/>
      <c r="DM120" s="96"/>
      <c r="DN120" s="96"/>
      <c r="DO120" s="96"/>
      <c r="DP120" s="9"/>
      <c r="DQ120" s="15"/>
    </row>
    <row r="121" spans="14:121" s="11" customFormat="1">
      <c r="N121" s="9"/>
      <c r="O121" s="9"/>
      <c r="P121" s="9"/>
      <c r="Q121" s="9"/>
      <c r="S121" s="9"/>
      <c r="T121" s="9"/>
      <c r="U121" s="9"/>
      <c r="V121" s="9"/>
      <c r="W121" s="9"/>
      <c r="X121" s="9"/>
      <c r="Y121" s="9"/>
      <c r="Z121" s="9"/>
      <c r="AA121" s="9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6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95"/>
      <c r="BJ121" s="95"/>
      <c r="BK121" s="96"/>
      <c r="BL121" s="96"/>
      <c r="BM121" s="96"/>
      <c r="BN121" s="28"/>
      <c r="BO121" s="95"/>
      <c r="BP121" s="96"/>
      <c r="BQ121" s="96"/>
      <c r="BR121" s="96"/>
      <c r="BS121" s="96"/>
      <c r="BT121" s="96"/>
      <c r="BU121" s="96"/>
      <c r="BV121" s="96"/>
      <c r="BW121" s="9"/>
      <c r="BX121" s="15"/>
      <c r="BY121" s="15"/>
      <c r="BZ121" s="28"/>
      <c r="CA121" s="28"/>
      <c r="CB121" s="28"/>
      <c r="CC121" s="28"/>
      <c r="CD121" s="15"/>
      <c r="CE121" s="28"/>
      <c r="CF121" s="16"/>
      <c r="CG121" s="28"/>
      <c r="CH121" s="15"/>
      <c r="CI121" s="15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31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16"/>
      <c r="DF121" s="96"/>
      <c r="DG121" s="96"/>
      <c r="DH121" s="96"/>
      <c r="DI121" s="96"/>
      <c r="DJ121" s="96"/>
      <c r="DK121" s="96"/>
      <c r="DL121" s="96"/>
      <c r="DM121" s="96"/>
      <c r="DN121" s="96"/>
      <c r="DO121" s="96"/>
      <c r="DP121" s="9"/>
      <c r="DQ121" s="15"/>
    </row>
    <row r="122" spans="14:121" s="11" customFormat="1">
      <c r="N122" s="9"/>
      <c r="O122" s="9"/>
      <c r="P122" s="9"/>
      <c r="Q122" s="9"/>
      <c r="S122" s="9"/>
      <c r="T122" s="9"/>
      <c r="U122" s="9"/>
      <c r="V122" s="9"/>
      <c r="W122" s="9"/>
      <c r="X122" s="9"/>
      <c r="Y122" s="9"/>
      <c r="Z122" s="9"/>
      <c r="AA122" s="94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6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95"/>
      <c r="BJ122" s="95"/>
      <c r="BK122" s="96"/>
      <c r="BL122" s="96"/>
      <c r="BM122" s="96"/>
      <c r="BN122" s="28"/>
      <c r="BO122" s="95"/>
      <c r="BP122" s="96"/>
      <c r="BQ122" s="96"/>
      <c r="BR122" s="96"/>
      <c r="BS122" s="96"/>
      <c r="BT122" s="96"/>
      <c r="BU122" s="96"/>
      <c r="BV122" s="96"/>
      <c r="BW122" s="9"/>
      <c r="BX122" s="15"/>
      <c r="BY122" s="15"/>
      <c r="BZ122" s="28"/>
      <c r="CA122" s="28"/>
      <c r="CB122" s="28"/>
      <c r="CC122" s="28"/>
      <c r="CD122" s="15"/>
      <c r="CE122" s="28"/>
      <c r="CF122" s="16"/>
      <c r="CG122" s="28"/>
      <c r="CH122" s="15"/>
      <c r="CI122" s="15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31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16"/>
      <c r="DF122" s="96"/>
      <c r="DG122" s="96"/>
      <c r="DH122" s="96"/>
      <c r="DI122" s="96"/>
      <c r="DJ122" s="96"/>
      <c r="DK122" s="96"/>
      <c r="DL122" s="96"/>
      <c r="DM122" s="96"/>
      <c r="DN122" s="96"/>
      <c r="DO122" s="96"/>
      <c r="DP122" s="9"/>
      <c r="DQ122" s="15"/>
    </row>
    <row r="123" spans="14:121" s="11" customFormat="1">
      <c r="N123" s="9"/>
      <c r="O123" s="9"/>
      <c r="P123" s="9"/>
      <c r="Q123" s="9"/>
      <c r="S123" s="9"/>
      <c r="T123" s="9"/>
      <c r="U123" s="9"/>
      <c r="V123" s="9"/>
      <c r="W123" s="9"/>
      <c r="X123" s="9"/>
      <c r="Y123" s="9"/>
      <c r="Z123" s="9"/>
      <c r="AA123" s="94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6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95"/>
      <c r="BJ123" s="95"/>
      <c r="BK123" s="96"/>
      <c r="BL123" s="96"/>
      <c r="BM123" s="96"/>
      <c r="BN123" s="28"/>
      <c r="BO123" s="95"/>
      <c r="BP123" s="96"/>
      <c r="BQ123" s="96"/>
      <c r="BR123" s="96"/>
      <c r="BS123" s="96"/>
      <c r="BT123" s="96"/>
      <c r="BU123" s="96"/>
      <c r="BV123" s="96"/>
      <c r="BW123" s="9"/>
      <c r="BX123" s="15"/>
      <c r="BY123" s="15"/>
      <c r="BZ123" s="28"/>
      <c r="CA123" s="28"/>
      <c r="CB123" s="28"/>
      <c r="CC123" s="28"/>
      <c r="CD123" s="15"/>
      <c r="CE123" s="28"/>
      <c r="CF123" s="16"/>
      <c r="CG123" s="28"/>
      <c r="CH123" s="15"/>
      <c r="CI123" s="15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31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16"/>
      <c r="DF123" s="96"/>
      <c r="DG123" s="96"/>
      <c r="DH123" s="96"/>
      <c r="DI123" s="96"/>
      <c r="DJ123" s="96"/>
      <c r="DK123" s="96"/>
      <c r="DL123" s="96"/>
      <c r="DM123" s="96"/>
      <c r="DN123" s="96"/>
      <c r="DO123" s="96"/>
      <c r="DP123" s="9"/>
      <c r="DQ123" s="15"/>
    </row>
    <row r="124" spans="14:121" s="11" customFormat="1">
      <c r="N124" s="9"/>
      <c r="O124" s="9"/>
      <c r="P124" s="9"/>
      <c r="Q124" s="9"/>
      <c r="S124" s="9"/>
      <c r="T124" s="9"/>
      <c r="U124" s="9"/>
      <c r="V124" s="9"/>
      <c r="W124" s="9"/>
      <c r="X124" s="9"/>
      <c r="Y124" s="9"/>
      <c r="Z124" s="9"/>
      <c r="AA124" s="94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6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95"/>
      <c r="BJ124" s="95"/>
      <c r="BK124" s="96"/>
      <c r="BL124" s="96"/>
      <c r="BM124" s="96"/>
      <c r="BN124" s="28"/>
      <c r="BO124" s="95"/>
      <c r="BP124" s="96"/>
      <c r="BQ124" s="96"/>
      <c r="BR124" s="96"/>
      <c r="BS124" s="96"/>
      <c r="BT124" s="96"/>
      <c r="BU124" s="96"/>
      <c r="BV124" s="96"/>
      <c r="BW124" s="9"/>
      <c r="BX124" s="15"/>
      <c r="BY124" s="15"/>
      <c r="BZ124" s="28"/>
      <c r="CA124" s="28"/>
      <c r="CB124" s="28"/>
      <c r="CC124" s="28"/>
      <c r="CD124" s="15"/>
      <c r="CE124" s="28"/>
      <c r="CF124" s="16"/>
      <c r="CG124" s="28"/>
      <c r="CH124" s="15"/>
      <c r="CI124" s="15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31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16"/>
      <c r="DF124" s="96"/>
      <c r="DG124" s="96"/>
      <c r="DH124" s="96"/>
      <c r="DI124" s="96"/>
      <c r="DJ124" s="96"/>
      <c r="DK124" s="96"/>
      <c r="DL124" s="96"/>
      <c r="DM124" s="96"/>
      <c r="DN124" s="96"/>
      <c r="DO124" s="96"/>
      <c r="DP124" s="9"/>
      <c r="DQ124" s="15"/>
    </row>
    <row r="125" spans="14:121" s="11" customFormat="1">
      <c r="N125" s="9"/>
      <c r="O125" s="9"/>
      <c r="P125" s="9"/>
      <c r="Q125" s="9"/>
      <c r="S125" s="9"/>
      <c r="T125" s="9"/>
      <c r="U125" s="9"/>
      <c r="V125" s="9"/>
      <c r="W125" s="9"/>
      <c r="X125" s="9"/>
      <c r="Y125" s="9"/>
      <c r="Z125" s="9"/>
      <c r="AA125" s="94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6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95"/>
      <c r="BJ125" s="95"/>
      <c r="BK125" s="96"/>
      <c r="BL125" s="96"/>
      <c r="BM125" s="96"/>
      <c r="BN125" s="28"/>
      <c r="BO125" s="95"/>
      <c r="BP125" s="96"/>
      <c r="BQ125" s="96"/>
      <c r="BR125" s="96"/>
      <c r="BS125" s="96"/>
      <c r="BT125" s="96"/>
      <c r="BU125" s="96"/>
      <c r="BV125" s="96"/>
      <c r="BW125" s="9"/>
      <c r="BX125" s="15"/>
      <c r="BY125" s="15"/>
      <c r="BZ125" s="28"/>
      <c r="CA125" s="28"/>
      <c r="CB125" s="28"/>
      <c r="CC125" s="28"/>
      <c r="CD125" s="15"/>
      <c r="CE125" s="28"/>
      <c r="CF125" s="16"/>
      <c r="CG125" s="28"/>
      <c r="CH125" s="15"/>
      <c r="CI125" s="15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31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16"/>
      <c r="DF125" s="96"/>
      <c r="DG125" s="96"/>
      <c r="DH125" s="96"/>
      <c r="DI125" s="96"/>
      <c r="DJ125" s="96"/>
      <c r="DK125" s="96"/>
      <c r="DL125" s="96"/>
      <c r="DM125" s="96"/>
      <c r="DN125" s="96"/>
      <c r="DO125" s="96"/>
      <c r="DP125" s="9"/>
      <c r="DQ125" s="15"/>
    </row>
    <row r="126" spans="14:121" s="11" customFormat="1">
      <c r="N126" s="9"/>
      <c r="O126" s="9"/>
      <c r="P126" s="9"/>
      <c r="Q126" s="9"/>
      <c r="S126" s="9"/>
      <c r="T126" s="9"/>
      <c r="U126" s="9"/>
      <c r="V126" s="9"/>
      <c r="W126" s="9"/>
      <c r="X126" s="9"/>
      <c r="Y126" s="9"/>
      <c r="Z126" s="9"/>
      <c r="AA126" s="94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6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95"/>
      <c r="BJ126" s="95"/>
      <c r="BK126" s="96"/>
      <c r="BL126" s="96"/>
      <c r="BM126" s="96"/>
      <c r="BN126" s="28"/>
      <c r="BO126" s="95"/>
      <c r="BP126" s="96"/>
      <c r="BQ126" s="96"/>
      <c r="BR126" s="96"/>
      <c r="BS126" s="96"/>
      <c r="BT126" s="96"/>
      <c r="BU126" s="96"/>
      <c r="BV126" s="96"/>
      <c r="BW126" s="9"/>
      <c r="BX126" s="15"/>
      <c r="BY126" s="15"/>
      <c r="BZ126" s="28"/>
      <c r="CA126" s="28"/>
      <c r="CB126" s="28"/>
      <c r="CC126" s="28"/>
      <c r="CD126" s="15"/>
      <c r="CE126" s="28"/>
      <c r="CF126" s="16"/>
      <c r="CG126" s="28"/>
      <c r="CH126" s="15"/>
      <c r="CI126" s="15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31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16"/>
      <c r="DF126" s="96"/>
      <c r="DG126" s="96"/>
      <c r="DH126" s="96"/>
      <c r="DI126" s="96"/>
      <c r="DJ126" s="96"/>
      <c r="DK126" s="96"/>
      <c r="DL126" s="96"/>
      <c r="DM126" s="96"/>
      <c r="DN126" s="96"/>
      <c r="DO126" s="96"/>
      <c r="DP126" s="9"/>
      <c r="DQ126" s="15"/>
    </row>
    <row r="127" spans="14:121" s="11" customFormat="1">
      <c r="N127" s="9"/>
      <c r="O127" s="9"/>
      <c r="P127" s="9"/>
      <c r="Q127" s="9"/>
      <c r="S127" s="9"/>
      <c r="T127" s="9"/>
      <c r="U127" s="9"/>
      <c r="V127" s="9"/>
      <c r="W127" s="9"/>
      <c r="X127" s="9"/>
      <c r="Y127" s="9"/>
      <c r="Z127" s="9"/>
      <c r="AA127" s="94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6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95"/>
      <c r="BJ127" s="95"/>
      <c r="BK127" s="96"/>
      <c r="BL127" s="96"/>
      <c r="BM127" s="96"/>
      <c r="BN127" s="28"/>
      <c r="BO127" s="95"/>
      <c r="BP127" s="96"/>
      <c r="BQ127" s="96"/>
      <c r="BR127" s="96"/>
      <c r="BS127" s="96"/>
      <c r="BT127" s="96"/>
      <c r="BU127" s="96"/>
      <c r="BV127" s="96"/>
      <c r="BW127" s="9"/>
      <c r="BX127" s="15"/>
      <c r="BY127" s="15"/>
      <c r="BZ127" s="28"/>
      <c r="CA127" s="28"/>
      <c r="CB127" s="28"/>
      <c r="CC127" s="28"/>
      <c r="CD127" s="15"/>
      <c r="CE127" s="28"/>
      <c r="CF127" s="16"/>
      <c r="CG127" s="28"/>
      <c r="CH127" s="15"/>
      <c r="CI127" s="15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31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1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"/>
      <c r="DQ127" s="15"/>
    </row>
    <row r="128" spans="14:121" s="11" customFormat="1">
      <c r="N128" s="9"/>
      <c r="O128" s="9"/>
      <c r="P128" s="9"/>
      <c r="Q128" s="9"/>
      <c r="S128" s="9"/>
      <c r="T128" s="9"/>
      <c r="U128" s="9"/>
      <c r="V128" s="9"/>
      <c r="W128" s="9"/>
      <c r="X128" s="9"/>
      <c r="Y128" s="9"/>
      <c r="Z128" s="9"/>
      <c r="AA128" s="94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6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95"/>
      <c r="BJ128" s="95"/>
      <c r="BK128" s="96"/>
      <c r="BL128" s="96"/>
      <c r="BM128" s="96"/>
      <c r="BN128" s="28"/>
      <c r="BO128" s="95"/>
      <c r="BP128" s="96"/>
      <c r="BQ128" s="96"/>
      <c r="BR128" s="96"/>
      <c r="BS128" s="96"/>
      <c r="BT128" s="96"/>
      <c r="BU128" s="96"/>
      <c r="BV128" s="96"/>
      <c r="BW128" s="9"/>
      <c r="BX128" s="15"/>
      <c r="BY128" s="15"/>
      <c r="BZ128" s="28"/>
      <c r="CA128" s="28"/>
      <c r="CB128" s="28"/>
      <c r="CC128" s="28"/>
      <c r="CD128" s="15"/>
      <c r="CE128" s="28"/>
      <c r="CF128" s="16"/>
      <c r="CG128" s="28"/>
      <c r="CH128" s="15"/>
      <c r="CI128" s="15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31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16"/>
      <c r="DF128" s="96"/>
      <c r="DG128" s="96"/>
      <c r="DH128" s="96"/>
      <c r="DI128" s="96"/>
      <c r="DJ128" s="96"/>
      <c r="DK128" s="96"/>
      <c r="DL128" s="96"/>
      <c r="DM128" s="96"/>
      <c r="DN128" s="96"/>
      <c r="DO128" s="96"/>
      <c r="DP128" s="9"/>
      <c r="DQ128" s="15"/>
    </row>
    <row r="129" spans="14:121" s="11" customFormat="1">
      <c r="N129" s="9"/>
      <c r="O129" s="9"/>
      <c r="P129" s="9"/>
      <c r="Q129" s="9"/>
      <c r="S129" s="9"/>
      <c r="T129" s="9"/>
      <c r="U129" s="9"/>
      <c r="V129" s="9"/>
      <c r="W129" s="9"/>
      <c r="X129" s="9"/>
      <c r="Y129" s="9"/>
      <c r="Z129" s="9"/>
      <c r="AA129" s="94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6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95"/>
      <c r="BJ129" s="95"/>
      <c r="BK129" s="96"/>
      <c r="BL129" s="96"/>
      <c r="BM129" s="96"/>
      <c r="BN129" s="28"/>
      <c r="BO129" s="95"/>
      <c r="BP129" s="96"/>
      <c r="BQ129" s="96"/>
      <c r="BR129" s="96"/>
      <c r="BS129" s="96"/>
      <c r="BT129" s="96"/>
      <c r="BU129" s="96"/>
      <c r="BV129" s="96"/>
      <c r="BW129" s="9"/>
      <c r="BX129" s="15"/>
      <c r="BY129" s="15"/>
      <c r="BZ129" s="28"/>
      <c r="CA129" s="28"/>
      <c r="CB129" s="28"/>
      <c r="CC129" s="28"/>
      <c r="CD129" s="15"/>
      <c r="CE129" s="28"/>
      <c r="CF129" s="16"/>
      <c r="CG129" s="28"/>
      <c r="CH129" s="15"/>
      <c r="CI129" s="15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31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16"/>
      <c r="DF129" s="96"/>
      <c r="DG129" s="96"/>
      <c r="DH129" s="96"/>
      <c r="DI129" s="96"/>
      <c r="DJ129" s="96"/>
      <c r="DK129" s="96"/>
      <c r="DL129" s="96"/>
      <c r="DM129" s="96"/>
      <c r="DN129" s="96"/>
      <c r="DO129" s="96"/>
      <c r="DP129" s="9"/>
      <c r="DQ129" s="15"/>
    </row>
    <row r="130" spans="14:121" s="11" customFormat="1">
      <c r="N130" s="9"/>
      <c r="O130" s="9"/>
      <c r="P130" s="9"/>
      <c r="Q130" s="9"/>
      <c r="S130" s="9"/>
      <c r="T130" s="9"/>
      <c r="U130" s="9"/>
      <c r="V130" s="9"/>
      <c r="W130" s="9"/>
      <c r="X130" s="9"/>
      <c r="Y130" s="9"/>
      <c r="Z130" s="9"/>
      <c r="AA130" s="94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6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95"/>
      <c r="BJ130" s="95"/>
      <c r="BK130" s="96"/>
      <c r="BL130" s="96"/>
      <c r="BM130" s="96"/>
      <c r="BN130" s="28"/>
      <c r="BO130" s="95"/>
      <c r="BP130" s="96"/>
      <c r="BQ130" s="96"/>
      <c r="BR130" s="96"/>
      <c r="BS130" s="96"/>
      <c r="BT130" s="96"/>
      <c r="BU130" s="96"/>
      <c r="BV130" s="96"/>
      <c r="BW130" s="9"/>
      <c r="BX130" s="15"/>
      <c r="BY130" s="15"/>
      <c r="BZ130" s="28"/>
      <c r="CA130" s="28"/>
      <c r="CB130" s="28"/>
      <c r="CC130" s="28"/>
      <c r="CD130" s="15"/>
      <c r="CE130" s="28"/>
      <c r="CF130" s="16"/>
      <c r="CG130" s="28"/>
      <c r="CH130" s="15"/>
      <c r="CI130" s="15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31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16"/>
      <c r="DF130" s="96"/>
      <c r="DG130" s="96"/>
      <c r="DH130" s="96"/>
      <c r="DI130" s="96"/>
      <c r="DJ130" s="96"/>
      <c r="DK130" s="96"/>
      <c r="DL130" s="96"/>
      <c r="DM130" s="96"/>
      <c r="DN130" s="96"/>
      <c r="DO130" s="96"/>
      <c r="DP130" s="9"/>
      <c r="DQ130" s="15"/>
    </row>
    <row r="131" spans="14:121" s="11" customFormat="1">
      <c r="N131" s="9"/>
      <c r="O131" s="9"/>
      <c r="P131" s="9"/>
      <c r="Q131" s="9"/>
      <c r="S131" s="9"/>
      <c r="T131" s="9"/>
      <c r="U131" s="9"/>
      <c r="V131" s="9"/>
      <c r="W131" s="9"/>
      <c r="X131" s="9"/>
      <c r="Y131" s="9"/>
      <c r="Z131" s="9"/>
      <c r="AA131" s="94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6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95"/>
      <c r="BJ131" s="95"/>
      <c r="BK131" s="96"/>
      <c r="BL131" s="96"/>
      <c r="BM131" s="96"/>
      <c r="BN131" s="28"/>
      <c r="BO131" s="95"/>
      <c r="BP131" s="96"/>
      <c r="BQ131" s="96"/>
      <c r="BR131" s="96"/>
      <c r="BS131" s="96"/>
      <c r="BT131" s="96"/>
      <c r="BU131" s="96"/>
      <c r="BV131" s="96"/>
      <c r="BW131" s="9"/>
      <c r="BX131" s="15"/>
      <c r="BY131" s="15"/>
      <c r="BZ131" s="28"/>
      <c r="CA131" s="28"/>
      <c r="CB131" s="28"/>
      <c r="CC131" s="28"/>
      <c r="CD131" s="15"/>
      <c r="CE131" s="28"/>
      <c r="CF131" s="16"/>
      <c r="CG131" s="28"/>
      <c r="CH131" s="15"/>
      <c r="CI131" s="15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31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16"/>
      <c r="DF131" s="96"/>
      <c r="DG131" s="96"/>
      <c r="DH131" s="96"/>
      <c r="DI131" s="96"/>
      <c r="DJ131" s="96"/>
      <c r="DK131" s="96"/>
      <c r="DL131" s="96"/>
      <c r="DM131" s="96"/>
      <c r="DN131" s="96"/>
      <c r="DO131" s="96"/>
      <c r="DP131" s="9"/>
      <c r="DQ131" s="15"/>
    </row>
    <row r="132" spans="14:121" s="11" customFormat="1">
      <c r="N132" s="9"/>
      <c r="O132" s="9"/>
      <c r="P132" s="9"/>
      <c r="Q132" s="9"/>
      <c r="S132" s="9"/>
      <c r="T132" s="9"/>
      <c r="U132" s="9"/>
      <c r="V132" s="9"/>
      <c r="W132" s="9"/>
      <c r="X132" s="9"/>
      <c r="Y132" s="9"/>
      <c r="Z132" s="9"/>
      <c r="AA132" s="94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6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95"/>
      <c r="BJ132" s="95"/>
      <c r="BK132" s="96"/>
      <c r="BL132" s="96"/>
      <c r="BM132" s="96"/>
      <c r="BN132" s="28"/>
      <c r="BO132" s="95"/>
      <c r="BP132" s="96"/>
      <c r="BQ132" s="96"/>
      <c r="BR132" s="96"/>
      <c r="BS132" s="96"/>
      <c r="BT132" s="96"/>
      <c r="BU132" s="96"/>
      <c r="BV132" s="96"/>
      <c r="BW132" s="9"/>
      <c r="BX132" s="15"/>
      <c r="BY132" s="15"/>
      <c r="BZ132" s="28"/>
      <c r="CA132" s="28"/>
      <c r="CB132" s="28"/>
      <c r="CC132" s="28"/>
      <c r="CD132" s="15"/>
      <c r="CE132" s="28"/>
      <c r="CF132" s="16"/>
      <c r="CG132" s="28"/>
      <c r="CH132" s="15"/>
      <c r="CI132" s="15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31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16"/>
      <c r="DF132" s="96"/>
      <c r="DG132" s="96"/>
      <c r="DH132" s="96"/>
      <c r="DI132" s="96"/>
      <c r="DJ132" s="96"/>
      <c r="DK132" s="96"/>
      <c r="DL132" s="96"/>
      <c r="DM132" s="96"/>
      <c r="DN132" s="96"/>
      <c r="DO132" s="96"/>
      <c r="DP132" s="9"/>
      <c r="DQ132" s="15"/>
    </row>
    <row r="133" spans="14:121" s="11" customFormat="1">
      <c r="N133" s="9"/>
      <c r="O133" s="9"/>
      <c r="P133" s="9"/>
      <c r="Q133" s="9"/>
      <c r="S133" s="9"/>
      <c r="T133" s="9"/>
      <c r="U133" s="9"/>
      <c r="V133" s="9"/>
      <c r="W133" s="9"/>
      <c r="X133" s="9"/>
      <c r="Y133" s="9"/>
      <c r="Z133" s="9"/>
      <c r="AA133" s="94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6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95"/>
      <c r="BJ133" s="95"/>
      <c r="BK133" s="96"/>
      <c r="BL133" s="96"/>
      <c r="BM133" s="96"/>
      <c r="BN133" s="28"/>
      <c r="BO133" s="95"/>
      <c r="BP133" s="96"/>
      <c r="BQ133" s="96"/>
      <c r="BR133" s="96"/>
      <c r="BS133" s="96"/>
      <c r="BT133" s="96"/>
      <c r="BU133" s="96"/>
      <c r="BV133" s="96"/>
      <c r="BW133" s="9"/>
      <c r="BX133" s="15"/>
      <c r="BY133" s="15"/>
      <c r="BZ133" s="28"/>
      <c r="CA133" s="28"/>
      <c r="CB133" s="28"/>
      <c r="CC133" s="28"/>
      <c r="CD133" s="15"/>
      <c r="CE133" s="28"/>
      <c r="CF133" s="16"/>
      <c r="CG133" s="28"/>
      <c r="CH133" s="15"/>
      <c r="CI133" s="15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31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16"/>
      <c r="DF133" s="96"/>
      <c r="DG133" s="96"/>
      <c r="DH133" s="96"/>
      <c r="DI133" s="96"/>
      <c r="DJ133" s="96"/>
      <c r="DK133" s="96"/>
      <c r="DL133" s="96"/>
      <c r="DM133" s="96"/>
      <c r="DN133" s="96"/>
      <c r="DO133" s="96"/>
      <c r="DP133" s="9"/>
      <c r="DQ133" s="15"/>
    </row>
    <row r="134" spans="14:121" s="11" customFormat="1">
      <c r="N134" s="9"/>
      <c r="O134" s="9"/>
      <c r="P134" s="9"/>
      <c r="Q134" s="9"/>
      <c r="S134" s="9"/>
      <c r="T134" s="9"/>
      <c r="U134" s="9"/>
      <c r="V134" s="9"/>
      <c r="W134" s="9"/>
      <c r="X134" s="9"/>
      <c r="Y134" s="9"/>
      <c r="Z134" s="9"/>
      <c r="AA134" s="94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6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95"/>
      <c r="BJ134" s="95"/>
      <c r="BK134" s="96"/>
      <c r="BL134" s="96"/>
      <c r="BM134" s="96"/>
      <c r="BN134" s="28"/>
      <c r="BO134" s="95"/>
      <c r="BP134" s="96"/>
      <c r="BQ134" s="96"/>
      <c r="BR134" s="96"/>
      <c r="BS134" s="96"/>
      <c r="BT134" s="96"/>
      <c r="BU134" s="96"/>
      <c r="BV134" s="96"/>
      <c r="BW134" s="9"/>
      <c r="BX134" s="15"/>
      <c r="BY134" s="15"/>
      <c r="BZ134" s="28"/>
      <c r="CA134" s="28"/>
      <c r="CB134" s="28"/>
      <c r="CC134" s="28"/>
      <c r="CD134" s="15"/>
      <c r="CE134" s="28"/>
      <c r="CF134" s="16"/>
      <c r="CG134" s="28"/>
      <c r="CH134" s="15"/>
      <c r="CI134" s="15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31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16"/>
      <c r="DF134" s="96"/>
      <c r="DG134" s="96"/>
      <c r="DH134" s="96"/>
      <c r="DI134" s="96"/>
      <c r="DJ134" s="96"/>
      <c r="DK134" s="96"/>
      <c r="DL134" s="96"/>
      <c r="DM134" s="96"/>
      <c r="DN134" s="96"/>
      <c r="DO134" s="96"/>
      <c r="DP134" s="9"/>
      <c r="DQ134" s="15"/>
    </row>
    <row r="135" spans="14:121" s="11" customFormat="1">
      <c r="N135" s="9"/>
      <c r="O135" s="9"/>
      <c r="P135" s="9"/>
      <c r="Q135" s="9"/>
      <c r="S135" s="9"/>
      <c r="T135" s="9"/>
      <c r="U135" s="9"/>
      <c r="V135" s="9"/>
      <c r="W135" s="9"/>
      <c r="X135" s="9"/>
      <c r="Y135" s="9"/>
      <c r="Z135" s="9"/>
      <c r="AA135" s="94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6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95"/>
      <c r="BJ135" s="95"/>
      <c r="BK135" s="96"/>
      <c r="BL135" s="96"/>
      <c r="BM135" s="96"/>
      <c r="BN135" s="28"/>
      <c r="BO135" s="95"/>
      <c r="BP135" s="96"/>
      <c r="BQ135" s="96"/>
      <c r="BR135" s="96"/>
      <c r="BS135" s="96"/>
      <c r="BT135" s="96"/>
      <c r="BU135" s="96"/>
      <c r="BV135" s="96"/>
      <c r="BW135" s="9"/>
      <c r="BX135" s="15"/>
      <c r="BY135" s="15"/>
      <c r="BZ135" s="28"/>
      <c r="CA135" s="28"/>
      <c r="CB135" s="28"/>
      <c r="CC135" s="28"/>
      <c r="CD135" s="15"/>
      <c r="CE135" s="28"/>
      <c r="CF135" s="16"/>
      <c r="CG135" s="28"/>
      <c r="CH135" s="15"/>
      <c r="CI135" s="15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31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16"/>
      <c r="DF135" s="96"/>
      <c r="DG135" s="96"/>
      <c r="DH135" s="96"/>
      <c r="DI135" s="96"/>
      <c r="DJ135" s="96"/>
      <c r="DK135" s="96"/>
      <c r="DL135" s="96"/>
      <c r="DM135" s="96"/>
      <c r="DN135" s="96"/>
      <c r="DO135" s="96"/>
      <c r="DP135" s="9"/>
      <c r="DQ135" s="15"/>
    </row>
    <row r="136" spans="14:121" s="11" customFormat="1">
      <c r="N136" s="9"/>
      <c r="O136" s="9"/>
      <c r="P136" s="9"/>
      <c r="Q136" s="9"/>
      <c r="S136" s="9"/>
      <c r="T136" s="9"/>
      <c r="U136" s="9"/>
      <c r="V136" s="9"/>
      <c r="W136" s="9"/>
      <c r="X136" s="9"/>
      <c r="Y136" s="9"/>
      <c r="Z136" s="9"/>
      <c r="AA136" s="94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6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95"/>
      <c r="BJ136" s="95"/>
      <c r="BK136" s="96"/>
      <c r="BL136" s="96"/>
      <c r="BM136" s="96"/>
      <c r="BN136" s="28"/>
      <c r="BO136" s="95"/>
      <c r="BP136" s="96"/>
      <c r="BQ136" s="96"/>
      <c r="BR136" s="96"/>
      <c r="BS136" s="96"/>
      <c r="BT136" s="96"/>
      <c r="BU136" s="96"/>
      <c r="BV136" s="96"/>
      <c r="BW136" s="9"/>
      <c r="BX136" s="15"/>
      <c r="BY136" s="15"/>
      <c r="BZ136" s="28"/>
      <c r="CA136" s="28"/>
      <c r="CB136" s="28"/>
      <c r="CC136" s="28"/>
      <c r="CD136" s="15"/>
      <c r="CE136" s="28"/>
      <c r="CF136" s="16"/>
      <c r="CG136" s="28"/>
      <c r="CH136" s="15"/>
      <c r="CI136" s="15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31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16"/>
      <c r="DF136" s="96"/>
      <c r="DG136" s="96"/>
      <c r="DH136" s="96"/>
      <c r="DI136" s="96"/>
      <c r="DJ136" s="96"/>
      <c r="DK136" s="96"/>
      <c r="DL136" s="96"/>
      <c r="DM136" s="96"/>
      <c r="DN136" s="96"/>
      <c r="DO136" s="96"/>
      <c r="DP136" s="9"/>
      <c r="DQ136" s="15"/>
    </row>
    <row r="137" spans="14:121" s="11" customFormat="1">
      <c r="N137" s="9"/>
      <c r="O137" s="9"/>
      <c r="P137" s="9"/>
      <c r="Q137" s="9"/>
      <c r="S137" s="9"/>
      <c r="T137" s="9"/>
      <c r="U137" s="9"/>
      <c r="V137" s="9"/>
      <c r="W137" s="9"/>
      <c r="X137" s="9"/>
      <c r="Y137" s="9"/>
      <c r="Z137" s="9"/>
      <c r="AA137" s="94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6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95"/>
      <c r="BJ137" s="95"/>
      <c r="BK137" s="96"/>
      <c r="BL137" s="96"/>
      <c r="BM137" s="96"/>
      <c r="BN137" s="28"/>
      <c r="BO137" s="95"/>
      <c r="BP137" s="96"/>
      <c r="BQ137" s="96"/>
      <c r="BR137" s="96"/>
      <c r="BS137" s="96"/>
      <c r="BT137" s="96"/>
      <c r="BU137" s="96"/>
      <c r="BV137" s="96"/>
      <c r="BW137" s="9"/>
      <c r="BX137" s="15"/>
      <c r="BY137" s="15"/>
      <c r="BZ137" s="28"/>
      <c r="CA137" s="28"/>
      <c r="CB137" s="28"/>
      <c r="CC137" s="28"/>
      <c r="CD137" s="15"/>
      <c r="CE137" s="28"/>
      <c r="CF137" s="16"/>
      <c r="CG137" s="28"/>
      <c r="CH137" s="15"/>
      <c r="CI137" s="15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31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16"/>
      <c r="DF137" s="96"/>
      <c r="DG137" s="96"/>
      <c r="DH137" s="96"/>
      <c r="DI137" s="96"/>
      <c r="DJ137" s="96"/>
      <c r="DK137" s="96"/>
      <c r="DL137" s="96"/>
      <c r="DM137" s="96"/>
      <c r="DN137" s="96"/>
      <c r="DO137" s="96"/>
      <c r="DP137" s="9"/>
      <c r="DQ137" s="15"/>
    </row>
    <row r="138" spans="14:121" s="11" customFormat="1">
      <c r="N138" s="9"/>
      <c r="O138" s="9"/>
      <c r="P138" s="9"/>
      <c r="Q138" s="9"/>
      <c r="S138" s="9"/>
      <c r="T138" s="9"/>
      <c r="U138" s="9"/>
      <c r="V138" s="9"/>
      <c r="W138" s="9"/>
      <c r="X138" s="9"/>
      <c r="Y138" s="9"/>
      <c r="Z138" s="9"/>
      <c r="AA138" s="94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6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95"/>
      <c r="BJ138" s="95"/>
      <c r="BK138" s="96"/>
      <c r="BL138" s="96"/>
      <c r="BM138" s="96"/>
      <c r="BN138" s="28"/>
      <c r="BO138" s="95"/>
      <c r="BP138" s="96"/>
      <c r="BQ138" s="96"/>
      <c r="BR138" s="96"/>
      <c r="BS138" s="96"/>
      <c r="BT138" s="96"/>
      <c r="BU138" s="96"/>
      <c r="BV138" s="96"/>
      <c r="BW138" s="9"/>
      <c r="BX138" s="15"/>
      <c r="BY138" s="15"/>
      <c r="BZ138" s="28"/>
      <c r="CA138" s="28"/>
      <c r="CB138" s="28"/>
      <c r="CC138" s="28"/>
      <c r="CD138" s="15"/>
      <c r="CE138" s="28"/>
      <c r="CF138" s="16"/>
      <c r="CG138" s="28"/>
      <c r="CH138" s="15"/>
      <c r="CI138" s="15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31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16"/>
      <c r="DF138" s="96"/>
      <c r="DG138" s="96"/>
      <c r="DH138" s="96"/>
      <c r="DI138" s="96"/>
      <c r="DJ138" s="96"/>
      <c r="DK138" s="96"/>
      <c r="DL138" s="96"/>
      <c r="DM138" s="96"/>
      <c r="DN138" s="96"/>
      <c r="DO138" s="96"/>
      <c r="DP138" s="9"/>
      <c r="DQ138" s="15"/>
    </row>
    <row r="139" spans="14:121" s="11" customFormat="1">
      <c r="N139" s="9"/>
      <c r="O139" s="9"/>
      <c r="P139" s="9"/>
      <c r="Q139" s="9"/>
      <c r="S139" s="9"/>
      <c r="T139" s="9"/>
      <c r="U139" s="9"/>
      <c r="V139" s="9"/>
      <c r="W139" s="9"/>
      <c r="X139" s="9"/>
      <c r="Y139" s="9"/>
      <c r="Z139" s="9"/>
      <c r="AA139" s="94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6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95"/>
      <c r="BJ139" s="95"/>
      <c r="BK139" s="96"/>
      <c r="BL139" s="96"/>
      <c r="BM139" s="96"/>
      <c r="BN139" s="28"/>
      <c r="BO139" s="95"/>
      <c r="BP139" s="96"/>
      <c r="BQ139" s="96"/>
      <c r="BR139" s="96"/>
      <c r="BS139" s="96"/>
      <c r="BT139" s="96"/>
      <c r="BU139" s="96"/>
      <c r="BV139" s="96"/>
      <c r="BW139" s="9"/>
      <c r="BX139" s="15"/>
      <c r="BY139" s="15"/>
      <c r="BZ139" s="28"/>
      <c r="CA139" s="28"/>
      <c r="CB139" s="28"/>
      <c r="CC139" s="28"/>
      <c r="CD139" s="15"/>
      <c r="CE139" s="28"/>
      <c r="CF139" s="16"/>
      <c r="CG139" s="28"/>
      <c r="CH139" s="15"/>
      <c r="CI139" s="15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31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16"/>
      <c r="DF139" s="96"/>
      <c r="DG139" s="96"/>
      <c r="DH139" s="96"/>
      <c r="DI139" s="96"/>
      <c r="DJ139" s="96"/>
      <c r="DK139" s="96"/>
      <c r="DL139" s="96"/>
      <c r="DM139" s="96"/>
      <c r="DN139" s="96"/>
      <c r="DO139" s="96"/>
      <c r="DP139" s="9"/>
      <c r="DQ139" s="15"/>
    </row>
    <row r="140" spans="14:121" s="11" customFormat="1">
      <c r="N140" s="9"/>
      <c r="O140" s="9"/>
      <c r="P140" s="9"/>
      <c r="Q140" s="9"/>
      <c r="S140" s="9"/>
      <c r="T140" s="9"/>
      <c r="U140" s="9"/>
      <c r="V140" s="9"/>
      <c r="W140" s="9"/>
      <c r="X140" s="9"/>
      <c r="Y140" s="9"/>
      <c r="Z140" s="9"/>
      <c r="AA140" s="94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6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95"/>
      <c r="BJ140" s="95"/>
      <c r="BK140" s="96"/>
      <c r="BL140" s="96"/>
      <c r="BM140" s="96"/>
      <c r="BN140" s="28"/>
      <c r="BO140" s="95"/>
      <c r="BP140" s="96"/>
      <c r="BQ140" s="96"/>
      <c r="BR140" s="96"/>
      <c r="BS140" s="96"/>
      <c r="BT140" s="96"/>
      <c r="BU140" s="96"/>
      <c r="BV140" s="96"/>
      <c r="BW140" s="9"/>
      <c r="BX140" s="15"/>
      <c r="BY140" s="15"/>
      <c r="BZ140" s="28"/>
      <c r="CA140" s="28"/>
      <c r="CB140" s="28"/>
      <c r="CC140" s="28"/>
      <c r="CD140" s="15"/>
      <c r="CE140" s="28"/>
      <c r="CF140" s="16"/>
      <c r="CG140" s="28"/>
      <c r="CH140" s="15"/>
      <c r="CI140" s="15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31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16"/>
      <c r="DF140" s="96"/>
      <c r="DG140" s="96"/>
      <c r="DH140" s="96"/>
      <c r="DI140" s="96"/>
      <c r="DJ140" s="96"/>
      <c r="DK140" s="96"/>
      <c r="DL140" s="96"/>
      <c r="DM140" s="96"/>
      <c r="DN140" s="96"/>
      <c r="DO140" s="96"/>
      <c r="DP140" s="9"/>
      <c r="DQ140" s="15"/>
    </row>
    <row r="141" spans="14:121" s="11" customFormat="1">
      <c r="N141" s="9"/>
      <c r="O141" s="9"/>
      <c r="P141" s="9"/>
      <c r="Q141" s="9"/>
      <c r="S141" s="9"/>
      <c r="T141" s="9"/>
      <c r="U141" s="9"/>
      <c r="V141" s="9"/>
      <c r="W141" s="9"/>
      <c r="X141" s="9"/>
      <c r="Y141" s="9"/>
      <c r="Z141" s="9"/>
      <c r="AA141" s="94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6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95"/>
      <c r="BJ141" s="95"/>
      <c r="BK141" s="96"/>
      <c r="BL141" s="96"/>
      <c r="BM141" s="96"/>
      <c r="BN141" s="28"/>
      <c r="BO141" s="95"/>
      <c r="BP141" s="96"/>
      <c r="BQ141" s="96"/>
      <c r="BR141" s="96"/>
      <c r="BS141" s="96"/>
      <c r="BT141" s="96"/>
      <c r="BU141" s="96"/>
      <c r="BV141" s="96"/>
      <c r="BW141" s="9"/>
      <c r="BX141" s="15"/>
      <c r="BY141" s="15"/>
      <c r="BZ141" s="28"/>
      <c r="CA141" s="28"/>
      <c r="CB141" s="28"/>
      <c r="CC141" s="28"/>
      <c r="CD141" s="15"/>
      <c r="CE141" s="28"/>
      <c r="CF141" s="16"/>
      <c r="CG141" s="28"/>
      <c r="CH141" s="15"/>
      <c r="CI141" s="15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31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16"/>
      <c r="DF141" s="96"/>
      <c r="DG141" s="96"/>
      <c r="DH141" s="96"/>
      <c r="DI141" s="96"/>
      <c r="DJ141" s="96"/>
      <c r="DK141" s="96"/>
      <c r="DL141" s="96"/>
      <c r="DM141" s="96"/>
      <c r="DN141" s="96"/>
      <c r="DO141" s="96"/>
      <c r="DP141" s="9"/>
      <c r="DQ141" s="15"/>
    </row>
    <row r="142" spans="14:121" s="11" customFormat="1">
      <c r="N142" s="9"/>
      <c r="O142" s="9"/>
      <c r="P142" s="9"/>
      <c r="Q142" s="9"/>
      <c r="S142" s="9"/>
      <c r="T142" s="9"/>
      <c r="U142" s="9"/>
      <c r="V142" s="9"/>
      <c r="W142" s="9"/>
      <c r="X142" s="9"/>
      <c r="Y142" s="9"/>
      <c r="Z142" s="9"/>
      <c r="AA142" s="94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6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95"/>
      <c r="BJ142" s="95"/>
      <c r="BK142" s="96"/>
      <c r="BL142" s="96"/>
      <c r="BM142" s="96"/>
      <c r="BN142" s="28"/>
      <c r="BO142" s="95"/>
      <c r="BP142" s="96"/>
      <c r="BQ142" s="96"/>
      <c r="BR142" s="96"/>
      <c r="BS142" s="96"/>
      <c r="BT142" s="96"/>
      <c r="BU142" s="96"/>
      <c r="BV142" s="96"/>
      <c r="BW142" s="9"/>
      <c r="BX142" s="15"/>
      <c r="BY142" s="15"/>
      <c r="BZ142" s="28"/>
      <c r="CA142" s="28"/>
      <c r="CB142" s="28"/>
      <c r="CC142" s="28"/>
      <c r="CD142" s="15"/>
      <c r="CE142" s="28"/>
      <c r="CF142" s="16"/>
      <c r="CG142" s="28"/>
      <c r="CH142" s="15"/>
      <c r="CI142" s="15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31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16"/>
      <c r="DF142" s="96"/>
      <c r="DG142" s="96"/>
      <c r="DH142" s="96"/>
      <c r="DI142" s="96"/>
      <c r="DJ142" s="96"/>
      <c r="DK142" s="96"/>
      <c r="DL142" s="96"/>
      <c r="DM142" s="96"/>
      <c r="DN142" s="96"/>
      <c r="DO142" s="96"/>
      <c r="DP142" s="9"/>
      <c r="DQ142" s="15"/>
    </row>
    <row r="143" spans="14:121" s="11" customFormat="1">
      <c r="N143" s="9"/>
      <c r="Y143" s="9"/>
      <c r="Z143" s="9"/>
      <c r="AA143" s="94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6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95"/>
      <c r="BJ143" s="95"/>
      <c r="BK143" s="95"/>
      <c r="BL143" s="95"/>
      <c r="BM143" s="95"/>
      <c r="BN143" s="15"/>
      <c r="BO143" s="95"/>
      <c r="BP143" s="95"/>
      <c r="BQ143" s="95"/>
      <c r="BR143" s="95"/>
      <c r="BS143" s="95"/>
      <c r="BT143" s="95"/>
      <c r="BU143" s="95"/>
      <c r="BV143" s="95"/>
      <c r="BW143" s="9"/>
      <c r="BX143" s="15"/>
      <c r="BY143" s="15"/>
      <c r="BZ143" s="15"/>
      <c r="CA143" s="15"/>
      <c r="CB143" s="15"/>
      <c r="CC143" s="15"/>
      <c r="CD143" s="15"/>
      <c r="CE143" s="15"/>
      <c r="CF143" s="16"/>
      <c r="CG143" s="15"/>
      <c r="CH143" s="15"/>
      <c r="CI143" s="15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31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16"/>
      <c r="DF143" s="96"/>
      <c r="DG143" s="96"/>
      <c r="DH143" s="96"/>
      <c r="DI143" s="96"/>
      <c r="DJ143" s="96"/>
      <c r="DK143" s="96"/>
      <c r="DL143" s="96"/>
      <c r="DM143" s="96"/>
      <c r="DN143" s="96"/>
      <c r="DO143" s="96"/>
      <c r="DP143" s="9"/>
      <c r="DQ143" s="15"/>
    </row>
    <row r="144" spans="14:121" s="11" customFormat="1">
      <c r="N144" s="9"/>
      <c r="Y144" s="9"/>
      <c r="Z144" s="9"/>
      <c r="AA144" s="94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6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95"/>
      <c r="BJ144" s="95"/>
      <c r="BK144" s="95"/>
      <c r="BL144" s="95"/>
      <c r="BM144" s="95"/>
      <c r="BN144" s="15"/>
      <c r="BO144" s="95"/>
      <c r="BP144" s="95"/>
      <c r="BQ144" s="95"/>
      <c r="BR144" s="95"/>
      <c r="BS144" s="95"/>
      <c r="BT144" s="95"/>
      <c r="BU144" s="95"/>
      <c r="BV144" s="95"/>
      <c r="BW144" s="9"/>
      <c r="BX144" s="15"/>
      <c r="BY144" s="15"/>
      <c r="BZ144" s="15"/>
      <c r="CA144" s="15"/>
      <c r="CB144" s="15"/>
      <c r="CC144" s="15"/>
      <c r="CD144" s="15"/>
      <c r="CE144" s="15"/>
      <c r="CF144" s="16"/>
      <c r="CG144" s="15"/>
      <c r="CH144" s="15"/>
      <c r="CI144" s="15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31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16"/>
      <c r="DF144" s="96"/>
      <c r="DG144" s="96"/>
      <c r="DH144" s="96"/>
      <c r="DI144" s="96"/>
      <c r="DJ144" s="96"/>
      <c r="DK144" s="96"/>
      <c r="DL144" s="96"/>
      <c r="DM144" s="96"/>
      <c r="DN144" s="96"/>
      <c r="DO144" s="96"/>
      <c r="DP144" s="9"/>
      <c r="DQ144" s="15"/>
    </row>
    <row r="145" spans="14:121" s="11" customFormat="1">
      <c r="N145" s="9"/>
      <c r="Y145" s="9"/>
      <c r="Z145" s="9"/>
      <c r="AA145" s="94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6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95"/>
      <c r="BJ145" s="95"/>
      <c r="BK145" s="95"/>
      <c r="BL145" s="95"/>
      <c r="BM145" s="95"/>
      <c r="BN145" s="15"/>
      <c r="BO145" s="95"/>
      <c r="BP145" s="95"/>
      <c r="BQ145" s="95"/>
      <c r="BR145" s="95"/>
      <c r="BS145" s="95"/>
      <c r="BT145" s="95"/>
      <c r="BU145" s="95"/>
      <c r="BV145" s="95"/>
      <c r="BW145" s="9"/>
      <c r="BX145" s="15"/>
      <c r="BY145" s="15"/>
      <c r="BZ145" s="15"/>
      <c r="CA145" s="15"/>
      <c r="CB145" s="15"/>
      <c r="CC145" s="15"/>
      <c r="CD145" s="15"/>
      <c r="CE145" s="15"/>
      <c r="CF145" s="16"/>
      <c r="CG145" s="15"/>
      <c r="CH145" s="15"/>
      <c r="CI145" s="15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31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16"/>
      <c r="DF145" s="96"/>
      <c r="DG145" s="96"/>
      <c r="DH145" s="96"/>
      <c r="DI145" s="96"/>
      <c r="DJ145" s="96"/>
      <c r="DK145" s="96"/>
      <c r="DL145" s="96"/>
      <c r="DM145" s="96"/>
      <c r="DN145" s="96"/>
      <c r="DO145" s="96"/>
      <c r="DP145" s="9"/>
      <c r="DQ145" s="15"/>
    </row>
    <row r="146" spans="14:121" s="11" customFormat="1">
      <c r="N146" s="9"/>
      <c r="Y146" s="9"/>
      <c r="Z146" s="9"/>
      <c r="AA146" s="94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6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95"/>
      <c r="BJ146" s="95"/>
      <c r="BK146" s="95"/>
      <c r="BL146" s="95"/>
      <c r="BM146" s="95"/>
      <c r="BN146" s="15"/>
      <c r="BO146" s="95"/>
      <c r="BP146" s="95"/>
      <c r="BQ146" s="95"/>
      <c r="BR146" s="95"/>
      <c r="BS146" s="95"/>
      <c r="BT146" s="95"/>
      <c r="BU146" s="95"/>
      <c r="BV146" s="95"/>
      <c r="BW146" s="9"/>
      <c r="BX146" s="15"/>
      <c r="BY146" s="15"/>
      <c r="BZ146" s="15"/>
      <c r="CA146" s="15"/>
      <c r="CB146" s="15"/>
      <c r="CC146" s="15"/>
      <c r="CD146" s="15"/>
      <c r="CE146" s="15"/>
      <c r="CF146" s="16"/>
      <c r="CG146" s="15"/>
      <c r="CH146" s="15"/>
      <c r="CI146" s="15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31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16"/>
      <c r="DF146" s="96"/>
      <c r="DG146" s="96"/>
      <c r="DH146" s="96"/>
      <c r="DI146" s="96"/>
      <c r="DJ146" s="96"/>
      <c r="DK146" s="96"/>
      <c r="DL146" s="96"/>
      <c r="DM146" s="96"/>
      <c r="DN146" s="96"/>
      <c r="DO146" s="96"/>
      <c r="DP146" s="9"/>
      <c r="DQ146" s="15"/>
    </row>
    <row r="147" spans="14:121" s="11" customFormat="1">
      <c r="N147" s="9"/>
      <c r="Y147" s="9"/>
      <c r="Z147" s="9"/>
      <c r="AA147" s="94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6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95"/>
      <c r="BJ147" s="95"/>
      <c r="BK147" s="95"/>
      <c r="BL147" s="95"/>
      <c r="BM147" s="95"/>
      <c r="BN147" s="15"/>
      <c r="BO147" s="95"/>
      <c r="BP147" s="95"/>
      <c r="BQ147" s="95"/>
      <c r="BR147" s="95"/>
      <c r="BS147" s="95"/>
      <c r="BT147" s="95"/>
      <c r="BU147" s="95"/>
      <c r="BV147" s="95"/>
      <c r="BW147" s="9"/>
      <c r="BX147" s="15"/>
      <c r="BY147" s="15"/>
      <c r="BZ147" s="15"/>
      <c r="CA147" s="15"/>
      <c r="CB147" s="15"/>
      <c r="CC147" s="15"/>
      <c r="CD147" s="15"/>
      <c r="CE147" s="15"/>
      <c r="CF147" s="16"/>
      <c r="CG147" s="15"/>
      <c r="CH147" s="15"/>
      <c r="CI147" s="15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31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16"/>
      <c r="DF147" s="96"/>
      <c r="DG147" s="96"/>
      <c r="DH147" s="96"/>
      <c r="DI147" s="96"/>
      <c r="DJ147" s="96"/>
      <c r="DK147" s="96"/>
      <c r="DL147" s="96"/>
      <c r="DM147" s="96"/>
      <c r="DN147" s="96"/>
      <c r="DO147" s="96"/>
      <c r="DP147" s="9"/>
      <c r="DQ147" s="15"/>
    </row>
    <row r="148" spans="14:121" s="11" customFormat="1">
      <c r="N148" s="9"/>
      <c r="Y148" s="9"/>
      <c r="Z148" s="9"/>
      <c r="AA148" s="94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6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95"/>
      <c r="BJ148" s="95"/>
      <c r="BK148" s="95"/>
      <c r="BL148" s="95"/>
      <c r="BM148" s="95"/>
      <c r="BN148" s="15"/>
      <c r="BO148" s="95"/>
      <c r="BP148" s="95"/>
      <c r="BQ148" s="95"/>
      <c r="BR148" s="95"/>
      <c r="BS148" s="95"/>
      <c r="BT148" s="95"/>
      <c r="BU148" s="95"/>
      <c r="BV148" s="95"/>
      <c r="BW148" s="9"/>
      <c r="BX148" s="15"/>
      <c r="BY148" s="15"/>
      <c r="BZ148" s="15"/>
      <c r="CA148" s="15"/>
      <c r="CB148" s="15"/>
      <c r="CC148" s="15"/>
      <c r="CD148" s="15"/>
      <c r="CE148" s="15"/>
      <c r="CF148" s="16"/>
      <c r="CG148" s="15"/>
      <c r="CH148" s="15"/>
      <c r="CI148" s="15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31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16"/>
      <c r="DF148" s="96"/>
      <c r="DG148" s="96"/>
      <c r="DH148" s="96"/>
      <c r="DI148" s="96"/>
      <c r="DJ148" s="96"/>
      <c r="DK148" s="96"/>
      <c r="DL148" s="96"/>
      <c r="DM148" s="96"/>
      <c r="DN148" s="96"/>
      <c r="DO148" s="96"/>
      <c r="DP148" s="9"/>
      <c r="DQ148" s="15"/>
    </row>
    <row r="149" spans="14:121" s="11" customFormat="1">
      <c r="N149" s="9"/>
      <c r="Y149" s="9"/>
      <c r="Z149" s="9"/>
      <c r="AA149" s="98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6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95"/>
      <c r="BJ149" s="95"/>
      <c r="BK149" s="95"/>
      <c r="BL149" s="95"/>
      <c r="BM149" s="95"/>
      <c r="BN149" s="15"/>
      <c r="BO149" s="95"/>
      <c r="BP149" s="95"/>
      <c r="BQ149" s="95"/>
      <c r="BR149" s="95"/>
      <c r="BS149" s="95"/>
      <c r="BT149" s="95"/>
      <c r="BU149" s="95"/>
      <c r="BV149" s="95"/>
      <c r="BW149" s="9"/>
      <c r="BX149" s="15"/>
      <c r="BY149" s="15"/>
      <c r="BZ149" s="15"/>
      <c r="CA149" s="15"/>
      <c r="CB149" s="15"/>
      <c r="CC149" s="15"/>
      <c r="CD149" s="15"/>
      <c r="CE149" s="15"/>
      <c r="CF149" s="16"/>
      <c r="CG149" s="15"/>
      <c r="CH149" s="15"/>
      <c r="CI149" s="15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31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16"/>
      <c r="DF149" s="96"/>
      <c r="DG149" s="96"/>
      <c r="DH149" s="96"/>
      <c r="DI149" s="96"/>
      <c r="DJ149" s="96"/>
      <c r="DK149" s="96"/>
      <c r="DL149" s="96"/>
      <c r="DM149" s="96"/>
      <c r="DN149" s="96"/>
      <c r="DO149" s="96"/>
      <c r="DP149" s="9"/>
      <c r="DQ149" s="15"/>
    </row>
    <row r="150" spans="14:121" s="11" customFormat="1">
      <c r="N150" s="9"/>
      <c r="Y150" s="9"/>
      <c r="Z150" s="9"/>
      <c r="AA150" s="9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6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95"/>
      <c r="BJ150" s="95"/>
      <c r="BK150" s="95"/>
      <c r="BL150" s="95"/>
      <c r="BM150" s="95"/>
      <c r="BN150" s="15"/>
      <c r="BO150" s="95"/>
      <c r="BP150" s="95"/>
      <c r="BQ150" s="95"/>
      <c r="BR150" s="95"/>
      <c r="BS150" s="95"/>
      <c r="BT150" s="95"/>
      <c r="BU150" s="95"/>
      <c r="BV150" s="95"/>
      <c r="BW150" s="9"/>
      <c r="BX150" s="15"/>
      <c r="BY150" s="15"/>
      <c r="BZ150" s="15"/>
      <c r="CA150" s="15"/>
      <c r="CB150" s="15"/>
      <c r="CC150" s="15"/>
      <c r="CD150" s="15"/>
      <c r="CE150" s="15"/>
      <c r="CF150" s="16"/>
      <c r="CG150" s="15"/>
      <c r="CH150" s="15"/>
      <c r="CI150" s="15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31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16"/>
      <c r="DF150" s="96"/>
      <c r="DG150" s="96"/>
      <c r="DH150" s="96"/>
      <c r="DI150" s="96"/>
      <c r="DJ150" s="96"/>
      <c r="DK150" s="96"/>
      <c r="DL150" s="96"/>
      <c r="DM150" s="96"/>
      <c r="DN150" s="96"/>
      <c r="DO150" s="96"/>
      <c r="DP150" s="9"/>
      <c r="DQ150" s="15"/>
    </row>
    <row r="151" spans="14:121" s="11" customFormat="1">
      <c r="N151" s="9"/>
      <c r="Y151" s="9"/>
      <c r="Z151" s="9"/>
      <c r="AA151" s="100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6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95"/>
      <c r="BJ151" s="95"/>
      <c r="BK151" s="95"/>
      <c r="BL151" s="95"/>
      <c r="BM151" s="95"/>
      <c r="BN151" s="15"/>
      <c r="BO151" s="95"/>
      <c r="BP151" s="95"/>
      <c r="BQ151" s="95"/>
      <c r="BR151" s="95"/>
      <c r="BS151" s="95"/>
      <c r="BT151" s="95"/>
      <c r="BU151" s="95"/>
      <c r="BV151" s="95"/>
      <c r="BW151" s="9"/>
      <c r="BX151" s="15"/>
      <c r="BY151" s="15"/>
      <c r="BZ151" s="15"/>
      <c r="CA151" s="15"/>
      <c r="CB151" s="15"/>
      <c r="CC151" s="15"/>
      <c r="CD151" s="15"/>
      <c r="CE151" s="15"/>
      <c r="CF151" s="16"/>
      <c r="CG151" s="15"/>
      <c r="CH151" s="15"/>
      <c r="CI151" s="15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31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16"/>
      <c r="DF151" s="96"/>
      <c r="DG151" s="96"/>
      <c r="DH151" s="96"/>
      <c r="DI151" s="96"/>
      <c r="DJ151" s="96"/>
      <c r="DK151" s="96"/>
      <c r="DL151" s="96"/>
      <c r="DM151" s="96"/>
      <c r="DN151" s="96"/>
      <c r="DO151" s="96"/>
      <c r="DP151" s="9"/>
      <c r="DQ151" s="15"/>
    </row>
    <row r="152" spans="14:121" s="11" customFormat="1">
      <c r="N152" s="9"/>
      <c r="Y152" s="9"/>
      <c r="Z152" s="9"/>
      <c r="AA152" s="100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6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95"/>
      <c r="BJ152" s="95"/>
      <c r="BK152" s="95"/>
      <c r="BL152" s="95"/>
      <c r="BM152" s="95"/>
      <c r="BN152" s="15"/>
      <c r="BO152" s="95"/>
      <c r="BP152" s="95"/>
      <c r="BQ152" s="95"/>
      <c r="BR152" s="95"/>
      <c r="BS152" s="95"/>
      <c r="BT152" s="95"/>
      <c r="BU152" s="95"/>
      <c r="BV152" s="95"/>
      <c r="BW152" s="9"/>
      <c r="BX152" s="15"/>
      <c r="BY152" s="15"/>
      <c r="BZ152" s="15"/>
      <c r="CA152" s="15"/>
      <c r="CB152" s="15"/>
      <c r="CC152" s="15"/>
      <c r="CD152" s="15"/>
      <c r="CE152" s="15"/>
      <c r="CF152" s="16"/>
      <c r="CG152" s="15"/>
      <c r="CH152" s="15"/>
      <c r="CI152" s="15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31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16"/>
      <c r="DF152" s="96"/>
      <c r="DG152" s="96"/>
      <c r="DH152" s="96"/>
      <c r="DI152" s="96"/>
      <c r="DJ152" s="96"/>
      <c r="DK152" s="96"/>
      <c r="DL152" s="96"/>
      <c r="DM152" s="96"/>
      <c r="DN152" s="96"/>
      <c r="DO152" s="96"/>
      <c r="DP152" s="9"/>
      <c r="DQ152" s="15"/>
    </row>
    <row r="153" spans="14:121" s="11" customFormat="1">
      <c r="N153" s="9"/>
      <c r="Y153" s="9"/>
      <c r="Z153" s="9"/>
      <c r="AA153" s="94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6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95"/>
      <c r="BJ153" s="95"/>
      <c r="BK153" s="95"/>
      <c r="BL153" s="95"/>
      <c r="BM153" s="95"/>
      <c r="BN153" s="15"/>
      <c r="BO153" s="95"/>
      <c r="BP153" s="95"/>
      <c r="BQ153" s="95"/>
      <c r="BR153" s="95"/>
      <c r="BS153" s="95"/>
      <c r="BT153" s="95"/>
      <c r="BU153" s="95"/>
      <c r="BV153" s="95"/>
      <c r="BW153" s="9"/>
      <c r="BX153" s="15"/>
      <c r="BY153" s="15"/>
      <c r="BZ153" s="15"/>
      <c r="CA153" s="15"/>
      <c r="CB153" s="15"/>
      <c r="CC153" s="15"/>
      <c r="CD153" s="15"/>
      <c r="CE153" s="15"/>
      <c r="CF153" s="16"/>
      <c r="CG153" s="15"/>
      <c r="CH153" s="15"/>
      <c r="CI153" s="15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31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16"/>
      <c r="DF153" s="96"/>
      <c r="DG153" s="96"/>
      <c r="DH153" s="96"/>
      <c r="DI153" s="96"/>
      <c r="DJ153" s="96"/>
      <c r="DK153" s="96"/>
      <c r="DL153" s="96"/>
      <c r="DM153" s="96"/>
      <c r="DN153" s="96"/>
      <c r="DO153" s="96"/>
      <c r="DP153" s="9"/>
      <c r="DQ153" s="15"/>
    </row>
    <row r="154" spans="14:121" s="11" customFormat="1">
      <c r="N154" s="9"/>
      <c r="Y154" s="9"/>
      <c r="Z154" s="9"/>
      <c r="AA154" s="94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6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95"/>
      <c r="BJ154" s="95"/>
      <c r="BK154" s="95"/>
      <c r="BL154" s="95"/>
      <c r="BM154" s="95"/>
      <c r="BN154" s="15"/>
      <c r="BO154" s="95"/>
      <c r="BP154" s="95"/>
      <c r="BQ154" s="95"/>
      <c r="BR154" s="95"/>
      <c r="BS154" s="95"/>
      <c r="BT154" s="95"/>
      <c r="BU154" s="95"/>
      <c r="BV154" s="95"/>
      <c r="BW154" s="9"/>
      <c r="BX154" s="15"/>
      <c r="BY154" s="15"/>
      <c r="BZ154" s="15"/>
      <c r="CA154" s="15"/>
      <c r="CB154" s="15"/>
      <c r="CC154" s="15"/>
      <c r="CD154" s="15"/>
      <c r="CE154" s="15"/>
      <c r="CF154" s="16"/>
      <c r="CG154" s="15"/>
      <c r="CH154" s="15"/>
      <c r="CI154" s="15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31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16"/>
      <c r="DF154" s="96"/>
      <c r="DG154" s="96"/>
      <c r="DH154" s="96"/>
      <c r="DI154" s="96"/>
      <c r="DJ154" s="96"/>
      <c r="DK154" s="96"/>
      <c r="DL154" s="96"/>
      <c r="DM154" s="96"/>
      <c r="DN154" s="96"/>
      <c r="DO154" s="96"/>
      <c r="DP154" s="9"/>
      <c r="DQ154" s="15"/>
    </row>
    <row r="155" spans="14:121" s="11" customFormat="1">
      <c r="N155" s="9"/>
      <c r="Y155" s="9"/>
      <c r="Z155" s="9"/>
      <c r="AA155" s="94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6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95"/>
      <c r="BJ155" s="95"/>
      <c r="BK155" s="95"/>
      <c r="BL155" s="95"/>
      <c r="BM155" s="95"/>
      <c r="BN155" s="15"/>
      <c r="BO155" s="95"/>
      <c r="BP155" s="95"/>
      <c r="BQ155" s="95"/>
      <c r="BR155" s="95"/>
      <c r="BS155" s="95"/>
      <c r="BT155" s="95"/>
      <c r="BU155" s="95"/>
      <c r="BV155" s="95"/>
      <c r="BW155" s="9"/>
      <c r="BX155" s="15"/>
      <c r="BY155" s="15"/>
      <c r="BZ155" s="15"/>
      <c r="CA155" s="15"/>
      <c r="CB155" s="15"/>
      <c r="CC155" s="15"/>
      <c r="CD155" s="15"/>
      <c r="CE155" s="15"/>
      <c r="CF155" s="16"/>
      <c r="CG155" s="15"/>
      <c r="CH155" s="15"/>
      <c r="CI155" s="15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31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16"/>
      <c r="DF155" s="96"/>
      <c r="DG155" s="96"/>
      <c r="DH155" s="96"/>
      <c r="DI155" s="96"/>
      <c r="DJ155" s="96"/>
      <c r="DK155" s="96"/>
      <c r="DL155" s="96"/>
      <c r="DM155" s="96"/>
      <c r="DN155" s="96"/>
      <c r="DO155" s="96"/>
      <c r="DP155" s="9"/>
      <c r="DQ155" s="15"/>
    </row>
    <row r="156" spans="14:121" s="11" customFormat="1">
      <c r="N156" s="9"/>
      <c r="Y156" s="9"/>
      <c r="Z156" s="9"/>
      <c r="AA156" s="9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6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95"/>
      <c r="BJ156" s="95"/>
      <c r="BK156" s="95"/>
      <c r="BL156" s="95"/>
      <c r="BM156" s="95"/>
      <c r="BN156" s="15"/>
      <c r="BO156" s="95"/>
      <c r="BP156" s="95"/>
      <c r="BQ156" s="95"/>
      <c r="BR156" s="95"/>
      <c r="BS156" s="95"/>
      <c r="BT156" s="95"/>
      <c r="BU156" s="95"/>
      <c r="BV156" s="95"/>
      <c r="BW156" s="9"/>
      <c r="BX156" s="15"/>
      <c r="BY156" s="15"/>
      <c r="BZ156" s="15"/>
      <c r="CA156" s="15"/>
      <c r="CB156" s="15"/>
      <c r="CC156" s="15"/>
      <c r="CD156" s="15"/>
      <c r="CE156" s="15"/>
      <c r="CF156" s="16"/>
      <c r="CG156" s="15"/>
      <c r="CH156" s="15"/>
      <c r="CI156" s="15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31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16"/>
      <c r="DF156" s="96"/>
      <c r="DG156" s="96"/>
      <c r="DH156" s="96"/>
      <c r="DI156" s="96"/>
      <c r="DJ156" s="96"/>
      <c r="DK156" s="96"/>
      <c r="DL156" s="96"/>
      <c r="DM156" s="96"/>
      <c r="DN156" s="96"/>
      <c r="DO156" s="96"/>
      <c r="DP156" s="9"/>
      <c r="DQ156" s="15"/>
    </row>
    <row r="157" spans="14:121" s="11" customFormat="1">
      <c r="N157" s="9"/>
      <c r="Y157" s="9"/>
      <c r="Z157" s="9"/>
      <c r="AA157" s="94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6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95"/>
      <c r="BJ157" s="95"/>
      <c r="BK157" s="95"/>
      <c r="BL157" s="95"/>
      <c r="BM157" s="95"/>
      <c r="BN157" s="15"/>
      <c r="BO157" s="95"/>
      <c r="BP157" s="95"/>
      <c r="BQ157" s="95"/>
      <c r="BR157" s="95"/>
      <c r="BS157" s="95"/>
      <c r="BT157" s="95"/>
      <c r="BU157" s="95"/>
      <c r="BV157" s="95"/>
      <c r="BW157" s="9"/>
      <c r="BX157" s="15"/>
      <c r="BY157" s="15"/>
      <c r="BZ157" s="15"/>
      <c r="CA157" s="15"/>
      <c r="CB157" s="15"/>
      <c r="CC157" s="15"/>
      <c r="CD157" s="15"/>
      <c r="CE157" s="15"/>
      <c r="CF157" s="16"/>
      <c r="CG157" s="15"/>
      <c r="CH157" s="15"/>
      <c r="CI157" s="15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31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16"/>
      <c r="DF157" s="96"/>
      <c r="DG157" s="96"/>
      <c r="DH157" s="96"/>
      <c r="DI157" s="96"/>
      <c r="DJ157" s="96"/>
      <c r="DK157" s="96"/>
      <c r="DL157" s="96"/>
      <c r="DM157" s="96"/>
      <c r="DN157" s="96"/>
      <c r="DO157" s="96"/>
      <c r="DP157" s="9"/>
      <c r="DQ157" s="15"/>
    </row>
    <row r="158" spans="14:121" s="11" customFormat="1">
      <c r="N158" s="9"/>
      <c r="Y158" s="9"/>
      <c r="Z158" s="9"/>
      <c r="AA158" s="94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6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95"/>
      <c r="BJ158" s="95"/>
      <c r="BK158" s="95"/>
      <c r="BL158" s="95"/>
      <c r="BM158" s="95"/>
      <c r="BN158" s="15"/>
      <c r="BO158" s="95"/>
      <c r="BP158" s="95"/>
      <c r="BQ158" s="95"/>
      <c r="BR158" s="95"/>
      <c r="BS158" s="95"/>
      <c r="BT158" s="95"/>
      <c r="BU158" s="95"/>
      <c r="BV158" s="95"/>
      <c r="BW158" s="9"/>
      <c r="BX158" s="15"/>
      <c r="BY158" s="15"/>
      <c r="BZ158" s="15"/>
      <c r="CA158" s="15"/>
      <c r="CB158" s="15"/>
      <c r="CC158" s="15"/>
      <c r="CD158" s="15"/>
      <c r="CE158" s="15"/>
      <c r="CF158" s="16"/>
      <c r="CG158" s="15"/>
      <c r="CH158" s="15"/>
      <c r="CI158" s="15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31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16"/>
      <c r="DF158" s="96"/>
      <c r="DG158" s="96"/>
      <c r="DH158" s="96"/>
      <c r="DI158" s="96"/>
      <c r="DJ158" s="96"/>
      <c r="DK158" s="96"/>
      <c r="DL158" s="96"/>
      <c r="DM158" s="96"/>
      <c r="DN158" s="96"/>
      <c r="DO158" s="96"/>
      <c r="DP158" s="9"/>
      <c r="DQ158" s="15"/>
    </row>
    <row r="159" spans="14:121" s="11" customFormat="1">
      <c r="N159" s="9"/>
      <c r="Y159" s="9"/>
      <c r="Z159" s="9"/>
      <c r="AA159" s="94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6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95"/>
      <c r="BJ159" s="95"/>
      <c r="BK159" s="95"/>
      <c r="BL159" s="95"/>
      <c r="BM159" s="95"/>
      <c r="BN159" s="15"/>
      <c r="BO159" s="95"/>
      <c r="BP159" s="95"/>
      <c r="BQ159" s="95"/>
      <c r="BR159" s="95"/>
      <c r="BS159" s="95"/>
      <c r="BT159" s="95"/>
      <c r="BU159" s="95"/>
      <c r="BV159" s="95"/>
      <c r="BW159" s="9"/>
      <c r="BX159" s="15"/>
      <c r="BY159" s="15"/>
      <c r="BZ159" s="15"/>
      <c r="CA159" s="15"/>
      <c r="CB159" s="15"/>
      <c r="CC159" s="15"/>
      <c r="CD159" s="15"/>
      <c r="CE159" s="15"/>
      <c r="CF159" s="16"/>
      <c r="CG159" s="15"/>
      <c r="CH159" s="15"/>
      <c r="CI159" s="15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31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16"/>
      <c r="DF159" s="96"/>
      <c r="DG159" s="96"/>
      <c r="DH159" s="96"/>
      <c r="DI159" s="96"/>
      <c r="DJ159" s="96"/>
      <c r="DK159" s="96"/>
      <c r="DL159" s="96"/>
      <c r="DM159" s="96"/>
      <c r="DN159" s="96"/>
      <c r="DO159" s="96"/>
      <c r="DP159" s="9"/>
      <c r="DQ159" s="15"/>
    </row>
    <row r="160" spans="14:121" s="11" customFormat="1">
      <c r="N160" s="9"/>
      <c r="Y160" s="9"/>
      <c r="Z160" s="9"/>
      <c r="AA160" s="94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6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95"/>
      <c r="BJ160" s="95"/>
      <c r="BK160" s="95"/>
      <c r="BL160" s="95"/>
      <c r="BM160" s="95"/>
      <c r="BN160" s="15"/>
      <c r="BO160" s="95"/>
      <c r="BP160" s="95"/>
      <c r="BQ160" s="95"/>
      <c r="BR160" s="95"/>
      <c r="BS160" s="95"/>
      <c r="BT160" s="95"/>
      <c r="BU160" s="95"/>
      <c r="BV160" s="95"/>
      <c r="BW160" s="9"/>
      <c r="BX160" s="15"/>
      <c r="BY160" s="15"/>
      <c r="BZ160" s="15"/>
      <c r="CA160" s="15"/>
      <c r="CB160" s="15"/>
      <c r="CC160" s="15"/>
      <c r="CD160" s="15"/>
      <c r="CE160" s="15"/>
      <c r="CF160" s="16"/>
      <c r="CG160" s="15"/>
      <c r="CH160" s="15"/>
      <c r="CI160" s="15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31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16"/>
      <c r="DF160" s="96"/>
      <c r="DG160" s="96"/>
      <c r="DH160" s="96"/>
      <c r="DI160" s="96"/>
      <c r="DJ160" s="96"/>
      <c r="DK160" s="96"/>
      <c r="DL160" s="96"/>
      <c r="DM160" s="96"/>
      <c r="DN160" s="96"/>
      <c r="DO160" s="96"/>
      <c r="DP160" s="9"/>
      <c r="DQ160" s="15"/>
    </row>
    <row r="161" spans="14:121" s="11" customFormat="1">
      <c r="N161" s="9"/>
      <c r="Y161" s="9"/>
      <c r="Z161" s="9"/>
      <c r="AA161" s="94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6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95"/>
      <c r="BJ161" s="95"/>
      <c r="BK161" s="95"/>
      <c r="BL161" s="95"/>
      <c r="BM161" s="95"/>
      <c r="BN161" s="15"/>
      <c r="BO161" s="95"/>
      <c r="BP161" s="95"/>
      <c r="BQ161" s="95"/>
      <c r="BR161" s="95"/>
      <c r="BS161" s="95"/>
      <c r="BT161" s="95"/>
      <c r="BU161" s="95"/>
      <c r="BV161" s="95"/>
      <c r="BW161" s="9"/>
      <c r="BX161" s="15"/>
      <c r="BY161" s="15"/>
      <c r="BZ161" s="15"/>
      <c r="CA161" s="15"/>
      <c r="CB161" s="15"/>
      <c r="CC161" s="15"/>
      <c r="CD161" s="15"/>
      <c r="CE161" s="15"/>
      <c r="CF161" s="16"/>
      <c r="CG161" s="15"/>
      <c r="CH161" s="15"/>
      <c r="CI161" s="15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31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16"/>
      <c r="DF161" s="96"/>
      <c r="DG161" s="96"/>
      <c r="DH161" s="96"/>
      <c r="DI161" s="96"/>
      <c r="DJ161" s="96"/>
      <c r="DK161" s="96"/>
      <c r="DL161" s="96"/>
      <c r="DM161" s="96"/>
      <c r="DN161" s="96"/>
      <c r="DO161" s="96"/>
      <c r="DP161" s="9"/>
      <c r="DQ161" s="15"/>
    </row>
    <row r="162" spans="14:121" s="11" customFormat="1">
      <c r="N162" s="9"/>
      <c r="Y162" s="9"/>
      <c r="Z162" s="9"/>
      <c r="AA162" s="94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6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95"/>
      <c r="BJ162" s="95"/>
      <c r="BK162" s="95"/>
      <c r="BL162" s="95"/>
      <c r="BM162" s="95"/>
      <c r="BN162" s="15"/>
      <c r="BO162" s="95"/>
      <c r="BP162" s="95"/>
      <c r="BQ162" s="95"/>
      <c r="BR162" s="95"/>
      <c r="BS162" s="95"/>
      <c r="BT162" s="95"/>
      <c r="BU162" s="95"/>
      <c r="BV162" s="95"/>
      <c r="BW162" s="9"/>
      <c r="BX162" s="15"/>
      <c r="BY162" s="15"/>
      <c r="BZ162" s="15"/>
      <c r="CA162" s="15"/>
      <c r="CB162" s="15"/>
      <c r="CC162" s="15"/>
      <c r="CD162" s="15"/>
      <c r="CE162" s="15"/>
      <c r="CF162" s="16"/>
      <c r="CG162" s="15"/>
      <c r="CH162" s="15"/>
      <c r="CI162" s="15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31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16"/>
      <c r="DF162" s="96"/>
      <c r="DG162" s="96"/>
      <c r="DH162" s="96"/>
      <c r="DI162" s="96"/>
      <c r="DJ162" s="96"/>
      <c r="DK162" s="96"/>
      <c r="DL162" s="96"/>
      <c r="DM162" s="96"/>
      <c r="DN162" s="96"/>
      <c r="DO162" s="96"/>
      <c r="DP162" s="9"/>
      <c r="DQ162" s="15"/>
    </row>
    <row r="163" spans="14:121" s="11" customFormat="1">
      <c r="N163" s="9"/>
      <c r="Y163" s="9"/>
      <c r="Z163" s="9"/>
      <c r="AA163" s="94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6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95"/>
      <c r="BJ163" s="95"/>
      <c r="BK163" s="95"/>
      <c r="BL163" s="95"/>
      <c r="BM163" s="95"/>
      <c r="BN163" s="15"/>
      <c r="BO163" s="95"/>
      <c r="BP163" s="95"/>
      <c r="BQ163" s="95"/>
      <c r="BR163" s="95"/>
      <c r="BS163" s="95"/>
      <c r="BT163" s="95"/>
      <c r="BU163" s="95"/>
      <c r="BV163" s="95"/>
      <c r="BW163" s="9"/>
      <c r="BX163" s="15"/>
      <c r="BY163" s="15"/>
      <c r="BZ163" s="15"/>
      <c r="CA163" s="15"/>
      <c r="CB163" s="15"/>
      <c r="CC163" s="15"/>
      <c r="CD163" s="15"/>
      <c r="CE163" s="15"/>
      <c r="CF163" s="16"/>
      <c r="CG163" s="15"/>
      <c r="CH163" s="15"/>
      <c r="CI163" s="15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31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16"/>
      <c r="DF163" s="96"/>
      <c r="DG163" s="96"/>
      <c r="DH163" s="96"/>
      <c r="DI163" s="96"/>
      <c r="DJ163" s="96"/>
      <c r="DK163" s="96"/>
      <c r="DL163" s="96"/>
      <c r="DM163" s="96"/>
      <c r="DN163" s="96"/>
      <c r="DO163" s="96"/>
      <c r="DP163" s="9"/>
      <c r="DQ163" s="15"/>
    </row>
    <row r="164" spans="14:121" s="11" customFormat="1">
      <c r="N164" s="9"/>
      <c r="Y164" s="9"/>
      <c r="Z164" s="9"/>
      <c r="AA164" s="94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6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95"/>
      <c r="BJ164" s="95"/>
      <c r="BK164" s="95"/>
      <c r="BL164" s="95"/>
      <c r="BM164" s="95"/>
      <c r="BN164" s="15"/>
      <c r="BO164" s="95"/>
      <c r="BP164" s="95"/>
      <c r="BQ164" s="95"/>
      <c r="BR164" s="95"/>
      <c r="BS164" s="95"/>
      <c r="BT164" s="95"/>
      <c r="BU164" s="95"/>
      <c r="BV164" s="95"/>
      <c r="BW164" s="9"/>
      <c r="BX164" s="15"/>
      <c r="BY164" s="15"/>
      <c r="BZ164" s="15"/>
      <c r="CA164" s="15"/>
      <c r="CB164" s="15"/>
      <c r="CC164" s="15"/>
      <c r="CD164" s="15"/>
      <c r="CE164" s="15"/>
      <c r="CF164" s="16"/>
      <c r="CG164" s="15"/>
      <c r="CH164" s="15"/>
      <c r="CI164" s="15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31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16"/>
      <c r="DF164" s="96"/>
      <c r="DG164" s="96"/>
      <c r="DH164" s="96"/>
      <c r="DI164" s="96"/>
      <c r="DJ164" s="96"/>
      <c r="DK164" s="96"/>
      <c r="DL164" s="96"/>
      <c r="DM164" s="96"/>
      <c r="DN164" s="96"/>
      <c r="DO164" s="96"/>
      <c r="DP164" s="9"/>
      <c r="DQ164" s="15"/>
    </row>
    <row r="165" spans="14:121" s="11" customFormat="1">
      <c r="N165" s="9"/>
      <c r="Y165" s="9"/>
      <c r="Z165" s="9"/>
      <c r="AA165" s="94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6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95"/>
      <c r="BJ165" s="95"/>
      <c r="BK165" s="95"/>
      <c r="BL165" s="95"/>
      <c r="BM165" s="95"/>
      <c r="BN165" s="15"/>
      <c r="BO165" s="95"/>
      <c r="BP165" s="95"/>
      <c r="BQ165" s="95"/>
      <c r="BR165" s="95"/>
      <c r="BS165" s="95"/>
      <c r="BT165" s="95"/>
      <c r="BU165" s="95"/>
      <c r="BV165" s="95"/>
      <c r="BW165" s="9"/>
      <c r="BX165" s="15"/>
      <c r="BY165" s="15"/>
      <c r="BZ165" s="15"/>
      <c r="CA165" s="15"/>
      <c r="CB165" s="15"/>
      <c r="CC165" s="15"/>
      <c r="CD165" s="15"/>
      <c r="CE165" s="15"/>
      <c r="CF165" s="16"/>
      <c r="CG165" s="15"/>
      <c r="CH165" s="15"/>
      <c r="CI165" s="15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31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16"/>
      <c r="DF165" s="96"/>
      <c r="DG165" s="96"/>
      <c r="DH165" s="96"/>
      <c r="DI165" s="96"/>
      <c r="DJ165" s="96"/>
      <c r="DK165" s="96"/>
      <c r="DL165" s="96"/>
      <c r="DM165" s="96"/>
      <c r="DN165" s="96"/>
      <c r="DO165" s="96"/>
      <c r="DP165" s="9"/>
      <c r="DQ165" s="15"/>
    </row>
    <row r="166" spans="14:121" s="11" customFormat="1">
      <c r="N166" s="9"/>
      <c r="Y166" s="9"/>
      <c r="Z166" s="9"/>
      <c r="AA166" s="94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6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95"/>
      <c r="BJ166" s="95"/>
      <c r="BK166" s="95"/>
      <c r="BL166" s="95"/>
      <c r="BM166" s="95"/>
      <c r="BN166" s="15"/>
      <c r="BO166" s="95"/>
      <c r="BP166" s="95"/>
      <c r="BQ166" s="95"/>
      <c r="BR166" s="95"/>
      <c r="BS166" s="95"/>
      <c r="BT166" s="95"/>
      <c r="BU166" s="95"/>
      <c r="BV166" s="95"/>
      <c r="BW166" s="9"/>
      <c r="BX166" s="15"/>
      <c r="BY166" s="15"/>
      <c r="BZ166" s="15"/>
      <c r="CA166" s="15"/>
      <c r="CB166" s="15"/>
      <c r="CC166" s="15"/>
      <c r="CD166" s="15"/>
      <c r="CE166" s="15"/>
      <c r="CF166" s="16"/>
      <c r="CG166" s="15"/>
      <c r="CH166" s="15"/>
      <c r="CI166" s="15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31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16"/>
      <c r="DF166" s="96"/>
      <c r="DG166" s="96"/>
      <c r="DH166" s="96"/>
      <c r="DI166" s="96"/>
      <c r="DJ166" s="96"/>
      <c r="DK166" s="96"/>
      <c r="DL166" s="96"/>
      <c r="DM166" s="96"/>
      <c r="DN166" s="96"/>
      <c r="DO166" s="96"/>
      <c r="DP166" s="9"/>
      <c r="DQ166" s="15"/>
    </row>
    <row r="167" spans="14:121" s="11" customFormat="1">
      <c r="N167" s="9"/>
      <c r="Y167" s="9"/>
      <c r="Z167" s="9"/>
      <c r="AA167" s="94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6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95"/>
      <c r="BJ167" s="95"/>
      <c r="BK167" s="95"/>
      <c r="BL167" s="95"/>
      <c r="BM167" s="95"/>
      <c r="BN167" s="15"/>
      <c r="BO167" s="95"/>
      <c r="BP167" s="95"/>
      <c r="BQ167" s="95"/>
      <c r="BR167" s="95"/>
      <c r="BS167" s="95"/>
      <c r="BT167" s="95"/>
      <c r="BU167" s="95"/>
      <c r="BV167" s="95"/>
      <c r="BW167" s="9"/>
      <c r="BX167" s="15"/>
      <c r="BY167" s="15"/>
      <c r="BZ167" s="15"/>
      <c r="CA167" s="15"/>
      <c r="CB167" s="15"/>
      <c r="CC167" s="15"/>
      <c r="CD167" s="15"/>
      <c r="CE167" s="15"/>
      <c r="CF167" s="16"/>
      <c r="CG167" s="15"/>
      <c r="CH167" s="15"/>
      <c r="CI167" s="15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31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16"/>
      <c r="DF167" s="96"/>
      <c r="DG167" s="96"/>
      <c r="DH167" s="96"/>
      <c r="DI167" s="96"/>
      <c r="DJ167" s="96"/>
      <c r="DK167" s="96"/>
      <c r="DL167" s="96"/>
      <c r="DM167" s="96"/>
      <c r="DN167" s="96"/>
      <c r="DO167" s="96"/>
      <c r="DP167" s="9"/>
      <c r="DQ167" s="15"/>
    </row>
    <row r="168" spans="14:121" s="11" customFormat="1">
      <c r="N168" s="9"/>
      <c r="Y168" s="9"/>
      <c r="Z168" s="9"/>
      <c r="AA168" s="97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6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95"/>
      <c r="BJ168" s="95"/>
      <c r="BK168" s="95"/>
      <c r="BL168" s="95"/>
      <c r="BM168" s="95"/>
      <c r="BN168" s="15"/>
      <c r="BO168" s="95"/>
      <c r="BP168" s="95"/>
      <c r="BQ168" s="95"/>
      <c r="BR168" s="95"/>
      <c r="BS168" s="95"/>
      <c r="BT168" s="95"/>
      <c r="BU168" s="95"/>
      <c r="BV168" s="95"/>
      <c r="BW168" s="9"/>
      <c r="BX168" s="15"/>
      <c r="BY168" s="15"/>
      <c r="BZ168" s="15"/>
      <c r="CA168" s="15"/>
      <c r="CB168" s="15"/>
      <c r="CC168" s="15"/>
      <c r="CD168" s="15"/>
      <c r="CE168" s="15"/>
      <c r="CF168" s="16"/>
      <c r="CG168" s="15"/>
      <c r="CH168" s="15"/>
      <c r="CI168" s="15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31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16"/>
      <c r="DF168" s="96"/>
      <c r="DG168" s="96"/>
      <c r="DH168" s="96"/>
      <c r="DI168" s="96"/>
      <c r="DJ168" s="96"/>
      <c r="DK168" s="96"/>
      <c r="DL168" s="96"/>
      <c r="DM168" s="96"/>
      <c r="DN168" s="96"/>
      <c r="DO168" s="96"/>
      <c r="DP168" s="9"/>
      <c r="DQ168" s="15"/>
    </row>
    <row r="169" spans="14:121" s="11" customFormat="1">
      <c r="N169" s="9"/>
      <c r="Y169" s="9"/>
      <c r="Z169" s="9"/>
      <c r="AA169" s="94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6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95"/>
      <c r="BJ169" s="95"/>
      <c r="BK169" s="95"/>
      <c r="BL169" s="95"/>
      <c r="BM169" s="95"/>
      <c r="BN169" s="15"/>
      <c r="BO169" s="95"/>
      <c r="BP169" s="95"/>
      <c r="BQ169" s="95"/>
      <c r="BR169" s="95"/>
      <c r="BS169" s="95"/>
      <c r="BT169" s="95"/>
      <c r="BU169" s="95"/>
      <c r="BV169" s="95"/>
      <c r="BW169" s="9"/>
      <c r="BX169" s="15"/>
      <c r="BY169" s="15"/>
      <c r="BZ169" s="15"/>
      <c r="CA169" s="15"/>
      <c r="CB169" s="15"/>
      <c r="CC169" s="15"/>
      <c r="CD169" s="15"/>
      <c r="CE169" s="15"/>
      <c r="CF169" s="16"/>
      <c r="CG169" s="15"/>
      <c r="CH169" s="15"/>
      <c r="CI169" s="15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31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16"/>
      <c r="DF169" s="96"/>
      <c r="DG169" s="96"/>
      <c r="DH169" s="96"/>
      <c r="DI169" s="96"/>
      <c r="DJ169" s="96"/>
      <c r="DK169" s="96"/>
      <c r="DL169" s="96"/>
      <c r="DM169" s="96"/>
      <c r="DN169" s="96"/>
      <c r="DO169" s="96"/>
      <c r="DP169" s="9"/>
      <c r="DQ169" s="15"/>
    </row>
    <row r="170" spans="14:121" s="11" customFormat="1">
      <c r="N170" s="9"/>
      <c r="Y170" s="9"/>
      <c r="Z170" s="9"/>
      <c r="AA170" s="94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6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95"/>
      <c r="BJ170" s="95"/>
      <c r="BK170" s="95"/>
      <c r="BL170" s="95"/>
      <c r="BM170" s="95"/>
      <c r="BN170" s="15"/>
      <c r="BO170" s="95"/>
      <c r="BP170" s="95"/>
      <c r="BQ170" s="95"/>
      <c r="BR170" s="95"/>
      <c r="BS170" s="95"/>
      <c r="BT170" s="95"/>
      <c r="BU170" s="95"/>
      <c r="BV170" s="95"/>
      <c r="BW170" s="9"/>
      <c r="BX170" s="15"/>
      <c r="BY170" s="15"/>
      <c r="BZ170" s="15"/>
      <c r="CA170" s="15"/>
      <c r="CB170" s="15"/>
      <c r="CC170" s="15"/>
      <c r="CD170" s="15"/>
      <c r="CE170" s="15"/>
      <c r="CF170" s="16"/>
      <c r="CG170" s="15"/>
      <c r="CH170" s="15"/>
      <c r="CI170" s="15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31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16"/>
      <c r="DF170" s="96"/>
      <c r="DG170" s="96"/>
      <c r="DH170" s="96"/>
      <c r="DI170" s="96"/>
      <c r="DJ170" s="96"/>
      <c r="DK170" s="96"/>
      <c r="DL170" s="96"/>
      <c r="DM170" s="96"/>
      <c r="DN170" s="96"/>
      <c r="DO170" s="96"/>
      <c r="DP170" s="9"/>
      <c r="DQ170" s="15"/>
    </row>
    <row r="171" spans="14:121" s="11" customFormat="1">
      <c r="N171" s="9"/>
      <c r="Y171" s="9"/>
      <c r="Z171" s="9"/>
      <c r="AA171" s="94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6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95"/>
      <c r="BJ171" s="95"/>
      <c r="BK171" s="95"/>
      <c r="BL171" s="95"/>
      <c r="BM171" s="95"/>
      <c r="BN171" s="15"/>
      <c r="BO171" s="95"/>
      <c r="BP171" s="95"/>
      <c r="BQ171" s="95"/>
      <c r="BR171" s="95"/>
      <c r="BS171" s="95"/>
      <c r="BT171" s="95"/>
      <c r="BU171" s="95"/>
      <c r="BV171" s="95"/>
      <c r="BW171" s="9"/>
      <c r="BX171" s="15"/>
      <c r="BY171" s="15"/>
      <c r="BZ171" s="15"/>
      <c r="CA171" s="15"/>
      <c r="CB171" s="15"/>
      <c r="CC171" s="15"/>
      <c r="CD171" s="15"/>
      <c r="CE171" s="15"/>
      <c r="CF171" s="16"/>
      <c r="CG171" s="15"/>
      <c r="CH171" s="15"/>
      <c r="CI171" s="15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31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16"/>
      <c r="DF171" s="96"/>
      <c r="DG171" s="96"/>
      <c r="DH171" s="96"/>
      <c r="DI171" s="96"/>
      <c r="DJ171" s="96"/>
      <c r="DK171" s="96"/>
      <c r="DL171" s="96"/>
      <c r="DM171" s="96"/>
      <c r="DN171" s="96"/>
      <c r="DO171" s="96"/>
      <c r="DP171" s="9"/>
      <c r="DQ171" s="15"/>
    </row>
    <row r="172" spans="14:121" s="11" customFormat="1">
      <c r="N172" s="9"/>
      <c r="Y172" s="9"/>
      <c r="Z172" s="9"/>
      <c r="AA172" s="94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6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95"/>
      <c r="BJ172" s="95"/>
      <c r="BK172" s="95"/>
      <c r="BL172" s="95"/>
      <c r="BM172" s="95"/>
      <c r="BN172" s="15"/>
      <c r="BO172" s="95"/>
      <c r="BP172" s="95"/>
      <c r="BQ172" s="95"/>
      <c r="BR172" s="95"/>
      <c r="BS172" s="95"/>
      <c r="BT172" s="95"/>
      <c r="BU172" s="95"/>
      <c r="BV172" s="95"/>
      <c r="BW172" s="9"/>
      <c r="BX172" s="15"/>
      <c r="BY172" s="15"/>
      <c r="BZ172" s="15"/>
      <c r="CA172" s="15"/>
      <c r="CB172" s="15"/>
      <c r="CC172" s="15"/>
      <c r="CD172" s="15"/>
      <c r="CE172" s="15"/>
      <c r="CF172" s="16"/>
      <c r="CG172" s="15"/>
      <c r="CH172" s="15"/>
      <c r="CI172" s="15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31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16"/>
      <c r="DF172" s="96"/>
      <c r="DG172" s="96"/>
      <c r="DH172" s="96"/>
      <c r="DI172" s="96"/>
      <c r="DJ172" s="96"/>
      <c r="DK172" s="96"/>
      <c r="DL172" s="96"/>
      <c r="DM172" s="96"/>
      <c r="DN172" s="96"/>
      <c r="DO172" s="96"/>
      <c r="DP172" s="9"/>
      <c r="DQ172" s="15"/>
    </row>
    <row r="173" spans="14:121" s="11" customFormat="1">
      <c r="N173" s="9"/>
      <c r="Y173" s="9"/>
      <c r="Z173" s="9"/>
      <c r="AA173" s="94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6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95"/>
      <c r="BJ173" s="95"/>
      <c r="BK173" s="95"/>
      <c r="BL173" s="95"/>
      <c r="BM173" s="95"/>
      <c r="BN173" s="15"/>
      <c r="BO173" s="95"/>
      <c r="BP173" s="95"/>
      <c r="BQ173" s="95"/>
      <c r="BR173" s="95"/>
      <c r="BS173" s="95"/>
      <c r="BT173" s="95"/>
      <c r="BU173" s="95"/>
      <c r="BV173" s="95"/>
      <c r="BW173" s="9"/>
      <c r="BX173" s="15"/>
      <c r="BY173" s="15"/>
      <c r="BZ173" s="15"/>
      <c r="CA173" s="15"/>
      <c r="CB173" s="15"/>
      <c r="CC173" s="15"/>
      <c r="CD173" s="15"/>
      <c r="CE173" s="15"/>
      <c r="CF173" s="16"/>
      <c r="CG173" s="15"/>
      <c r="CH173" s="15"/>
      <c r="CI173" s="15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31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16"/>
      <c r="DF173" s="96"/>
      <c r="DG173" s="96"/>
      <c r="DH173" s="96"/>
      <c r="DI173" s="96"/>
      <c r="DJ173" s="96"/>
      <c r="DK173" s="96"/>
      <c r="DL173" s="96"/>
      <c r="DM173" s="96"/>
      <c r="DN173" s="96"/>
      <c r="DO173" s="96"/>
      <c r="DP173" s="9"/>
      <c r="DQ173" s="15"/>
    </row>
    <row r="174" spans="14:121" s="11" customFormat="1">
      <c r="N174" s="9"/>
      <c r="Y174" s="9"/>
      <c r="Z174" s="9"/>
      <c r="AA174" s="94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6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95"/>
      <c r="BJ174" s="95"/>
      <c r="BK174" s="95"/>
      <c r="BL174" s="95"/>
      <c r="BM174" s="95"/>
      <c r="BN174" s="15"/>
      <c r="BO174" s="95"/>
      <c r="BP174" s="95"/>
      <c r="BQ174" s="95"/>
      <c r="BR174" s="95"/>
      <c r="BS174" s="95"/>
      <c r="BT174" s="95"/>
      <c r="BU174" s="95"/>
      <c r="BV174" s="95"/>
      <c r="BW174" s="9"/>
      <c r="BX174" s="15"/>
      <c r="BY174" s="15"/>
      <c r="BZ174" s="15"/>
      <c r="CA174" s="15"/>
      <c r="CB174" s="15"/>
      <c r="CC174" s="15"/>
      <c r="CD174" s="15"/>
      <c r="CE174" s="15"/>
      <c r="CF174" s="16"/>
      <c r="CG174" s="15"/>
      <c r="CH174" s="15"/>
      <c r="CI174" s="15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31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16"/>
      <c r="DF174" s="96"/>
      <c r="DG174" s="96"/>
      <c r="DH174" s="96"/>
      <c r="DI174" s="96"/>
      <c r="DJ174" s="96"/>
      <c r="DK174" s="96"/>
      <c r="DL174" s="96"/>
      <c r="DM174" s="96"/>
      <c r="DN174" s="96"/>
      <c r="DO174" s="96"/>
      <c r="DP174" s="9"/>
      <c r="DQ174" s="15"/>
    </row>
    <row r="175" spans="14:121" s="11" customFormat="1">
      <c r="N175" s="9"/>
      <c r="Y175" s="9"/>
      <c r="Z175" s="9"/>
      <c r="AA175" s="9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6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95"/>
      <c r="BJ175" s="95"/>
      <c r="BK175" s="95"/>
      <c r="BL175" s="95"/>
      <c r="BM175" s="95"/>
      <c r="BN175" s="15"/>
      <c r="BO175" s="95"/>
      <c r="BP175" s="95"/>
      <c r="BQ175" s="95"/>
      <c r="BR175" s="95"/>
      <c r="BS175" s="95"/>
      <c r="BT175" s="95"/>
      <c r="BU175" s="95"/>
      <c r="BV175" s="95"/>
      <c r="BW175" s="9"/>
      <c r="BX175" s="15"/>
      <c r="BY175" s="15"/>
      <c r="BZ175" s="15"/>
      <c r="CA175" s="15"/>
      <c r="CB175" s="15"/>
      <c r="CC175" s="15"/>
      <c r="CD175" s="15"/>
      <c r="CE175" s="15"/>
      <c r="CF175" s="16"/>
      <c r="CG175" s="15"/>
      <c r="CH175" s="15"/>
      <c r="CI175" s="15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31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16"/>
      <c r="DF175" s="96"/>
      <c r="DG175" s="96"/>
      <c r="DH175" s="96"/>
      <c r="DI175" s="96"/>
      <c r="DJ175" s="96"/>
      <c r="DK175" s="96"/>
      <c r="DL175" s="96"/>
      <c r="DM175" s="96"/>
      <c r="DN175" s="96"/>
      <c r="DO175" s="96"/>
      <c r="DP175" s="9"/>
      <c r="DQ175" s="15"/>
    </row>
    <row r="176" spans="14:121" s="11" customFormat="1">
      <c r="N176" s="9"/>
      <c r="Y176" s="9"/>
      <c r="Z176" s="9"/>
      <c r="AA176" s="9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6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95"/>
      <c r="BJ176" s="95"/>
      <c r="BK176" s="95"/>
      <c r="BL176" s="95"/>
      <c r="BM176" s="95"/>
      <c r="BN176" s="15"/>
      <c r="BO176" s="95"/>
      <c r="BP176" s="95"/>
      <c r="BQ176" s="95"/>
      <c r="BR176" s="95"/>
      <c r="BS176" s="95"/>
      <c r="BT176" s="95"/>
      <c r="BU176" s="95"/>
      <c r="BV176" s="95"/>
      <c r="BW176" s="9"/>
      <c r="BX176" s="15"/>
      <c r="BY176" s="15"/>
      <c r="BZ176" s="15"/>
      <c r="CA176" s="15"/>
      <c r="CB176" s="15"/>
      <c r="CC176" s="15"/>
      <c r="CD176" s="15"/>
      <c r="CE176" s="15"/>
      <c r="CF176" s="16"/>
      <c r="CG176" s="15"/>
      <c r="CH176" s="15"/>
      <c r="CI176" s="15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31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16"/>
      <c r="DF176" s="96"/>
      <c r="DG176" s="96"/>
      <c r="DH176" s="96"/>
      <c r="DI176" s="96"/>
      <c r="DJ176" s="96"/>
      <c r="DK176" s="96"/>
      <c r="DL176" s="96"/>
      <c r="DM176" s="96"/>
      <c r="DN176" s="96"/>
      <c r="DO176" s="96"/>
      <c r="DP176" s="9"/>
      <c r="DQ176" s="15"/>
    </row>
    <row r="177" spans="14:121" s="11" customFormat="1">
      <c r="N177" s="9"/>
      <c r="Y177" s="9"/>
      <c r="Z177" s="9"/>
      <c r="AA177" s="9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6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95"/>
      <c r="BJ177" s="95"/>
      <c r="BK177" s="95"/>
      <c r="BL177" s="95"/>
      <c r="BM177" s="95"/>
      <c r="BN177" s="15"/>
      <c r="BO177" s="95"/>
      <c r="BP177" s="95"/>
      <c r="BQ177" s="95"/>
      <c r="BR177" s="95"/>
      <c r="BS177" s="95"/>
      <c r="BT177" s="95"/>
      <c r="BU177" s="95"/>
      <c r="BV177" s="95"/>
      <c r="BW177" s="9"/>
      <c r="BX177" s="15"/>
      <c r="BY177" s="15"/>
      <c r="BZ177" s="15"/>
      <c r="CA177" s="15"/>
      <c r="CB177" s="15"/>
      <c r="CC177" s="15"/>
      <c r="CD177" s="15"/>
      <c r="CE177" s="15"/>
      <c r="CF177" s="16"/>
      <c r="CG177" s="15"/>
      <c r="CH177" s="15"/>
      <c r="CI177" s="15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31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16"/>
      <c r="DF177" s="96"/>
      <c r="DG177" s="96"/>
      <c r="DH177" s="96"/>
      <c r="DI177" s="96"/>
      <c r="DJ177" s="96"/>
      <c r="DK177" s="96"/>
      <c r="DL177" s="96"/>
      <c r="DM177" s="96"/>
      <c r="DN177" s="96"/>
      <c r="DO177" s="96"/>
      <c r="DP177" s="9"/>
      <c r="DQ177" s="15"/>
    </row>
    <row r="178" spans="14:121" s="11" customFormat="1">
      <c r="N178" s="9"/>
      <c r="Y178" s="9"/>
      <c r="Z178" s="9"/>
      <c r="AA178" s="9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6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95"/>
      <c r="BJ178" s="95"/>
      <c r="BK178" s="95"/>
      <c r="BL178" s="95"/>
      <c r="BM178" s="95"/>
      <c r="BN178" s="15"/>
      <c r="BO178" s="95"/>
      <c r="BP178" s="95"/>
      <c r="BQ178" s="95"/>
      <c r="BR178" s="95"/>
      <c r="BS178" s="95"/>
      <c r="BT178" s="95"/>
      <c r="BU178" s="95"/>
      <c r="BV178" s="95"/>
      <c r="BW178" s="9"/>
      <c r="BX178" s="15"/>
      <c r="BY178" s="15"/>
      <c r="BZ178" s="15"/>
      <c r="CA178" s="15"/>
      <c r="CB178" s="15"/>
      <c r="CC178" s="15"/>
      <c r="CD178" s="15"/>
      <c r="CE178" s="15"/>
      <c r="CF178" s="16"/>
      <c r="CG178" s="15"/>
      <c r="CH178" s="15"/>
      <c r="CI178" s="15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31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16"/>
      <c r="DF178" s="96"/>
      <c r="DG178" s="96"/>
      <c r="DH178" s="96"/>
      <c r="DI178" s="96"/>
      <c r="DJ178" s="96"/>
      <c r="DK178" s="96"/>
      <c r="DL178" s="96"/>
      <c r="DM178" s="96"/>
      <c r="DN178" s="96"/>
      <c r="DO178" s="96"/>
      <c r="DP178" s="9"/>
      <c r="DQ178" s="15"/>
    </row>
    <row r="179" spans="14:121" s="11" customFormat="1">
      <c r="N179" s="9"/>
      <c r="Y179" s="9"/>
      <c r="Z179" s="9"/>
      <c r="AA179" s="9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6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95"/>
      <c r="BJ179" s="95"/>
      <c r="BK179" s="95"/>
      <c r="BL179" s="95"/>
      <c r="BM179" s="95"/>
      <c r="BN179" s="15"/>
      <c r="BO179" s="95"/>
      <c r="BP179" s="95"/>
      <c r="BQ179" s="95"/>
      <c r="BR179" s="95"/>
      <c r="BS179" s="95"/>
      <c r="BT179" s="95"/>
      <c r="BU179" s="95"/>
      <c r="BV179" s="95"/>
      <c r="BW179" s="9"/>
      <c r="BX179" s="15"/>
      <c r="BY179" s="15"/>
      <c r="BZ179" s="15"/>
      <c r="CA179" s="15"/>
      <c r="CB179" s="15"/>
      <c r="CC179" s="15"/>
      <c r="CD179" s="15"/>
      <c r="CE179" s="15"/>
      <c r="CF179" s="16"/>
      <c r="CG179" s="15"/>
      <c r="CH179" s="15"/>
      <c r="CI179" s="15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31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16"/>
      <c r="DF179" s="96"/>
      <c r="DG179" s="96"/>
      <c r="DH179" s="96"/>
      <c r="DI179" s="96"/>
      <c r="DJ179" s="96"/>
      <c r="DK179" s="96"/>
      <c r="DL179" s="96"/>
      <c r="DM179" s="96"/>
      <c r="DN179" s="96"/>
      <c r="DO179" s="96"/>
      <c r="DP179" s="9"/>
      <c r="DQ179" s="15"/>
    </row>
    <row r="180" spans="14:121" s="11" customFormat="1">
      <c r="N180" s="9"/>
      <c r="Y180" s="9"/>
      <c r="Z180" s="9"/>
      <c r="AA180" s="9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6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95"/>
      <c r="BJ180" s="95"/>
      <c r="BK180" s="95"/>
      <c r="BL180" s="95"/>
      <c r="BM180" s="95"/>
      <c r="BN180" s="15"/>
      <c r="BO180" s="95"/>
      <c r="BP180" s="95"/>
      <c r="BQ180" s="95"/>
      <c r="BR180" s="95"/>
      <c r="BS180" s="95"/>
      <c r="BT180" s="95"/>
      <c r="BU180" s="95"/>
      <c r="BV180" s="95"/>
      <c r="BW180" s="9"/>
      <c r="BX180" s="15"/>
      <c r="BY180" s="15"/>
      <c r="BZ180" s="15"/>
      <c r="CA180" s="15"/>
      <c r="CB180" s="15"/>
      <c r="CC180" s="15"/>
      <c r="CD180" s="15"/>
      <c r="CE180" s="15"/>
      <c r="CF180" s="16"/>
      <c r="CG180" s="15"/>
      <c r="CH180" s="15"/>
      <c r="CI180" s="15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31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16"/>
      <c r="DF180" s="96"/>
      <c r="DG180" s="96"/>
      <c r="DH180" s="96"/>
      <c r="DI180" s="96"/>
      <c r="DJ180" s="96"/>
      <c r="DK180" s="96"/>
      <c r="DL180" s="96"/>
      <c r="DM180" s="96"/>
      <c r="DN180" s="96"/>
      <c r="DO180" s="96"/>
      <c r="DP180" s="9"/>
      <c r="DQ180" s="15"/>
    </row>
    <row r="181" spans="14:121" s="11" customFormat="1">
      <c r="N181" s="9"/>
      <c r="Y181" s="9"/>
      <c r="Z181" s="9"/>
      <c r="AA181" s="9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6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95"/>
      <c r="BJ181" s="95"/>
      <c r="BK181" s="95"/>
      <c r="BL181" s="95"/>
      <c r="BM181" s="95"/>
      <c r="BN181" s="15"/>
      <c r="BO181" s="95"/>
      <c r="BP181" s="95"/>
      <c r="BQ181" s="95"/>
      <c r="BR181" s="95"/>
      <c r="BS181" s="95"/>
      <c r="BT181" s="95"/>
      <c r="BU181" s="95"/>
      <c r="BV181" s="95"/>
      <c r="BW181" s="9"/>
      <c r="BX181" s="15"/>
      <c r="BY181" s="15"/>
      <c r="BZ181" s="15"/>
      <c r="CA181" s="15"/>
      <c r="CB181" s="15"/>
      <c r="CC181" s="15"/>
      <c r="CD181" s="15"/>
      <c r="CE181" s="15"/>
      <c r="CF181" s="16"/>
      <c r="CG181" s="15"/>
      <c r="CH181" s="15"/>
      <c r="CI181" s="15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31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16"/>
      <c r="DF181" s="96"/>
      <c r="DG181" s="96"/>
      <c r="DH181" s="96"/>
      <c r="DI181" s="96"/>
      <c r="DJ181" s="96"/>
      <c r="DK181" s="96"/>
      <c r="DL181" s="96"/>
      <c r="DM181" s="96"/>
      <c r="DN181" s="96"/>
      <c r="DO181" s="96"/>
      <c r="DP181" s="9"/>
      <c r="DQ181" s="15"/>
    </row>
    <row r="182" spans="14:121" s="11" customFormat="1">
      <c r="N182" s="9"/>
      <c r="Y182" s="9"/>
      <c r="Z182" s="9"/>
      <c r="AA182" s="9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6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95"/>
      <c r="BJ182" s="95"/>
      <c r="BK182" s="95"/>
      <c r="BL182" s="95"/>
      <c r="BM182" s="95"/>
      <c r="BN182" s="15"/>
      <c r="BO182" s="95"/>
      <c r="BP182" s="95"/>
      <c r="BQ182" s="95"/>
      <c r="BR182" s="95"/>
      <c r="BS182" s="95"/>
      <c r="BT182" s="95"/>
      <c r="BU182" s="95"/>
      <c r="BV182" s="95"/>
      <c r="BW182" s="9"/>
      <c r="BX182" s="15"/>
      <c r="BY182" s="15"/>
      <c r="BZ182" s="15"/>
      <c r="CA182" s="15"/>
      <c r="CB182" s="15"/>
      <c r="CC182" s="15"/>
      <c r="CD182" s="15"/>
      <c r="CE182" s="15"/>
      <c r="CF182" s="16"/>
      <c r="CG182" s="15"/>
      <c r="CH182" s="15"/>
      <c r="CI182" s="15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31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16"/>
      <c r="DF182" s="96"/>
      <c r="DG182" s="96"/>
      <c r="DH182" s="96"/>
      <c r="DI182" s="96"/>
      <c r="DJ182" s="96"/>
      <c r="DK182" s="96"/>
      <c r="DL182" s="96"/>
      <c r="DM182" s="96"/>
      <c r="DN182" s="96"/>
      <c r="DO182" s="96"/>
      <c r="DP182" s="9"/>
      <c r="DQ182" s="15"/>
    </row>
    <row r="183" spans="14:121" s="11" customFormat="1">
      <c r="N183" s="9"/>
      <c r="Y183" s="9"/>
      <c r="Z183" s="9"/>
      <c r="AA183" s="9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6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95"/>
      <c r="BJ183" s="95"/>
      <c r="BK183" s="95"/>
      <c r="BL183" s="95"/>
      <c r="BM183" s="95"/>
      <c r="BN183" s="15"/>
      <c r="BO183" s="95"/>
      <c r="BP183" s="95"/>
      <c r="BQ183" s="95"/>
      <c r="BR183" s="95"/>
      <c r="BS183" s="95"/>
      <c r="BT183" s="95"/>
      <c r="BU183" s="95"/>
      <c r="BV183" s="95"/>
      <c r="BW183" s="9"/>
      <c r="BX183" s="15"/>
      <c r="BY183" s="15"/>
      <c r="BZ183" s="15"/>
      <c r="CA183" s="15"/>
      <c r="CB183" s="15"/>
      <c r="CC183" s="15"/>
      <c r="CD183" s="15"/>
      <c r="CE183" s="15"/>
      <c r="CF183" s="16"/>
      <c r="CG183" s="15"/>
      <c r="CH183" s="15"/>
      <c r="CI183" s="15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31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16"/>
      <c r="DF183" s="96"/>
      <c r="DG183" s="96"/>
      <c r="DH183" s="96"/>
      <c r="DI183" s="96"/>
      <c r="DJ183" s="96"/>
      <c r="DK183" s="96"/>
      <c r="DL183" s="96"/>
      <c r="DM183" s="96"/>
      <c r="DN183" s="96"/>
      <c r="DO183" s="96"/>
      <c r="DP183" s="9"/>
      <c r="DQ183" s="15"/>
    </row>
    <row r="184" spans="14:121" s="11" customFormat="1">
      <c r="N184" s="9"/>
      <c r="Y184" s="9"/>
      <c r="Z184" s="9"/>
      <c r="AA184" s="9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6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95"/>
      <c r="BJ184" s="95"/>
      <c r="BK184" s="95"/>
      <c r="BL184" s="95"/>
      <c r="BM184" s="95"/>
      <c r="BN184" s="15"/>
      <c r="BO184" s="95"/>
      <c r="BP184" s="95"/>
      <c r="BQ184" s="95"/>
      <c r="BR184" s="95"/>
      <c r="BS184" s="95"/>
      <c r="BT184" s="95"/>
      <c r="BU184" s="95"/>
      <c r="BV184" s="95"/>
      <c r="BW184" s="9"/>
      <c r="BX184" s="15"/>
      <c r="BY184" s="15"/>
      <c r="BZ184" s="15"/>
      <c r="CA184" s="15"/>
      <c r="CB184" s="15"/>
      <c r="CC184" s="15"/>
      <c r="CD184" s="15"/>
      <c r="CE184" s="15"/>
      <c r="CF184" s="16"/>
      <c r="CG184" s="15"/>
      <c r="CH184" s="15"/>
      <c r="CI184" s="15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31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16"/>
      <c r="DF184" s="96"/>
      <c r="DG184" s="96"/>
      <c r="DH184" s="96"/>
      <c r="DI184" s="96"/>
      <c r="DJ184" s="96"/>
      <c r="DK184" s="96"/>
      <c r="DL184" s="96"/>
      <c r="DM184" s="96"/>
      <c r="DN184" s="96"/>
      <c r="DO184" s="96"/>
      <c r="DP184" s="9"/>
      <c r="DQ184" s="15"/>
    </row>
    <row r="185" spans="14:121" s="11" customFormat="1">
      <c r="N185" s="9"/>
      <c r="Y185" s="9"/>
      <c r="Z185" s="9"/>
      <c r="AA185" s="9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6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95"/>
      <c r="BJ185" s="95"/>
      <c r="BK185" s="95"/>
      <c r="BL185" s="95"/>
      <c r="BM185" s="95"/>
      <c r="BN185" s="15"/>
      <c r="BO185" s="95"/>
      <c r="BP185" s="95"/>
      <c r="BQ185" s="95"/>
      <c r="BR185" s="95"/>
      <c r="BS185" s="95"/>
      <c r="BT185" s="95"/>
      <c r="BU185" s="95"/>
      <c r="BV185" s="95"/>
      <c r="BW185" s="9"/>
      <c r="BX185" s="15"/>
      <c r="BY185" s="15"/>
      <c r="BZ185" s="15"/>
      <c r="CA185" s="15"/>
      <c r="CB185" s="15"/>
      <c r="CC185" s="15"/>
      <c r="CD185" s="15"/>
      <c r="CE185" s="15"/>
      <c r="CF185" s="16"/>
      <c r="CG185" s="15"/>
      <c r="CH185" s="15"/>
      <c r="CI185" s="15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31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16"/>
      <c r="DF185" s="96"/>
      <c r="DG185" s="96"/>
      <c r="DH185" s="96"/>
      <c r="DI185" s="96"/>
      <c r="DJ185" s="96"/>
      <c r="DK185" s="96"/>
      <c r="DL185" s="96"/>
      <c r="DM185" s="96"/>
      <c r="DN185" s="96"/>
      <c r="DO185" s="96"/>
      <c r="DP185" s="9"/>
      <c r="DQ185" s="15"/>
    </row>
    <row r="186" spans="14:121" s="11" customFormat="1">
      <c r="N186" s="9"/>
      <c r="Y186" s="9"/>
      <c r="Z186" s="9"/>
      <c r="AA186" s="9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6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95"/>
      <c r="BJ186" s="95"/>
      <c r="BK186" s="95"/>
      <c r="BL186" s="95"/>
      <c r="BM186" s="95"/>
      <c r="BN186" s="15"/>
      <c r="BO186" s="95"/>
      <c r="BP186" s="95"/>
      <c r="BQ186" s="95"/>
      <c r="BR186" s="95"/>
      <c r="BS186" s="95"/>
      <c r="BT186" s="95"/>
      <c r="BU186" s="95"/>
      <c r="BV186" s="95"/>
      <c r="BW186" s="9"/>
      <c r="BX186" s="15"/>
      <c r="BY186" s="15"/>
      <c r="BZ186" s="15"/>
      <c r="CA186" s="15"/>
      <c r="CB186" s="15"/>
      <c r="CC186" s="15"/>
      <c r="CD186" s="15"/>
      <c r="CE186" s="15"/>
      <c r="CF186" s="16"/>
      <c r="CG186" s="15"/>
      <c r="CH186" s="15"/>
      <c r="CI186" s="15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31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16"/>
      <c r="DF186" s="96"/>
      <c r="DG186" s="96"/>
      <c r="DH186" s="96"/>
      <c r="DI186" s="96"/>
      <c r="DJ186" s="96"/>
      <c r="DK186" s="96"/>
      <c r="DL186" s="96"/>
      <c r="DM186" s="96"/>
      <c r="DN186" s="96"/>
      <c r="DO186" s="96"/>
      <c r="DP186" s="9"/>
      <c r="DQ186" s="15"/>
    </row>
    <row r="187" spans="14:121" s="11" customFormat="1">
      <c r="N187" s="9"/>
      <c r="Y187" s="9"/>
      <c r="Z187" s="9"/>
      <c r="AA187" s="9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6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95"/>
      <c r="BJ187" s="95"/>
      <c r="BK187" s="95"/>
      <c r="BL187" s="95"/>
      <c r="BM187" s="95"/>
      <c r="BN187" s="15"/>
      <c r="BO187" s="95"/>
      <c r="BP187" s="95"/>
      <c r="BQ187" s="95"/>
      <c r="BR187" s="95"/>
      <c r="BS187" s="95"/>
      <c r="BT187" s="95"/>
      <c r="BU187" s="95"/>
      <c r="BV187" s="95"/>
      <c r="BW187" s="9"/>
      <c r="BX187" s="15"/>
      <c r="BY187" s="15"/>
      <c r="BZ187" s="15"/>
      <c r="CA187" s="15"/>
      <c r="CB187" s="15"/>
      <c r="CC187" s="15"/>
      <c r="CD187" s="15"/>
      <c r="CE187" s="15"/>
      <c r="CF187" s="16"/>
      <c r="CG187" s="15"/>
      <c r="CH187" s="15"/>
      <c r="CI187" s="15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31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16"/>
      <c r="DF187" s="96"/>
      <c r="DG187" s="96"/>
      <c r="DH187" s="96"/>
      <c r="DI187" s="96"/>
      <c r="DJ187" s="96"/>
      <c r="DK187" s="96"/>
      <c r="DL187" s="96"/>
      <c r="DM187" s="96"/>
      <c r="DN187" s="96"/>
      <c r="DO187" s="96"/>
      <c r="DP187" s="9"/>
      <c r="DQ187" s="15"/>
    </row>
    <row r="188" spans="14:121" s="11" customFormat="1">
      <c r="N188" s="9"/>
      <c r="Y188" s="9"/>
      <c r="Z188" s="9"/>
      <c r="AA188" s="9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6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95"/>
      <c r="BJ188" s="95"/>
      <c r="BK188" s="95"/>
      <c r="BL188" s="95"/>
      <c r="BM188" s="95"/>
      <c r="BN188" s="15"/>
      <c r="BO188" s="95"/>
      <c r="BP188" s="95"/>
      <c r="BQ188" s="95"/>
      <c r="BR188" s="95"/>
      <c r="BS188" s="95"/>
      <c r="BT188" s="95"/>
      <c r="BU188" s="95"/>
      <c r="BV188" s="95"/>
      <c r="BW188" s="9"/>
      <c r="BX188" s="15"/>
      <c r="BY188" s="15"/>
      <c r="BZ188" s="15"/>
      <c r="CA188" s="15"/>
      <c r="CB188" s="15"/>
      <c r="CC188" s="15"/>
      <c r="CD188" s="15"/>
      <c r="CE188" s="15"/>
      <c r="CF188" s="16"/>
      <c r="CG188" s="15"/>
      <c r="CH188" s="15"/>
      <c r="CI188" s="15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31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16"/>
      <c r="DF188" s="96"/>
      <c r="DG188" s="96"/>
      <c r="DH188" s="96"/>
      <c r="DI188" s="96"/>
      <c r="DJ188" s="96"/>
      <c r="DK188" s="96"/>
      <c r="DL188" s="96"/>
      <c r="DM188" s="96"/>
      <c r="DN188" s="96"/>
      <c r="DO188" s="96"/>
      <c r="DP188" s="9"/>
      <c r="DQ188" s="15"/>
    </row>
    <row r="189" spans="14:121" s="11" customFormat="1">
      <c r="N189" s="9"/>
      <c r="Y189" s="9"/>
      <c r="Z189" s="9"/>
      <c r="AA189" s="9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6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95"/>
      <c r="BJ189" s="95"/>
      <c r="BK189" s="95"/>
      <c r="BL189" s="95"/>
      <c r="BM189" s="95"/>
      <c r="BN189" s="15"/>
      <c r="BO189" s="95"/>
      <c r="BP189" s="95"/>
      <c r="BQ189" s="95"/>
      <c r="BR189" s="95"/>
      <c r="BS189" s="95"/>
      <c r="BT189" s="95"/>
      <c r="BU189" s="95"/>
      <c r="BV189" s="95"/>
      <c r="BW189" s="9"/>
      <c r="BX189" s="15"/>
      <c r="BY189" s="15"/>
      <c r="BZ189" s="15"/>
      <c r="CA189" s="15"/>
      <c r="CB189" s="15"/>
      <c r="CC189" s="15"/>
      <c r="CD189" s="15"/>
      <c r="CE189" s="15"/>
      <c r="CF189" s="16"/>
      <c r="CG189" s="15"/>
      <c r="CH189" s="15"/>
      <c r="CI189" s="15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31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16"/>
      <c r="DF189" s="96"/>
      <c r="DG189" s="96"/>
      <c r="DH189" s="96"/>
      <c r="DI189" s="96"/>
      <c r="DJ189" s="96"/>
      <c r="DK189" s="96"/>
      <c r="DL189" s="96"/>
      <c r="DM189" s="96"/>
      <c r="DN189" s="96"/>
      <c r="DO189" s="96"/>
      <c r="DP189" s="9"/>
      <c r="DQ189" s="15"/>
    </row>
    <row r="190" spans="14:121" s="11" customFormat="1">
      <c r="N190" s="9"/>
      <c r="Y190" s="9"/>
      <c r="Z190" s="9"/>
      <c r="AA190" s="9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6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95"/>
      <c r="BJ190" s="95"/>
      <c r="BK190" s="95"/>
      <c r="BL190" s="95"/>
      <c r="BM190" s="95"/>
      <c r="BN190" s="15"/>
      <c r="BO190" s="95"/>
      <c r="BP190" s="95"/>
      <c r="BQ190" s="95"/>
      <c r="BR190" s="95"/>
      <c r="BS190" s="95"/>
      <c r="BT190" s="95"/>
      <c r="BU190" s="95"/>
      <c r="BV190" s="95"/>
      <c r="BW190" s="9"/>
      <c r="BX190" s="15"/>
      <c r="BY190" s="15"/>
      <c r="BZ190" s="15"/>
      <c r="CA190" s="15"/>
      <c r="CB190" s="15"/>
      <c r="CC190" s="15"/>
      <c r="CD190" s="15"/>
      <c r="CE190" s="15"/>
      <c r="CF190" s="16"/>
      <c r="CG190" s="15"/>
      <c r="CH190" s="15"/>
      <c r="CI190" s="15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31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16"/>
      <c r="DF190" s="96"/>
      <c r="DG190" s="96"/>
      <c r="DH190" s="96"/>
      <c r="DI190" s="96"/>
      <c r="DJ190" s="96"/>
      <c r="DK190" s="96"/>
      <c r="DL190" s="96"/>
      <c r="DM190" s="96"/>
      <c r="DN190" s="96"/>
      <c r="DO190" s="96"/>
      <c r="DP190" s="9"/>
      <c r="DQ190" s="15"/>
    </row>
    <row r="191" spans="14:121" s="11" customFormat="1">
      <c r="N191" s="9"/>
      <c r="Y191" s="9"/>
      <c r="Z191" s="9"/>
      <c r="AA191" s="9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6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95"/>
      <c r="BJ191" s="95"/>
      <c r="BK191" s="95"/>
      <c r="BL191" s="95"/>
      <c r="BM191" s="95"/>
      <c r="BN191" s="15"/>
      <c r="BO191" s="95"/>
      <c r="BP191" s="95"/>
      <c r="BQ191" s="95"/>
      <c r="BR191" s="95"/>
      <c r="BS191" s="95"/>
      <c r="BT191" s="95"/>
      <c r="BU191" s="95"/>
      <c r="BV191" s="95"/>
      <c r="BW191" s="9"/>
      <c r="BX191" s="15"/>
      <c r="BY191" s="15"/>
      <c r="BZ191" s="15"/>
      <c r="CA191" s="15"/>
      <c r="CB191" s="15"/>
      <c r="CC191" s="15"/>
      <c r="CD191" s="15"/>
      <c r="CE191" s="15"/>
      <c r="CF191" s="16"/>
      <c r="CG191" s="15"/>
      <c r="CH191" s="15"/>
      <c r="CI191" s="15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31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16"/>
      <c r="DF191" s="96"/>
      <c r="DG191" s="96"/>
      <c r="DH191" s="96"/>
      <c r="DI191" s="96"/>
      <c r="DJ191" s="96"/>
      <c r="DK191" s="96"/>
      <c r="DL191" s="96"/>
      <c r="DM191" s="96"/>
      <c r="DN191" s="96"/>
      <c r="DO191" s="96"/>
      <c r="DP191" s="9"/>
      <c r="DQ191" s="15"/>
    </row>
    <row r="192" spans="14:121" s="11" customFormat="1">
      <c r="N192" s="9"/>
      <c r="Y192" s="9"/>
      <c r="Z192" s="9"/>
      <c r="AA192" s="9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6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95"/>
      <c r="BJ192" s="95"/>
      <c r="BK192" s="95"/>
      <c r="BL192" s="95"/>
      <c r="BM192" s="95"/>
      <c r="BN192" s="15"/>
      <c r="BO192" s="95"/>
      <c r="BP192" s="95"/>
      <c r="BQ192" s="95"/>
      <c r="BR192" s="95"/>
      <c r="BS192" s="95"/>
      <c r="BT192" s="95"/>
      <c r="BU192" s="95"/>
      <c r="BV192" s="95"/>
      <c r="BW192" s="9"/>
      <c r="BX192" s="15"/>
      <c r="BY192" s="15"/>
      <c r="BZ192" s="15"/>
      <c r="CA192" s="15"/>
      <c r="CB192" s="15"/>
      <c r="CC192" s="15"/>
      <c r="CD192" s="15"/>
      <c r="CE192" s="15"/>
      <c r="CF192" s="16"/>
      <c r="CG192" s="15"/>
      <c r="CH192" s="15"/>
      <c r="CI192" s="15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31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16"/>
      <c r="DF192" s="96"/>
      <c r="DG192" s="96"/>
      <c r="DH192" s="96"/>
      <c r="DI192" s="96"/>
      <c r="DJ192" s="96"/>
      <c r="DK192" s="96"/>
      <c r="DL192" s="96"/>
      <c r="DM192" s="96"/>
      <c r="DN192" s="96"/>
      <c r="DO192" s="96"/>
      <c r="DP192" s="9"/>
      <c r="DQ192" s="15"/>
    </row>
    <row r="193" spans="14:121" s="11" customFormat="1">
      <c r="N193" s="9"/>
      <c r="Y193" s="9"/>
      <c r="Z193" s="9"/>
      <c r="AA193" s="9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6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95"/>
      <c r="BJ193" s="95"/>
      <c r="BK193" s="95"/>
      <c r="BL193" s="95"/>
      <c r="BM193" s="95"/>
      <c r="BN193" s="15"/>
      <c r="BO193" s="95"/>
      <c r="BP193" s="95"/>
      <c r="BQ193" s="95"/>
      <c r="BR193" s="95"/>
      <c r="BS193" s="95"/>
      <c r="BT193" s="95"/>
      <c r="BU193" s="95"/>
      <c r="BV193" s="95"/>
      <c r="BW193" s="9"/>
      <c r="BX193" s="15"/>
      <c r="BY193" s="15"/>
      <c r="BZ193" s="15"/>
      <c r="CA193" s="15"/>
      <c r="CB193" s="15"/>
      <c r="CC193" s="15"/>
      <c r="CD193" s="15"/>
      <c r="CE193" s="15"/>
      <c r="CF193" s="16"/>
      <c r="CG193" s="15"/>
      <c r="CH193" s="15"/>
      <c r="CI193" s="15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31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1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"/>
      <c r="DQ193" s="15"/>
    </row>
    <row r="194" spans="14:121" s="11" customFormat="1">
      <c r="N194" s="9"/>
      <c r="Y194" s="9"/>
      <c r="Z194" s="9"/>
      <c r="AA194" s="9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6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95"/>
      <c r="BJ194" s="95"/>
      <c r="BK194" s="95"/>
      <c r="BL194" s="95"/>
      <c r="BM194" s="95"/>
      <c r="BN194" s="15"/>
      <c r="BO194" s="95"/>
      <c r="BP194" s="95"/>
      <c r="BQ194" s="95"/>
      <c r="BR194" s="95"/>
      <c r="BS194" s="95"/>
      <c r="BT194" s="95"/>
      <c r="BU194" s="95"/>
      <c r="BV194" s="95"/>
      <c r="BW194" s="9"/>
      <c r="BX194" s="15"/>
      <c r="BY194" s="15"/>
      <c r="BZ194" s="15"/>
      <c r="CA194" s="15"/>
      <c r="CB194" s="15"/>
      <c r="CC194" s="15"/>
      <c r="CD194" s="15"/>
      <c r="CE194" s="15"/>
      <c r="CF194" s="16"/>
      <c r="CG194" s="15"/>
      <c r="CH194" s="15"/>
      <c r="CI194" s="15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31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16"/>
      <c r="DF194" s="96"/>
      <c r="DG194" s="96"/>
      <c r="DH194" s="96"/>
      <c r="DI194" s="96"/>
      <c r="DJ194" s="96"/>
      <c r="DK194" s="96"/>
      <c r="DL194" s="96"/>
      <c r="DM194" s="96"/>
      <c r="DN194" s="96"/>
      <c r="DO194" s="96"/>
      <c r="DP194" s="9"/>
      <c r="DQ194" s="15"/>
    </row>
    <row r="195" spans="14:121" s="11" customFormat="1">
      <c r="N195" s="9"/>
      <c r="Y195" s="9"/>
      <c r="Z195" s="9"/>
      <c r="AA195" s="9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6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95"/>
      <c r="BJ195" s="95"/>
      <c r="BK195" s="95"/>
      <c r="BL195" s="95"/>
      <c r="BM195" s="95"/>
      <c r="BN195" s="15"/>
      <c r="BO195" s="95"/>
      <c r="BP195" s="95"/>
      <c r="BQ195" s="95"/>
      <c r="BR195" s="95"/>
      <c r="BS195" s="95"/>
      <c r="BT195" s="95"/>
      <c r="BU195" s="95"/>
      <c r="BV195" s="95"/>
      <c r="BW195" s="9"/>
      <c r="BX195" s="15"/>
      <c r="BY195" s="15"/>
      <c r="BZ195" s="15"/>
      <c r="CA195" s="15"/>
      <c r="CB195" s="15"/>
      <c r="CC195" s="15"/>
      <c r="CD195" s="15"/>
      <c r="CE195" s="15"/>
      <c r="CF195" s="16"/>
      <c r="CG195" s="15"/>
      <c r="CH195" s="15"/>
      <c r="CI195" s="15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31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16"/>
      <c r="DF195" s="96"/>
      <c r="DG195" s="96"/>
      <c r="DH195" s="96"/>
      <c r="DI195" s="96"/>
      <c r="DJ195" s="96"/>
      <c r="DK195" s="96"/>
      <c r="DL195" s="96"/>
      <c r="DM195" s="96"/>
      <c r="DN195" s="96"/>
      <c r="DO195" s="96"/>
      <c r="DP195" s="9"/>
      <c r="DQ195" s="15"/>
    </row>
    <row r="196" spans="14:121" s="11" customFormat="1">
      <c r="N196" s="9"/>
      <c r="Y196" s="9"/>
      <c r="Z196" s="9"/>
      <c r="AA196" s="9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6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95"/>
      <c r="BJ196" s="95"/>
      <c r="BK196" s="95"/>
      <c r="BL196" s="95"/>
      <c r="BM196" s="95"/>
      <c r="BN196" s="15"/>
      <c r="BO196" s="95"/>
      <c r="BP196" s="95"/>
      <c r="BQ196" s="95"/>
      <c r="BR196" s="95"/>
      <c r="BS196" s="95"/>
      <c r="BT196" s="95"/>
      <c r="BU196" s="95"/>
      <c r="BV196" s="95"/>
      <c r="BW196" s="9"/>
      <c r="BX196" s="15"/>
      <c r="BY196" s="15"/>
      <c r="BZ196" s="15"/>
      <c r="CA196" s="15"/>
      <c r="CB196" s="15"/>
      <c r="CC196" s="15"/>
      <c r="CD196" s="15"/>
      <c r="CE196" s="15"/>
      <c r="CF196" s="16"/>
      <c r="CG196" s="15"/>
      <c r="CH196" s="15"/>
      <c r="CI196" s="15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31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16"/>
      <c r="DF196" s="96"/>
      <c r="DG196" s="96"/>
      <c r="DH196" s="96"/>
      <c r="DI196" s="96"/>
      <c r="DJ196" s="96"/>
      <c r="DK196" s="96"/>
      <c r="DL196" s="96"/>
      <c r="DM196" s="96"/>
      <c r="DN196" s="96"/>
      <c r="DO196" s="96"/>
      <c r="DP196" s="9"/>
      <c r="DQ196" s="15"/>
    </row>
    <row r="197" spans="14:121" s="11" customFormat="1">
      <c r="N197" s="9"/>
      <c r="Y197" s="9"/>
      <c r="Z197" s="9"/>
      <c r="AA197" s="94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6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95"/>
      <c r="BJ197" s="95"/>
      <c r="BK197" s="95"/>
      <c r="BL197" s="95"/>
      <c r="BM197" s="95"/>
      <c r="BN197" s="15"/>
      <c r="BO197" s="95"/>
      <c r="BP197" s="95"/>
      <c r="BQ197" s="95"/>
      <c r="BR197" s="95"/>
      <c r="BS197" s="95"/>
      <c r="BT197" s="95"/>
      <c r="BU197" s="95"/>
      <c r="BV197" s="95"/>
      <c r="BW197" s="9"/>
      <c r="BX197" s="15"/>
      <c r="BY197" s="15"/>
      <c r="BZ197" s="15"/>
      <c r="CA197" s="15"/>
      <c r="CB197" s="15"/>
      <c r="CC197" s="15"/>
      <c r="CD197" s="15"/>
      <c r="CE197" s="15"/>
      <c r="CF197" s="16"/>
      <c r="CG197" s="15"/>
      <c r="CH197" s="15"/>
      <c r="CI197" s="15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31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16"/>
      <c r="DF197" s="96"/>
      <c r="DG197" s="96"/>
      <c r="DH197" s="96"/>
      <c r="DI197" s="96"/>
      <c r="DJ197" s="96"/>
      <c r="DK197" s="96"/>
      <c r="DL197" s="96"/>
      <c r="DM197" s="96"/>
      <c r="DN197" s="96"/>
      <c r="DO197" s="96"/>
      <c r="DP197" s="9"/>
      <c r="DQ197" s="15"/>
    </row>
    <row r="198" spans="14:121" s="11" customFormat="1">
      <c r="N198" s="9"/>
      <c r="Y198" s="9"/>
      <c r="Z198" s="9"/>
      <c r="AA198" s="9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6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95"/>
      <c r="BJ198" s="95"/>
      <c r="BK198" s="95"/>
      <c r="BL198" s="95"/>
      <c r="BM198" s="95"/>
      <c r="BN198" s="15"/>
      <c r="BO198" s="95"/>
      <c r="BP198" s="95"/>
      <c r="BQ198" s="95"/>
      <c r="BR198" s="95"/>
      <c r="BS198" s="95"/>
      <c r="BT198" s="95"/>
      <c r="BU198" s="95"/>
      <c r="BV198" s="95"/>
      <c r="BW198" s="9"/>
      <c r="BX198" s="15"/>
      <c r="BY198" s="15"/>
      <c r="BZ198" s="15"/>
      <c r="CA198" s="15"/>
      <c r="CB198" s="15"/>
      <c r="CC198" s="15"/>
      <c r="CD198" s="15"/>
      <c r="CE198" s="15"/>
      <c r="CF198" s="16"/>
      <c r="CG198" s="15"/>
      <c r="CH198" s="15"/>
      <c r="CI198" s="15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31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16"/>
      <c r="DF198" s="96"/>
      <c r="DG198" s="96"/>
      <c r="DH198" s="96"/>
      <c r="DI198" s="96"/>
      <c r="DJ198" s="96"/>
      <c r="DK198" s="96"/>
      <c r="DL198" s="96"/>
      <c r="DM198" s="96"/>
      <c r="DN198" s="96"/>
      <c r="DO198" s="96"/>
      <c r="DP198" s="9"/>
      <c r="DQ198" s="15"/>
    </row>
    <row r="199" spans="14:121" s="11" customFormat="1">
      <c r="N199" s="9"/>
      <c r="Y199" s="9"/>
      <c r="Z199" s="9"/>
      <c r="AA199" s="94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6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95"/>
      <c r="BJ199" s="95"/>
      <c r="BK199" s="95"/>
      <c r="BL199" s="95"/>
      <c r="BM199" s="95"/>
      <c r="BN199" s="15"/>
      <c r="BO199" s="95"/>
      <c r="BP199" s="95"/>
      <c r="BQ199" s="95"/>
      <c r="BR199" s="95"/>
      <c r="BS199" s="95"/>
      <c r="BT199" s="95"/>
      <c r="BU199" s="95"/>
      <c r="BV199" s="95"/>
      <c r="BW199" s="9"/>
      <c r="BX199" s="15"/>
      <c r="BY199" s="15"/>
      <c r="BZ199" s="15"/>
      <c r="CA199" s="15"/>
      <c r="CB199" s="15"/>
      <c r="CC199" s="15"/>
      <c r="CD199" s="15"/>
      <c r="CE199" s="15"/>
      <c r="CF199" s="16"/>
      <c r="CG199" s="15"/>
      <c r="CH199" s="15"/>
      <c r="CI199" s="15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31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16"/>
      <c r="DF199" s="96"/>
      <c r="DG199" s="96"/>
      <c r="DH199" s="96"/>
      <c r="DI199" s="96"/>
      <c r="DJ199" s="96"/>
      <c r="DK199" s="96"/>
      <c r="DL199" s="96"/>
      <c r="DM199" s="96"/>
      <c r="DN199" s="96"/>
      <c r="DO199" s="96"/>
      <c r="DP199" s="9"/>
      <c r="DQ199" s="15"/>
    </row>
    <row r="200" spans="14:121" s="11" customFormat="1">
      <c r="N200" s="9"/>
      <c r="Y200" s="9"/>
      <c r="Z200" s="9"/>
      <c r="AA200" s="9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6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95"/>
      <c r="BJ200" s="95"/>
      <c r="BK200" s="95"/>
      <c r="BL200" s="95"/>
      <c r="BM200" s="95"/>
      <c r="BN200" s="15"/>
      <c r="BO200" s="95"/>
      <c r="BP200" s="95"/>
      <c r="BQ200" s="95"/>
      <c r="BR200" s="95"/>
      <c r="BS200" s="95"/>
      <c r="BT200" s="95"/>
      <c r="BU200" s="95"/>
      <c r="BV200" s="95"/>
      <c r="BW200" s="9"/>
      <c r="BX200" s="15"/>
      <c r="BY200" s="15"/>
      <c r="BZ200" s="15"/>
      <c r="CA200" s="15"/>
      <c r="CB200" s="15"/>
      <c r="CC200" s="15"/>
      <c r="CD200" s="15"/>
      <c r="CE200" s="15"/>
      <c r="CF200" s="16"/>
      <c r="CG200" s="15"/>
      <c r="CH200" s="15"/>
      <c r="CI200" s="15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31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16"/>
      <c r="DF200" s="96"/>
      <c r="DG200" s="96"/>
      <c r="DH200" s="96"/>
      <c r="DI200" s="96"/>
      <c r="DJ200" s="96"/>
      <c r="DK200" s="96"/>
      <c r="DL200" s="96"/>
      <c r="DM200" s="96"/>
      <c r="DN200" s="96"/>
      <c r="DO200" s="96"/>
      <c r="DP200" s="9"/>
      <c r="DQ200" s="15"/>
    </row>
    <row r="201" spans="14:121" s="11" customFormat="1">
      <c r="N201" s="9"/>
      <c r="Y201" s="9"/>
      <c r="Z201" s="9"/>
      <c r="AA201" s="9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6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95"/>
      <c r="BJ201" s="95"/>
      <c r="BK201" s="95"/>
      <c r="BL201" s="95"/>
      <c r="BM201" s="95"/>
      <c r="BN201" s="15"/>
      <c r="BO201" s="95"/>
      <c r="BP201" s="95"/>
      <c r="BQ201" s="95"/>
      <c r="BR201" s="95"/>
      <c r="BS201" s="95"/>
      <c r="BT201" s="95"/>
      <c r="BU201" s="95"/>
      <c r="BV201" s="95"/>
      <c r="BW201" s="9"/>
      <c r="BX201" s="15"/>
      <c r="BY201" s="15"/>
      <c r="BZ201" s="15"/>
      <c r="CA201" s="15"/>
      <c r="CB201" s="15"/>
      <c r="CC201" s="15"/>
      <c r="CD201" s="15"/>
      <c r="CE201" s="15"/>
      <c r="CF201" s="16"/>
      <c r="CG201" s="15"/>
      <c r="CH201" s="15"/>
      <c r="CI201" s="15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31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16"/>
      <c r="DF201" s="96"/>
      <c r="DG201" s="96"/>
      <c r="DH201" s="96"/>
      <c r="DI201" s="96"/>
      <c r="DJ201" s="96"/>
      <c r="DK201" s="96"/>
      <c r="DL201" s="96"/>
      <c r="DM201" s="96"/>
      <c r="DN201" s="96"/>
      <c r="DO201" s="96"/>
      <c r="DP201" s="9"/>
      <c r="DQ201" s="15"/>
    </row>
    <row r="202" spans="14:121" s="11" customFormat="1">
      <c r="N202" s="9"/>
      <c r="Y202" s="9"/>
      <c r="Z202" s="9"/>
      <c r="AA202" s="97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6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95"/>
      <c r="BJ202" s="95"/>
      <c r="BK202" s="95"/>
      <c r="BL202" s="95"/>
      <c r="BM202" s="95"/>
      <c r="BN202" s="15"/>
      <c r="BO202" s="95"/>
      <c r="BP202" s="95"/>
      <c r="BQ202" s="95"/>
      <c r="BR202" s="95"/>
      <c r="BS202" s="95"/>
      <c r="BT202" s="95"/>
      <c r="BU202" s="95"/>
      <c r="BV202" s="95"/>
      <c r="BW202" s="9"/>
      <c r="BX202" s="15"/>
      <c r="BY202" s="15"/>
      <c r="BZ202" s="15"/>
      <c r="CA202" s="15"/>
      <c r="CB202" s="15"/>
      <c r="CC202" s="15"/>
      <c r="CD202" s="15"/>
      <c r="CE202" s="15"/>
      <c r="CF202" s="16"/>
      <c r="CG202" s="15"/>
      <c r="CH202" s="15"/>
      <c r="CI202" s="15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31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16"/>
      <c r="DF202" s="96"/>
      <c r="DG202" s="96"/>
      <c r="DH202" s="96"/>
      <c r="DI202" s="96"/>
      <c r="DJ202" s="96"/>
      <c r="DK202" s="96"/>
      <c r="DL202" s="96"/>
      <c r="DM202" s="96"/>
      <c r="DN202" s="96"/>
      <c r="DO202" s="96"/>
      <c r="DP202" s="9"/>
      <c r="DQ202" s="15"/>
    </row>
    <row r="203" spans="14:121" s="11" customFormat="1">
      <c r="N203" s="9"/>
      <c r="Y203" s="9"/>
      <c r="Z203" s="9"/>
      <c r="AA203" s="9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6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95"/>
      <c r="BJ203" s="95"/>
      <c r="BK203" s="95"/>
      <c r="BL203" s="95"/>
      <c r="BM203" s="95"/>
      <c r="BN203" s="15"/>
      <c r="BO203" s="95"/>
      <c r="BP203" s="95"/>
      <c r="BQ203" s="95"/>
      <c r="BR203" s="95"/>
      <c r="BS203" s="95"/>
      <c r="BT203" s="95"/>
      <c r="BU203" s="95"/>
      <c r="BV203" s="95"/>
      <c r="BW203" s="9"/>
      <c r="BX203" s="15"/>
      <c r="BY203" s="15"/>
      <c r="BZ203" s="15"/>
      <c r="CA203" s="15"/>
      <c r="CB203" s="15"/>
      <c r="CC203" s="15"/>
      <c r="CD203" s="15"/>
      <c r="CE203" s="15"/>
      <c r="CF203" s="16"/>
      <c r="CG203" s="15"/>
      <c r="CH203" s="15"/>
      <c r="CI203" s="15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31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16"/>
      <c r="DF203" s="96"/>
      <c r="DG203" s="96"/>
      <c r="DH203" s="96"/>
      <c r="DI203" s="96"/>
      <c r="DJ203" s="96"/>
      <c r="DK203" s="96"/>
      <c r="DL203" s="96"/>
      <c r="DM203" s="96"/>
      <c r="DN203" s="96"/>
      <c r="DO203" s="96"/>
      <c r="DP203" s="9"/>
      <c r="DQ203" s="15"/>
    </row>
    <row r="204" spans="14:121" s="11" customFormat="1">
      <c r="N204" s="9"/>
      <c r="Y204" s="9"/>
      <c r="Z204" s="9"/>
      <c r="AA204" s="97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6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95"/>
      <c r="BJ204" s="95"/>
      <c r="BK204" s="95"/>
      <c r="BL204" s="95"/>
      <c r="BM204" s="95"/>
      <c r="BN204" s="15"/>
      <c r="BO204" s="95"/>
      <c r="BP204" s="95"/>
      <c r="BQ204" s="95"/>
      <c r="BR204" s="95"/>
      <c r="BS204" s="95"/>
      <c r="BT204" s="95"/>
      <c r="BU204" s="95"/>
      <c r="BV204" s="95"/>
      <c r="BW204" s="9"/>
      <c r="BX204" s="15"/>
      <c r="BY204" s="15"/>
      <c r="BZ204" s="15"/>
      <c r="CA204" s="15"/>
      <c r="CB204" s="15"/>
      <c r="CC204" s="15"/>
      <c r="CD204" s="15"/>
      <c r="CE204" s="15"/>
      <c r="CF204" s="16"/>
      <c r="CG204" s="15"/>
      <c r="CH204" s="15"/>
      <c r="CI204" s="15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31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16"/>
      <c r="DF204" s="96"/>
      <c r="DG204" s="96"/>
      <c r="DH204" s="96"/>
      <c r="DI204" s="96"/>
      <c r="DJ204" s="96"/>
      <c r="DK204" s="96"/>
      <c r="DL204" s="96"/>
      <c r="DM204" s="96"/>
      <c r="DN204" s="96"/>
      <c r="DO204" s="96"/>
      <c r="DP204" s="9"/>
      <c r="DQ204" s="15"/>
    </row>
    <row r="205" spans="14:121" s="11" customFormat="1">
      <c r="N205" s="9"/>
      <c r="Y205" s="9"/>
      <c r="Z205" s="9"/>
      <c r="AA205" s="94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6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95"/>
      <c r="BJ205" s="95"/>
      <c r="BK205" s="95"/>
      <c r="BL205" s="95"/>
      <c r="BM205" s="95"/>
      <c r="BN205" s="15"/>
      <c r="BO205" s="95"/>
      <c r="BP205" s="95"/>
      <c r="BQ205" s="95"/>
      <c r="BR205" s="95"/>
      <c r="BS205" s="95"/>
      <c r="BT205" s="95"/>
      <c r="BU205" s="95"/>
      <c r="BV205" s="95"/>
      <c r="BW205" s="9"/>
      <c r="BX205" s="15"/>
      <c r="BY205" s="15"/>
      <c r="BZ205" s="15"/>
      <c r="CA205" s="15"/>
      <c r="CB205" s="15"/>
      <c r="CC205" s="15"/>
      <c r="CD205" s="15"/>
      <c r="CE205" s="15"/>
      <c r="CF205" s="16"/>
      <c r="CG205" s="15"/>
      <c r="CH205" s="15"/>
      <c r="CI205" s="15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31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16"/>
      <c r="DF205" s="96"/>
      <c r="DG205" s="96"/>
      <c r="DH205" s="96"/>
      <c r="DI205" s="96"/>
      <c r="DJ205" s="96"/>
      <c r="DK205" s="96"/>
      <c r="DL205" s="96"/>
      <c r="DM205" s="96"/>
      <c r="DN205" s="96"/>
      <c r="DO205" s="96"/>
      <c r="DP205" s="9"/>
      <c r="DQ205" s="15"/>
    </row>
    <row r="206" spans="14:121" s="11" customFormat="1">
      <c r="N206" s="9"/>
      <c r="Y206" s="9"/>
      <c r="Z206" s="9"/>
      <c r="AA206" s="97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6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95"/>
      <c r="BJ206" s="95"/>
      <c r="BK206" s="95"/>
      <c r="BL206" s="95"/>
      <c r="BM206" s="95"/>
      <c r="BN206" s="15"/>
      <c r="BO206" s="95"/>
      <c r="BP206" s="95"/>
      <c r="BQ206" s="95"/>
      <c r="BR206" s="95"/>
      <c r="BS206" s="95"/>
      <c r="BT206" s="95"/>
      <c r="BU206" s="95"/>
      <c r="BV206" s="95"/>
      <c r="BW206" s="9"/>
      <c r="BX206" s="15"/>
      <c r="BY206" s="15"/>
      <c r="BZ206" s="15"/>
      <c r="CA206" s="15"/>
      <c r="CB206" s="15"/>
      <c r="CC206" s="15"/>
      <c r="CD206" s="15"/>
      <c r="CE206" s="15"/>
      <c r="CF206" s="16"/>
      <c r="CG206" s="15"/>
      <c r="CH206" s="15"/>
      <c r="CI206" s="15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31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16"/>
      <c r="DF206" s="96"/>
      <c r="DG206" s="96"/>
      <c r="DH206" s="96"/>
      <c r="DI206" s="96"/>
      <c r="DJ206" s="96"/>
      <c r="DK206" s="96"/>
      <c r="DL206" s="96"/>
      <c r="DM206" s="96"/>
      <c r="DN206" s="96"/>
      <c r="DO206" s="96"/>
      <c r="DP206" s="9"/>
      <c r="DQ206" s="15"/>
    </row>
    <row r="207" spans="14:121" s="11" customFormat="1">
      <c r="N207" s="9"/>
      <c r="Y207" s="9"/>
      <c r="Z207" s="9"/>
      <c r="AA207" s="94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6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95"/>
      <c r="BJ207" s="95"/>
      <c r="BK207" s="95"/>
      <c r="BL207" s="95"/>
      <c r="BM207" s="95"/>
      <c r="BN207" s="15"/>
      <c r="BO207" s="95"/>
      <c r="BP207" s="95"/>
      <c r="BQ207" s="95"/>
      <c r="BR207" s="95"/>
      <c r="BS207" s="95"/>
      <c r="BT207" s="95"/>
      <c r="BU207" s="95"/>
      <c r="BV207" s="95"/>
      <c r="BW207" s="9"/>
      <c r="BX207" s="15"/>
      <c r="BY207" s="15"/>
      <c r="BZ207" s="15"/>
      <c r="CA207" s="15"/>
      <c r="CB207" s="15"/>
      <c r="CC207" s="15"/>
      <c r="CD207" s="15"/>
      <c r="CE207" s="15"/>
      <c r="CF207" s="16"/>
      <c r="CG207" s="15"/>
      <c r="CH207" s="15"/>
      <c r="CI207" s="15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31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16"/>
      <c r="DF207" s="96"/>
      <c r="DG207" s="96"/>
      <c r="DH207" s="96"/>
      <c r="DI207" s="96"/>
      <c r="DJ207" s="96"/>
      <c r="DK207" s="96"/>
      <c r="DL207" s="96"/>
      <c r="DM207" s="96"/>
      <c r="DN207" s="96"/>
      <c r="DO207" s="96"/>
      <c r="DP207" s="9"/>
      <c r="DQ207" s="15"/>
    </row>
    <row r="208" spans="14:121" s="11" customFormat="1">
      <c r="N208" s="9"/>
      <c r="Y208" s="9"/>
      <c r="Z208" s="9"/>
      <c r="AA208" s="94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6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95"/>
      <c r="BJ208" s="95"/>
      <c r="BK208" s="95"/>
      <c r="BL208" s="95"/>
      <c r="BM208" s="95"/>
      <c r="BN208" s="15"/>
      <c r="BO208" s="95"/>
      <c r="BP208" s="95"/>
      <c r="BQ208" s="95"/>
      <c r="BR208" s="95"/>
      <c r="BS208" s="95"/>
      <c r="BT208" s="95"/>
      <c r="BU208" s="95"/>
      <c r="BV208" s="95"/>
      <c r="BW208" s="9"/>
      <c r="BX208" s="15"/>
      <c r="BY208" s="15"/>
      <c r="BZ208" s="15"/>
      <c r="CA208" s="15"/>
      <c r="CB208" s="15"/>
      <c r="CC208" s="15"/>
      <c r="CD208" s="15"/>
      <c r="CE208" s="15"/>
      <c r="CF208" s="16"/>
      <c r="CG208" s="15"/>
      <c r="CH208" s="15"/>
      <c r="CI208" s="15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31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16"/>
      <c r="DF208" s="96"/>
      <c r="DG208" s="96"/>
      <c r="DH208" s="96"/>
      <c r="DI208" s="96"/>
      <c r="DJ208" s="96"/>
      <c r="DK208" s="96"/>
      <c r="DL208" s="96"/>
      <c r="DM208" s="96"/>
      <c r="DN208" s="96"/>
      <c r="DO208" s="96"/>
      <c r="DP208" s="9"/>
      <c r="DQ208" s="15"/>
    </row>
    <row r="209" spans="1:121" s="11" customFormat="1">
      <c r="N209" s="9"/>
      <c r="Y209" s="9"/>
      <c r="Z209" s="9"/>
      <c r="AA209" s="94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6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95"/>
      <c r="BJ209" s="95"/>
      <c r="BK209" s="95"/>
      <c r="BL209" s="95"/>
      <c r="BM209" s="95"/>
      <c r="BN209" s="15"/>
      <c r="BO209" s="95"/>
      <c r="BP209" s="95"/>
      <c r="BQ209" s="95"/>
      <c r="BR209" s="95"/>
      <c r="BS209" s="95"/>
      <c r="BT209" s="95"/>
      <c r="BU209" s="95"/>
      <c r="BV209" s="95"/>
      <c r="BW209" s="9"/>
      <c r="BX209" s="15"/>
      <c r="BY209" s="15"/>
      <c r="BZ209" s="15"/>
      <c r="CA209" s="15"/>
      <c r="CB209" s="15"/>
      <c r="CC209" s="15"/>
      <c r="CD209" s="15"/>
      <c r="CE209" s="15"/>
      <c r="CF209" s="16"/>
      <c r="CG209" s="15"/>
      <c r="CH209" s="15"/>
      <c r="CI209" s="15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31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16"/>
      <c r="DF209" s="96"/>
      <c r="DG209" s="96"/>
      <c r="DH209" s="96"/>
      <c r="DI209" s="96"/>
      <c r="DJ209" s="96"/>
      <c r="DK209" s="96"/>
      <c r="DL209" s="96"/>
      <c r="DM209" s="96"/>
      <c r="DN209" s="96"/>
      <c r="DO209" s="96"/>
      <c r="DP209" s="9"/>
      <c r="DQ209" s="15"/>
    </row>
    <row r="210" spans="1:121" s="11" customFormat="1">
      <c r="N210" s="9"/>
      <c r="Y210" s="9"/>
      <c r="Z210" s="9"/>
      <c r="AA210" s="94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6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95"/>
      <c r="BJ210" s="95"/>
      <c r="BK210" s="95"/>
      <c r="BL210" s="95"/>
      <c r="BM210" s="95"/>
      <c r="BN210" s="15"/>
      <c r="BO210" s="95"/>
      <c r="BP210" s="95"/>
      <c r="BQ210" s="95"/>
      <c r="BR210" s="95"/>
      <c r="BS210" s="95"/>
      <c r="BT210" s="95"/>
      <c r="BU210" s="95"/>
      <c r="BV210" s="95"/>
      <c r="BW210" s="9"/>
      <c r="BX210" s="15"/>
      <c r="BY210" s="15"/>
      <c r="BZ210" s="15"/>
      <c r="CA210" s="15"/>
      <c r="CB210" s="15"/>
      <c r="CC210" s="15"/>
      <c r="CD210" s="15"/>
      <c r="CE210" s="15"/>
      <c r="CF210" s="16"/>
      <c r="CG210" s="15"/>
      <c r="CH210" s="15"/>
      <c r="CI210" s="15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31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16"/>
      <c r="DF210" s="96"/>
      <c r="DG210" s="96"/>
      <c r="DH210" s="96"/>
      <c r="DI210" s="96"/>
      <c r="DJ210" s="96"/>
      <c r="DK210" s="96"/>
      <c r="DL210" s="96"/>
      <c r="DM210" s="96"/>
      <c r="DN210" s="96"/>
      <c r="DO210" s="96"/>
      <c r="DP210" s="9"/>
      <c r="DQ210" s="15"/>
    </row>
    <row r="211" spans="1:121" s="11" customFormat="1">
      <c r="N211" s="9"/>
      <c r="Y211" s="9"/>
      <c r="Z211" s="9"/>
      <c r="AA211" s="94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6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95"/>
      <c r="BJ211" s="95"/>
      <c r="BK211" s="95"/>
      <c r="BL211" s="95"/>
      <c r="BM211" s="95"/>
      <c r="BN211" s="15"/>
      <c r="BO211" s="95"/>
      <c r="BP211" s="95"/>
      <c r="BQ211" s="95"/>
      <c r="BR211" s="95"/>
      <c r="BS211" s="95"/>
      <c r="BT211" s="95"/>
      <c r="BU211" s="95"/>
      <c r="BV211" s="95"/>
      <c r="BW211" s="9"/>
      <c r="BX211" s="15"/>
      <c r="BY211" s="15"/>
      <c r="BZ211" s="15"/>
      <c r="CA211" s="15"/>
      <c r="CB211" s="15"/>
      <c r="CC211" s="15"/>
      <c r="CD211" s="15"/>
      <c r="CE211" s="15"/>
      <c r="CF211" s="16"/>
      <c r="CG211" s="15"/>
      <c r="CH211" s="15"/>
      <c r="CI211" s="15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31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16"/>
      <c r="DF211" s="96"/>
      <c r="DG211" s="96"/>
      <c r="DH211" s="96"/>
      <c r="DI211" s="96"/>
      <c r="DJ211" s="96"/>
      <c r="DK211" s="96"/>
      <c r="DL211" s="96"/>
      <c r="DM211" s="96"/>
      <c r="DN211" s="96"/>
      <c r="DO211" s="96"/>
      <c r="DP211" s="9"/>
      <c r="DQ211" s="15"/>
    </row>
    <row r="212" spans="1:121" s="11" customFormat="1">
      <c r="N212" s="9"/>
      <c r="Y212" s="9"/>
      <c r="Z212" s="9"/>
      <c r="AA212" s="9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6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95"/>
      <c r="BJ212" s="95"/>
      <c r="BK212" s="95"/>
      <c r="BL212" s="95"/>
      <c r="BM212" s="95"/>
      <c r="BN212" s="15"/>
      <c r="BO212" s="95"/>
      <c r="BP212" s="95"/>
      <c r="BQ212" s="95"/>
      <c r="BR212" s="95"/>
      <c r="BS212" s="95"/>
      <c r="BT212" s="95"/>
      <c r="BU212" s="95"/>
      <c r="BV212" s="95"/>
      <c r="BW212" s="9"/>
      <c r="BX212" s="15"/>
      <c r="BY212" s="15"/>
      <c r="BZ212" s="15"/>
      <c r="CA212" s="15"/>
      <c r="CB212" s="15"/>
      <c r="CC212" s="15"/>
      <c r="CD212" s="15"/>
      <c r="CE212" s="15"/>
      <c r="CF212" s="16"/>
      <c r="CG212" s="15"/>
      <c r="CH212" s="15"/>
      <c r="CI212" s="15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31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16"/>
      <c r="DF212" s="96"/>
      <c r="DG212" s="96"/>
      <c r="DH212" s="96"/>
      <c r="DI212" s="96"/>
      <c r="DJ212" s="96"/>
      <c r="DK212" s="96"/>
      <c r="DL212" s="96"/>
      <c r="DM212" s="96"/>
      <c r="DN212" s="96"/>
      <c r="DO212" s="96"/>
      <c r="DP212" s="9"/>
      <c r="DQ212" s="15"/>
    </row>
    <row r="213" spans="1:121" s="11" customFormat="1">
      <c r="N213" s="9"/>
      <c r="Y213" s="9"/>
      <c r="Z213" s="9"/>
      <c r="AA213" s="94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6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95"/>
      <c r="BJ213" s="95"/>
      <c r="BK213" s="95"/>
      <c r="BL213" s="95"/>
      <c r="BM213" s="95"/>
      <c r="BN213" s="15"/>
      <c r="BO213" s="95"/>
      <c r="BP213" s="95"/>
      <c r="BQ213" s="95"/>
      <c r="BR213" s="95"/>
      <c r="BS213" s="95"/>
      <c r="BT213" s="95"/>
      <c r="BU213" s="95"/>
      <c r="BV213" s="95"/>
      <c r="BW213" s="9"/>
      <c r="BX213" s="15"/>
      <c r="BY213" s="15"/>
      <c r="BZ213" s="15"/>
      <c r="CA213" s="15"/>
      <c r="CB213" s="15"/>
      <c r="CC213" s="15"/>
      <c r="CD213" s="15"/>
      <c r="CE213" s="15"/>
      <c r="CF213" s="16"/>
      <c r="CG213" s="15"/>
      <c r="CH213" s="15"/>
      <c r="CI213" s="15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31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16"/>
      <c r="DF213" s="96"/>
      <c r="DG213" s="96"/>
      <c r="DH213" s="96"/>
      <c r="DI213" s="96"/>
      <c r="DJ213" s="96"/>
      <c r="DK213" s="96"/>
      <c r="DL213" s="96"/>
      <c r="DM213" s="96"/>
      <c r="DN213" s="96"/>
      <c r="DO213" s="96"/>
      <c r="DP213" s="9"/>
      <c r="DQ213" s="15"/>
    </row>
    <row r="214" spans="1:121" s="11" customFormat="1">
      <c r="N214" s="9"/>
      <c r="Y214" s="9"/>
      <c r="Z214" s="9"/>
      <c r="AA214" s="9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6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95"/>
      <c r="BJ214" s="95"/>
      <c r="BK214" s="95"/>
      <c r="BL214" s="95"/>
      <c r="BM214" s="95"/>
      <c r="BN214" s="15"/>
      <c r="BO214" s="95"/>
      <c r="BP214" s="95"/>
      <c r="BQ214" s="95"/>
      <c r="BR214" s="95"/>
      <c r="BS214" s="95"/>
      <c r="BT214" s="95"/>
      <c r="BU214" s="95"/>
      <c r="BV214" s="95"/>
      <c r="BW214" s="9"/>
      <c r="BX214" s="15"/>
      <c r="BY214" s="15"/>
      <c r="BZ214" s="15"/>
      <c r="CA214" s="15"/>
      <c r="CB214" s="15"/>
      <c r="CC214" s="15"/>
      <c r="CD214" s="15"/>
      <c r="CE214" s="15"/>
      <c r="CF214" s="16"/>
      <c r="CG214" s="15"/>
      <c r="CH214" s="15"/>
      <c r="CI214" s="15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31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16"/>
      <c r="DF214" s="96"/>
      <c r="DG214" s="96"/>
      <c r="DH214" s="96"/>
      <c r="DI214" s="96"/>
      <c r="DJ214" s="96"/>
      <c r="DK214" s="96"/>
      <c r="DL214" s="96"/>
      <c r="DM214" s="96"/>
      <c r="DN214" s="96"/>
      <c r="DO214" s="96"/>
      <c r="DP214" s="9"/>
      <c r="DQ214" s="15"/>
    </row>
    <row r="215" spans="1:121" s="11" customFormat="1">
      <c r="N215" s="9"/>
      <c r="Y215" s="9"/>
      <c r="Z215" s="9"/>
      <c r="AA215" s="94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6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95"/>
      <c r="BJ215" s="95"/>
      <c r="BK215" s="95"/>
      <c r="BL215" s="95"/>
      <c r="BM215" s="95"/>
      <c r="BN215" s="15"/>
      <c r="BO215" s="95"/>
      <c r="BP215" s="95"/>
      <c r="BQ215" s="95"/>
      <c r="BR215" s="95"/>
      <c r="BS215" s="95"/>
      <c r="BT215" s="95"/>
      <c r="BU215" s="95"/>
      <c r="BV215" s="95"/>
      <c r="BW215" s="9"/>
      <c r="BX215" s="15"/>
      <c r="BY215" s="15"/>
      <c r="BZ215" s="15"/>
      <c r="CA215" s="15"/>
      <c r="CB215" s="15"/>
      <c r="CC215" s="15"/>
      <c r="CD215" s="15"/>
      <c r="CE215" s="15"/>
      <c r="CF215" s="16"/>
      <c r="CG215" s="15"/>
      <c r="CH215" s="15"/>
      <c r="CI215" s="15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31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16"/>
      <c r="DF215" s="96"/>
      <c r="DG215" s="96"/>
      <c r="DH215" s="96"/>
      <c r="DI215" s="96"/>
      <c r="DJ215" s="96"/>
      <c r="DK215" s="96"/>
      <c r="DL215" s="96"/>
      <c r="DM215" s="96"/>
      <c r="DN215" s="96"/>
      <c r="DO215" s="96"/>
      <c r="DP215" s="9"/>
      <c r="DQ215" s="15"/>
    </row>
    <row r="216" spans="1:121" s="11" customFormat="1">
      <c r="N216" s="9"/>
      <c r="Y216" s="9"/>
      <c r="Z216" s="9"/>
      <c r="AA216" s="9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6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95"/>
      <c r="BJ216" s="95"/>
      <c r="BK216" s="95"/>
      <c r="BL216" s="95"/>
      <c r="BM216" s="95"/>
      <c r="BN216" s="15"/>
      <c r="BO216" s="95"/>
      <c r="BP216" s="95"/>
      <c r="BQ216" s="95"/>
      <c r="BR216" s="95"/>
      <c r="BS216" s="95"/>
      <c r="BT216" s="95"/>
      <c r="BU216" s="95"/>
      <c r="BV216" s="95"/>
      <c r="BW216" s="9"/>
      <c r="BX216" s="15"/>
      <c r="BY216" s="15"/>
      <c r="BZ216" s="15"/>
      <c r="CA216" s="15"/>
      <c r="CB216" s="15"/>
      <c r="CC216" s="15"/>
      <c r="CD216" s="15"/>
      <c r="CE216" s="15"/>
      <c r="CF216" s="16"/>
      <c r="CG216" s="15"/>
      <c r="CH216" s="15"/>
      <c r="CI216" s="15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31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16"/>
      <c r="DF216" s="96"/>
      <c r="DG216" s="96"/>
      <c r="DH216" s="96"/>
      <c r="DI216" s="96"/>
      <c r="DJ216" s="96"/>
      <c r="DK216" s="96"/>
      <c r="DL216" s="96"/>
      <c r="DM216" s="96"/>
      <c r="DN216" s="96"/>
      <c r="DO216" s="96"/>
      <c r="DP216" s="9"/>
      <c r="DQ216" s="15"/>
    </row>
    <row r="217" spans="1:121" s="11" customFormat="1">
      <c r="N217" s="9"/>
      <c r="Y217" s="9"/>
      <c r="Z217" s="9"/>
      <c r="AA217" s="94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6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95"/>
      <c r="BJ217" s="95"/>
      <c r="BK217" s="95"/>
      <c r="BL217" s="95"/>
      <c r="BM217" s="95"/>
      <c r="BN217" s="15"/>
      <c r="BO217" s="95"/>
      <c r="BP217" s="95"/>
      <c r="BQ217" s="95"/>
      <c r="BR217" s="95"/>
      <c r="BS217" s="95"/>
      <c r="BT217" s="95"/>
      <c r="BU217" s="95"/>
      <c r="BV217" s="95"/>
      <c r="BW217" s="9"/>
      <c r="BX217" s="15"/>
      <c r="BY217" s="15"/>
      <c r="BZ217" s="15"/>
      <c r="CA217" s="15"/>
      <c r="CB217" s="15"/>
      <c r="CC217" s="15"/>
      <c r="CD217" s="15"/>
      <c r="CE217" s="15"/>
      <c r="CF217" s="16"/>
      <c r="CG217" s="15"/>
      <c r="CH217" s="15"/>
      <c r="CI217" s="15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31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16"/>
      <c r="DF217" s="96"/>
      <c r="DG217" s="96"/>
      <c r="DH217" s="96"/>
      <c r="DI217" s="96"/>
      <c r="DJ217" s="96"/>
      <c r="DK217" s="96"/>
      <c r="DL217" s="96"/>
      <c r="DM217" s="96"/>
      <c r="DN217" s="96"/>
      <c r="DO217" s="96"/>
      <c r="DP217" s="9"/>
      <c r="DQ217" s="15"/>
    </row>
    <row r="218" spans="1:121" s="11" customFormat="1">
      <c r="AA218" s="94"/>
      <c r="DE218" s="9"/>
    </row>
    <row r="219" spans="1:121" s="11" customFormat="1">
      <c r="A219" s="35"/>
      <c r="AA219" s="94"/>
      <c r="DE219" s="9"/>
    </row>
    <row r="220" spans="1:121" s="11" customFormat="1">
      <c r="AA220" s="94"/>
      <c r="DE220" s="9"/>
    </row>
    <row r="221" spans="1:121" s="11" customFormat="1">
      <c r="AA221" s="94"/>
      <c r="DE221" s="9"/>
    </row>
    <row r="222" spans="1:121" s="11" customFormat="1">
      <c r="AA222" s="94"/>
      <c r="DE222" s="9"/>
    </row>
    <row r="223" spans="1:121" s="11" customFormat="1">
      <c r="AA223" s="94"/>
      <c r="DE223" s="9"/>
    </row>
    <row r="224" spans="1:121" s="11" customFormat="1">
      <c r="AA224" s="94"/>
      <c r="DE224" s="9"/>
    </row>
    <row r="225" spans="27:109" s="11" customFormat="1">
      <c r="AA225" s="94"/>
      <c r="DE225" s="9"/>
    </row>
    <row r="226" spans="27:109" s="11" customFormat="1">
      <c r="AA226" s="94"/>
      <c r="DE226" s="9"/>
    </row>
    <row r="227" spans="27:109" s="11" customFormat="1">
      <c r="AA227" s="94"/>
      <c r="DE227" s="9"/>
    </row>
    <row r="228" spans="27:109" s="11" customFormat="1">
      <c r="AA228" s="94"/>
      <c r="DE228" s="9"/>
    </row>
    <row r="229" spans="27:109" s="11" customFormat="1">
      <c r="AA229" s="40"/>
      <c r="DE229" s="9"/>
    </row>
    <row r="230" spans="27:109" s="11" customFormat="1">
      <c r="AA230" s="98"/>
      <c r="DE230" s="9"/>
    </row>
    <row r="231" spans="27:109" s="11" customFormat="1">
      <c r="AA231" s="99"/>
      <c r="DE231" s="9"/>
    </row>
    <row r="232" spans="27:109" s="11" customFormat="1">
      <c r="AA232" s="40"/>
      <c r="DE232" s="9"/>
    </row>
    <row r="233" spans="27:109" s="11" customFormat="1">
      <c r="AA233" s="40"/>
      <c r="DE233" s="9"/>
    </row>
    <row r="234" spans="27:109" s="11" customFormat="1">
      <c r="AA234" s="40"/>
      <c r="DE234" s="9"/>
    </row>
    <row r="235" spans="27:109" s="11" customFormat="1">
      <c r="AA235" s="40"/>
      <c r="DE235" s="9"/>
    </row>
    <row r="236" spans="27:109" s="11" customFormat="1">
      <c r="AA236" s="40"/>
      <c r="DE236" s="9"/>
    </row>
    <row r="237" spans="27:109" s="11" customFormat="1">
      <c r="AA237" s="40"/>
      <c r="DE237" s="9"/>
    </row>
    <row r="238" spans="27:109" s="11" customFormat="1">
      <c r="AA238" s="40"/>
      <c r="DE238" s="9"/>
    </row>
    <row r="239" spans="27:109" s="11" customFormat="1">
      <c r="AA239" s="40"/>
      <c r="DE239" s="9"/>
    </row>
    <row r="240" spans="27:109" s="11" customFormat="1">
      <c r="AA240" s="40"/>
      <c r="DE240" s="9"/>
    </row>
    <row r="241" spans="27:109" s="11" customFormat="1">
      <c r="AA241" s="40"/>
      <c r="DE241" s="9"/>
    </row>
    <row r="242" spans="27:109" s="11" customFormat="1">
      <c r="AA242" s="40"/>
      <c r="DE242" s="9"/>
    </row>
    <row r="243" spans="27:109" s="11" customFormat="1">
      <c r="AA243" s="40"/>
      <c r="DE243" s="9"/>
    </row>
    <row r="244" spans="27:109" s="11" customFormat="1">
      <c r="AA244" s="40"/>
      <c r="DE244" s="9"/>
    </row>
    <row r="245" spans="27:109" s="11" customFormat="1">
      <c r="AA245" s="40"/>
      <c r="DE245" s="9"/>
    </row>
    <row r="246" spans="27:109" s="11" customFormat="1">
      <c r="AA246" s="40"/>
      <c r="DE246" s="9"/>
    </row>
    <row r="247" spans="27:109" s="11" customFormat="1">
      <c r="AA247" s="40"/>
      <c r="DE247" s="9"/>
    </row>
    <row r="248" spans="27:109" s="11" customFormat="1">
      <c r="AA248" s="40"/>
      <c r="DE248" s="9"/>
    </row>
    <row r="249" spans="27:109" s="11" customFormat="1">
      <c r="AA249" s="40"/>
      <c r="DE249" s="9"/>
    </row>
    <row r="250" spans="27:109" s="11" customFormat="1">
      <c r="AA250" s="40"/>
      <c r="DE250" s="9"/>
    </row>
    <row r="251" spans="27:109" s="11" customFormat="1">
      <c r="AA251" s="40"/>
      <c r="DE251" s="9"/>
    </row>
    <row r="252" spans="27:109" s="11" customFormat="1">
      <c r="AA252" s="40"/>
      <c r="DE252" s="9"/>
    </row>
    <row r="253" spans="27:109" s="11" customFormat="1">
      <c r="AA253" s="40"/>
      <c r="DE253" s="9"/>
    </row>
    <row r="254" spans="27:109" s="11" customFormat="1">
      <c r="AA254" s="40"/>
      <c r="DE254" s="9"/>
    </row>
    <row r="255" spans="27:109" s="11" customFormat="1">
      <c r="AA255" s="40"/>
      <c r="DE255" s="9"/>
    </row>
    <row r="256" spans="27:109" s="11" customFormat="1">
      <c r="AA256" s="40"/>
      <c r="DE256" s="9"/>
    </row>
    <row r="257" spans="27:109" s="11" customFormat="1">
      <c r="AA257" s="40"/>
      <c r="DE257" s="9"/>
    </row>
    <row r="258" spans="27:109" s="11" customFormat="1">
      <c r="AA258" s="40"/>
      <c r="DE258" s="9"/>
    </row>
    <row r="259" spans="27:109" s="11" customFormat="1">
      <c r="AA259" s="40"/>
      <c r="DE259" s="9"/>
    </row>
    <row r="260" spans="27:109" s="11" customFormat="1">
      <c r="AA260" s="40"/>
      <c r="DE260" s="9"/>
    </row>
    <row r="261" spans="27:109" s="11" customFormat="1">
      <c r="AA261" s="40"/>
      <c r="DE261" s="9"/>
    </row>
    <row r="262" spans="27:109" s="11" customFormat="1">
      <c r="AA262" s="40"/>
      <c r="DE262" s="9"/>
    </row>
    <row r="263" spans="27:109" s="11" customFormat="1">
      <c r="AA263" s="40"/>
      <c r="DE263" s="9"/>
    </row>
    <row r="264" spans="27:109" s="11" customFormat="1">
      <c r="AA264" s="40"/>
      <c r="DE264" s="9"/>
    </row>
    <row r="265" spans="27:109" s="11" customFormat="1">
      <c r="AA265" s="40"/>
      <c r="DE265" s="9"/>
    </row>
    <row r="266" spans="27:109" s="11" customFormat="1">
      <c r="AA266" s="40"/>
      <c r="DE266" s="9"/>
    </row>
    <row r="267" spans="27:109" s="11" customFormat="1">
      <c r="AA267" s="40"/>
      <c r="DE267" s="9"/>
    </row>
    <row r="268" spans="27:109" s="11" customFormat="1">
      <c r="AA268" s="40"/>
      <c r="DE268" s="9"/>
    </row>
    <row r="269" spans="27:109" s="11" customFormat="1">
      <c r="AA269" s="40"/>
      <c r="DE269" s="9"/>
    </row>
    <row r="270" spans="27:109" s="11" customFormat="1">
      <c r="AA270" s="40"/>
      <c r="DE270" s="9"/>
    </row>
    <row r="271" spans="27:109" s="11" customFormat="1">
      <c r="AA271" s="40"/>
      <c r="DE271" s="9"/>
    </row>
    <row r="272" spans="27:109" s="11" customFormat="1">
      <c r="AA272" s="40"/>
      <c r="DE272" s="9"/>
    </row>
    <row r="273" spans="1:109" s="11" customFormat="1">
      <c r="AA273" s="40"/>
      <c r="DE273" s="9"/>
    </row>
    <row r="274" spans="1:109" s="11" customFormat="1">
      <c r="AA274" s="40"/>
      <c r="DE274" s="9"/>
    </row>
    <row r="275" spans="1:109" s="11" customFormat="1">
      <c r="A275" s="101"/>
      <c r="AA275" s="40"/>
      <c r="DE275" s="9"/>
    </row>
    <row r="276" spans="1:109" s="11" customFormat="1">
      <c r="AA276" s="40"/>
      <c r="DE276" s="9"/>
    </row>
    <row r="277" spans="1:109" s="11" customFormat="1">
      <c r="AA277" s="40"/>
      <c r="DE277" s="9"/>
    </row>
    <row r="278" spans="1:109" s="11" customFormat="1">
      <c r="AA278" s="40"/>
      <c r="DE278" s="9"/>
    </row>
    <row r="279" spans="1:109" s="11" customFormat="1">
      <c r="AA279" s="40"/>
      <c r="DE279" s="9"/>
    </row>
    <row r="280" spans="1:109" s="11" customFormat="1">
      <c r="A280" s="35"/>
      <c r="AA280" s="40"/>
      <c r="DE280" s="9"/>
    </row>
    <row r="281" spans="1:109" s="11" customFormat="1">
      <c r="AA281" s="40"/>
      <c r="DE281" s="9"/>
    </row>
    <row r="282" spans="1:109" s="11" customFormat="1">
      <c r="AA282" s="40"/>
      <c r="DE282" s="9"/>
    </row>
    <row r="283" spans="1:109" s="11" customFormat="1">
      <c r="AA283" s="40"/>
      <c r="DE283" s="9"/>
    </row>
    <row r="284" spans="1:109" s="11" customFormat="1">
      <c r="AA284" s="40"/>
      <c r="DE284" s="9"/>
    </row>
    <row r="285" spans="1:109" s="11" customFormat="1">
      <c r="AA285" s="40"/>
      <c r="DE285" s="9"/>
    </row>
    <row r="286" spans="1:109" s="11" customFormat="1">
      <c r="AA286" s="40"/>
      <c r="DE286" s="9"/>
    </row>
    <row r="287" spans="1:109" s="11" customFormat="1">
      <c r="AA287" s="40"/>
      <c r="DE287" s="9"/>
    </row>
    <row r="288" spans="1:109" s="11" customFormat="1">
      <c r="AA288" s="40"/>
      <c r="DE288" s="9"/>
    </row>
    <row r="289" spans="27:109" s="11" customFormat="1">
      <c r="AA289" s="40"/>
      <c r="DE289" s="9"/>
    </row>
    <row r="290" spans="27:109" s="11" customFormat="1">
      <c r="AA290" s="40"/>
      <c r="DE290" s="9"/>
    </row>
    <row r="291" spans="27:109" s="11" customFormat="1">
      <c r="AA291" s="40"/>
      <c r="DE291" s="9"/>
    </row>
    <row r="292" spans="27:109" s="11" customFormat="1">
      <c r="AA292" s="40"/>
      <c r="DE292" s="9"/>
    </row>
    <row r="293" spans="27:109" s="11" customFormat="1">
      <c r="AA293" s="40"/>
      <c r="DE293" s="9"/>
    </row>
    <row r="294" spans="27:109" s="11" customFormat="1">
      <c r="AA294" s="40"/>
      <c r="DE294" s="9"/>
    </row>
    <row r="295" spans="27:109" s="11" customFormat="1">
      <c r="AA295" s="40"/>
      <c r="DE295" s="9"/>
    </row>
    <row r="296" spans="27:109" s="11" customFormat="1">
      <c r="AA296" s="40"/>
    </row>
    <row r="297" spans="27:109" s="11" customFormat="1">
      <c r="AA297" s="40"/>
    </row>
    <row r="298" spans="27:109" s="11" customFormat="1">
      <c r="AA298" s="40"/>
    </row>
    <row r="299" spans="27:109" s="11" customFormat="1">
      <c r="AA299" s="40"/>
    </row>
    <row r="300" spans="27:109" s="11" customFormat="1">
      <c r="AA300" s="40"/>
    </row>
    <row r="301" spans="27:109" s="11" customFormat="1">
      <c r="AA301" s="40"/>
    </row>
    <row r="302" spans="27:109" s="11" customFormat="1">
      <c r="AA302" s="40"/>
    </row>
    <row r="303" spans="27:109" s="11" customFormat="1">
      <c r="AA303" s="40"/>
    </row>
    <row r="304" spans="27:109" s="11" customFormat="1">
      <c r="AA304" s="40"/>
    </row>
    <row r="305" spans="27:27" s="11" customFormat="1">
      <c r="AA305" s="40"/>
    </row>
    <row r="306" spans="27:27" s="11" customFormat="1">
      <c r="AA306" s="40"/>
    </row>
    <row r="307" spans="27:27" s="11" customFormat="1">
      <c r="AA307" s="40"/>
    </row>
    <row r="308" spans="27:27" s="11" customFormat="1">
      <c r="AA308" s="40"/>
    </row>
    <row r="309" spans="27:27" s="11" customFormat="1">
      <c r="AA309" s="40"/>
    </row>
    <row r="310" spans="27:27" s="11" customFormat="1">
      <c r="AA310" s="40"/>
    </row>
    <row r="311" spans="27:27" s="11" customFormat="1">
      <c r="AA311" s="40"/>
    </row>
    <row r="312" spans="27:27" s="11" customFormat="1">
      <c r="AA312" s="40"/>
    </row>
    <row r="313" spans="27:27" s="11" customFormat="1">
      <c r="AA313" s="40"/>
    </row>
    <row r="314" spans="27:27" s="11" customFormat="1">
      <c r="AA314" s="40"/>
    </row>
    <row r="315" spans="27:27" s="11" customFormat="1">
      <c r="AA315" s="40"/>
    </row>
    <row r="316" spans="27:27" s="11" customFormat="1">
      <c r="AA316" s="40"/>
    </row>
    <row r="317" spans="27:27" s="11" customFormat="1">
      <c r="AA317" s="40"/>
    </row>
    <row r="318" spans="27:27" s="11" customFormat="1">
      <c r="AA318" s="40"/>
    </row>
    <row r="319" spans="27:27" s="11" customFormat="1">
      <c r="AA319" s="40"/>
    </row>
    <row r="320" spans="27:27" s="11" customFormat="1">
      <c r="AA320" s="40"/>
    </row>
    <row r="321" spans="27:27" s="11" customFormat="1">
      <c r="AA321" s="40"/>
    </row>
    <row r="322" spans="27:27" s="11" customFormat="1">
      <c r="AA322" s="40"/>
    </row>
    <row r="323" spans="27:27" s="11" customFormat="1">
      <c r="AA323" s="40"/>
    </row>
    <row r="324" spans="27:27" s="11" customFormat="1">
      <c r="AA324" s="40"/>
    </row>
    <row r="325" spans="27:27" s="11" customFormat="1">
      <c r="AA325" s="40"/>
    </row>
    <row r="326" spans="27:27" s="11" customFormat="1">
      <c r="AA326" s="40"/>
    </row>
    <row r="327" spans="27:27" s="11" customFormat="1">
      <c r="AA327" s="40"/>
    </row>
    <row r="328" spans="27:27" s="11" customFormat="1">
      <c r="AA328" s="40"/>
    </row>
    <row r="329" spans="27:27" s="11" customFormat="1">
      <c r="AA329" s="40"/>
    </row>
    <row r="330" spans="27:27" s="11" customFormat="1">
      <c r="AA330" s="40"/>
    </row>
    <row r="331" spans="27:27" s="11" customFormat="1">
      <c r="AA331" s="40"/>
    </row>
    <row r="332" spans="27:27" s="11" customFormat="1">
      <c r="AA332" s="40"/>
    </row>
    <row r="333" spans="27:27" s="11" customFormat="1">
      <c r="AA333" s="40"/>
    </row>
    <row r="334" spans="27:27" s="11" customFormat="1">
      <c r="AA334" s="40"/>
    </row>
    <row r="335" spans="27:27" s="11" customFormat="1">
      <c r="AA335" s="40"/>
    </row>
    <row r="336" spans="27:27" s="11" customFormat="1">
      <c r="AA336" s="40"/>
    </row>
    <row r="337" spans="27:27" s="11" customFormat="1">
      <c r="AA337" s="40"/>
    </row>
    <row r="338" spans="27:27" s="11" customFormat="1">
      <c r="AA338" s="40"/>
    </row>
    <row r="339" spans="27:27" s="11" customFormat="1">
      <c r="AA339" s="40"/>
    </row>
    <row r="340" spans="27:27" s="11" customFormat="1">
      <c r="AA340" s="40"/>
    </row>
    <row r="341" spans="27:27" s="11" customFormat="1">
      <c r="AA341" s="40"/>
    </row>
    <row r="342" spans="27:27" s="11" customFormat="1">
      <c r="AA342" s="40"/>
    </row>
    <row r="343" spans="27:27" s="11" customFormat="1">
      <c r="AA343" s="40"/>
    </row>
    <row r="344" spans="27:27" s="11" customFormat="1">
      <c r="AA344" s="40"/>
    </row>
    <row r="345" spans="27:27" s="11" customFormat="1">
      <c r="AA345" s="40"/>
    </row>
    <row r="346" spans="27:27" s="11" customFormat="1">
      <c r="AA346" s="40"/>
    </row>
    <row r="347" spans="27:27" s="11" customFormat="1">
      <c r="AA347" s="40"/>
    </row>
    <row r="348" spans="27:27" s="11" customFormat="1">
      <c r="AA348" s="40"/>
    </row>
    <row r="349" spans="27:27" s="11" customFormat="1">
      <c r="AA349" s="40"/>
    </row>
    <row r="350" spans="27:27" s="11" customFormat="1">
      <c r="AA350" s="40"/>
    </row>
    <row r="351" spans="27:27" s="11" customFormat="1">
      <c r="AA351" s="40"/>
    </row>
    <row r="352" spans="27:27" s="11" customFormat="1">
      <c r="AA352" s="40"/>
    </row>
    <row r="353" spans="27:27" s="11" customFormat="1">
      <c r="AA353" s="40"/>
    </row>
    <row r="354" spans="27:27" s="11" customFormat="1">
      <c r="AA354" s="40"/>
    </row>
    <row r="355" spans="27:27" s="11" customFormat="1">
      <c r="AA355" s="40"/>
    </row>
    <row r="356" spans="27:27" s="11" customFormat="1">
      <c r="AA356" s="40"/>
    </row>
    <row r="357" spans="27:27" s="11" customFormat="1">
      <c r="AA357" s="40"/>
    </row>
    <row r="358" spans="27:27" s="11" customFormat="1">
      <c r="AA358" s="40"/>
    </row>
    <row r="359" spans="27:27" s="11" customFormat="1">
      <c r="AA359" s="40"/>
    </row>
    <row r="360" spans="27:27" s="11" customFormat="1">
      <c r="AA360" s="40"/>
    </row>
    <row r="361" spans="27:27" s="11" customFormat="1">
      <c r="AA361" s="40"/>
    </row>
    <row r="362" spans="27:27" s="11" customFormat="1">
      <c r="AA362" s="40"/>
    </row>
    <row r="363" spans="27:27" s="11" customFormat="1">
      <c r="AA363" s="40"/>
    </row>
    <row r="364" spans="27:27" s="11" customFormat="1">
      <c r="AA364" s="40"/>
    </row>
    <row r="365" spans="27:27" s="11" customFormat="1">
      <c r="AA365" s="40"/>
    </row>
    <row r="366" spans="27:27" s="11" customFormat="1">
      <c r="AA366" s="40"/>
    </row>
    <row r="367" spans="27:27" s="11" customFormat="1">
      <c r="AA367" s="40"/>
    </row>
    <row r="368" spans="27:27" s="11" customFormat="1">
      <c r="AA368" s="40"/>
    </row>
    <row r="369" spans="27:27" s="11" customFormat="1">
      <c r="AA369" s="40"/>
    </row>
    <row r="370" spans="27:27" s="11" customFormat="1">
      <c r="AA370" s="40"/>
    </row>
    <row r="371" spans="27:27" s="11" customFormat="1">
      <c r="AA371" s="40"/>
    </row>
    <row r="372" spans="27:27" s="11" customFormat="1">
      <c r="AA372" s="40"/>
    </row>
    <row r="373" spans="27:27" s="11" customFormat="1">
      <c r="AA373" s="40"/>
    </row>
    <row r="374" spans="27:27" s="11" customFormat="1">
      <c r="AA374" s="40"/>
    </row>
    <row r="375" spans="27:27" s="11" customFormat="1">
      <c r="AA375" s="40"/>
    </row>
    <row r="376" spans="27:27" s="11" customFormat="1">
      <c r="AA376" s="40"/>
    </row>
    <row r="377" spans="27:27" s="11" customFormat="1">
      <c r="AA377" s="40"/>
    </row>
    <row r="378" spans="27:27" s="11" customFormat="1">
      <c r="AA378" s="40"/>
    </row>
    <row r="379" spans="27:27" s="11" customFormat="1">
      <c r="AA379" s="40"/>
    </row>
    <row r="380" spans="27:27" s="11" customFormat="1">
      <c r="AA380" s="40"/>
    </row>
    <row r="381" spans="27:27" s="11" customFormat="1">
      <c r="AA381" s="40"/>
    </row>
    <row r="382" spans="27:27" s="11" customFormat="1">
      <c r="AA382" s="40"/>
    </row>
    <row r="383" spans="27:27" s="11" customFormat="1">
      <c r="AA383" s="40"/>
    </row>
    <row r="384" spans="27:27" s="11" customFormat="1">
      <c r="AA384" s="40"/>
    </row>
    <row r="385" spans="27:27" s="11" customFormat="1">
      <c r="AA385" s="40"/>
    </row>
    <row r="386" spans="27:27" s="11" customFormat="1">
      <c r="AA386" s="40"/>
    </row>
    <row r="387" spans="27:27" s="11" customFormat="1">
      <c r="AA387" s="40"/>
    </row>
    <row r="388" spans="27:27" s="11" customFormat="1">
      <c r="AA388" s="40"/>
    </row>
    <row r="389" spans="27:27" s="11" customFormat="1">
      <c r="AA389" s="40"/>
    </row>
    <row r="390" spans="27:27" s="11" customFormat="1">
      <c r="AA390" s="40"/>
    </row>
    <row r="391" spans="27:27" s="11" customFormat="1">
      <c r="AA391" s="40"/>
    </row>
    <row r="392" spans="27:27" s="11" customFormat="1">
      <c r="AA392" s="40"/>
    </row>
    <row r="393" spans="27:27" s="11" customFormat="1">
      <c r="AA393" s="40"/>
    </row>
    <row r="394" spans="27:27" s="11" customFormat="1">
      <c r="AA394" s="40"/>
    </row>
    <row r="395" spans="27:27" s="11" customFormat="1">
      <c r="AA395" s="40"/>
    </row>
    <row r="396" spans="27:27" s="11" customFormat="1">
      <c r="AA396" s="40"/>
    </row>
    <row r="397" spans="27:27" s="11" customFormat="1">
      <c r="AA397" s="40"/>
    </row>
    <row r="398" spans="27:27" s="11" customFormat="1">
      <c r="AA398" s="40"/>
    </row>
    <row r="399" spans="27:27" s="11" customFormat="1">
      <c r="AA399" s="40"/>
    </row>
    <row r="400" spans="27:27" s="11" customFormat="1">
      <c r="AA400" s="40"/>
    </row>
    <row r="401" spans="27:27" s="11" customFormat="1">
      <c r="AA401" s="40"/>
    </row>
    <row r="402" spans="27:27" s="11" customFormat="1">
      <c r="AA402" s="40"/>
    </row>
    <row r="403" spans="27:27" s="11" customFormat="1">
      <c r="AA403" s="40"/>
    </row>
    <row r="404" spans="27:27" s="11" customFormat="1">
      <c r="AA404" s="40"/>
    </row>
    <row r="405" spans="27:27" s="11" customFormat="1">
      <c r="AA405" s="40"/>
    </row>
    <row r="406" spans="27:27" s="11" customFormat="1">
      <c r="AA406" s="40"/>
    </row>
    <row r="407" spans="27:27" s="11" customFormat="1">
      <c r="AA407" s="40"/>
    </row>
    <row r="408" spans="27:27" s="11" customFormat="1">
      <c r="AA408" s="40"/>
    </row>
    <row r="409" spans="27:27" s="11" customFormat="1">
      <c r="AA409" s="40"/>
    </row>
    <row r="410" spans="27:27" s="11" customFormat="1">
      <c r="AA410" s="40"/>
    </row>
    <row r="411" spans="27:27" s="11" customFormat="1">
      <c r="AA411" s="40"/>
    </row>
    <row r="412" spans="27:27" s="11" customFormat="1">
      <c r="AA412" s="40"/>
    </row>
    <row r="413" spans="27:27" s="11" customFormat="1">
      <c r="AA413" s="40"/>
    </row>
    <row r="414" spans="27:27" s="11" customFormat="1">
      <c r="AA414" s="40"/>
    </row>
    <row r="415" spans="27:27" s="11" customFormat="1">
      <c r="AA415" s="40"/>
    </row>
    <row r="416" spans="27:27" s="11" customFormat="1">
      <c r="AA416" s="40"/>
    </row>
    <row r="417" spans="27:27" s="11" customFormat="1">
      <c r="AA417" s="40"/>
    </row>
    <row r="418" spans="27:27" s="11" customFormat="1">
      <c r="AA418" s="40"/>
    </row>
    <row r="419" spans="27:27" s="11" customFormat="1">
      <c r="AA419" s="40"/>
    </row>
    <row r="420" spans="27:27" s="11" customFormat="1">
      <c r="AA420" s="40"/>
    </row>
    <row r="421" spans="27:27" s="11" customFormat="1">
      <c r="AA421" s="40"/>
    </row>
    <row r="422" spans="27:27" s="11" customFormat="1">
      <c r="AA422" s="40"/>
    </row>
    <row r="423" spans="27:27" s="11" customFormat="1">
      <c r="AA423" s="40"/>
    </row>
    <row r="424" spans="27:27" s="11" customFormat="1">
      <c r="AA424" s="40"/>
    </row>
    <row r="425" spans="27:27" s="11" customFormat="1">
      <c r="AA425" s="40"/>
    </row>
    <row r="426" spans="27:27" s="11" customFormat="1">
      <c r="AA426" s="40"/>
    </row>
    <row r="427" spans="27:27" s="11" customFormat="1">
      <c r="AA427" s="40"/>
    </row>
    <row r="428" spans="27:27" s="11" customFormat="1">
      <c r="AA428" s="40"/>
    </row>
    <row r="429" spans="27:27" s="11" customFormat="1">
      <c r="AA429" s="40"/>
    </row>
    <row r="430" spans="27:27" s="11" customFormat="1">
      <c r="AA430" s="40"/>
    </row>
    <row r="431" spans="27:27" s="11" customFormat="1">
      <c r="AA431" s="40"/>
    </row>
    <row r="432" spans="27:27" s="11" customFormat="1">
      <c r="AA432" s="40"/>
    </row>
    <row r="433" spans="27:27" s="11" customFormat="1">
      <c r="AA433" s="40"/>
    </row>
    <row r="434" spans="27:27" s="11" customFormat="1">
      <c r="AA434" s="40"/>
    </row>
    <row r="435" spans="27:27" s="11" customFormat="1">
      <c r="AA435" s="40"/>
    </row>
    <row r="436" spans="27:27" s="11" customFormat="1">
      <c r="AA436" s="40"/>
    </row>
    <row r="437" spans="27:27" s="11" customFormat="1">
      <c r="AA437" s="40"/>
    </row>
    <row r="438" spans="27:27" s="11" customFormat="1">
      <c r="AA438" s="40"/>
    </row>
    <row r="439" spans="27:27" s="11" customFormat="1">
      <c r="AA439" s="40"/>
    </row>
    <row r="440" spans="27:27" s="11" customFormat="1">
      <c r="AA440" s="40"/>
    </row>
    <row r="441" spans="27:27" s="11" customFormat="1">
      <c r="AA441" s="40"/>
    </row>
    <row r="442" spans="27:27" s="11" customFormat="1">
      <c r="AA442" s="40"/>
    </row>
    <row r="443" spans="27:27" s="11" customFormat="1">
      <c r="AA443" s="40"/>
    </row>
    <row r="444" spans="27:27" s="11" customFormat="1">
      <c r="AA444" s="40"/>
    </row>
    <row r="445" spans="27:27" s="11" customFormat="1">
      <c r="AA445" s="40"/>
    </row>
    <row r="446" spans="27:27" s="11" customFormat="1">
      <c r="AA446" s="40"/>
    </row>
    <row r="447" spans="27:27" s="11" customFormat="1">
      <c r="AA447" s="40"/>
    </row>
    <row r="448" spans="27:27" s="11" customFormat="1">
      <c r="AA448" s="40"/>
    </row>
    <row r="449" spans="27:27" s="11" customFormat="1">
      <c r="AA449" s="40"/>
    </row>
    <row r="450" spans="27:27" s="11" customFormat="1">
      <c r="AA450" s="40"/>
    </row>
    <row r="451" spans="27:27" s="11" customFormat="1">
      <c r="AA451" s="40"/>
    </row>
    <row r="452" spans="27:27" s="11" customFormat="1">
      <c r="AA452" s="40"/>
    </row>
    <row r="453" spans="27:27" s="11" customFormat="1">
      <c r="AA453" s="40"/>
    </row>
    <row r="454" spans="27:27" s="11" customFormat="1">
      <c r="AA454" s="40"/>
    </row>
    <row r="455" spans="27:27" s="11" customFormat="1">
      <c r="AA455" s="40"/>
    </row>
    <row r="456" spans="27:27" s="11" customFormat="1">
      <c r="AA456" s="40"/>
    </row>
    <row r="457" spans="27:27" s="11" customFormat="1">
      <c r="AA457" s="40"/>
    </row>
    <row r="458" spans="27:27" s="11" customFormat="1">
      <c r="AA458" s="40"/>
    </row>
    <row r="459" spans="27:27" s="11" customFormat="1">
      <c r="AA459" s="40"/>
    </row>
    <row r="460" spans="27:27" s="11" customFormat="1">
      <c r="AA460" s="40"/>
    </row>
    <row r="461" spans="27:27" s="11" customFormat="1">
      <c r="AA461" s="40"/>
    </row>
    <row r="462" spans="27:27" s="11" customFormat="1">
      <c r="AA462" s="40"/>
    </row>
    <row r="463" spans="27:27" s="11" customFormat="1">
      <c r="AA463" s="40"/>
    </row>
    <row r="464" spans="27:27" s="11" customFormat="1">
      <c r="AA464" s="40"/>
    </row>
    <row r="465" spans="27:27" s="11" customFormat="1">
      <c r="AA465" s="40"/>
    </row>
    <row r="466" spans="27:27" s="11" customFormat="1">
      <c r="AA466" s="40"/>
    </row>
    <row r="467" spans="27:27" s="11" customFormat="1">
      <c r="AA467" s="40"/>
    </row>
    <row r="468" spans="27:27" s="11" customFormat="1">
      <c r="AA468" s="40"/>
    </row>
    <row r="469" spans="27:27" s="11" customFormat="1">
      <c r="AA469" s="40"/>
    </row>
    <row r="470" spans="27:27" s="11" customFormat="1">
      <c r="AA470" s="40"/>
    </row>
    <row r="471" spans="27:27" s="11" customFormat="1">
      <c r="AA471" s="40"/>
    </row>
    <row r="472" spans="27:27" s="11" customFormat="1">
      <c r="AA472" s="40"/>
    </row>
    <row r="473" spans="27:27" s="11" customFormat="1">
      <c r="AA473" s="40"/>
    </row>
    <row r="474" spans="27:27" s="11" customFormat="1">
      <c r="AA474" s="40"/>
    </row>
    <row r="475" spans="27:27" s="11" customFormat="1">
      <c r="AA475" s="40"/>
    </row>
    <row r="476" spans="27:27" s="11" customFormat="1">
      <c r="AA476" s="40"/>
    </row>
    <row r="477" spans="27:27" s="11" customFormat="1">
      <c r="AA477" s="40"/>
    </row>
    <row r="478" spans="27:27" s="11" customFormat="1">
      <c r="AA478" s="40"/>
    </row>
    <row r="479" spans="27:27" s="11" customFormat="1">
      <c r="AA479" s="40"/>
    </row>
    <row r="480" spans="27:27" s="11" customFormat="1">
      <c r="AA480" s="40"/>
    </row>
    <row r="481" spans="27:27" s="11" customFormat="1">
      <c r="AA481" s="40"/>
    </row>
    <row r="482" spans="27:27" s="11" customFormat="1">
      <c r="AA482" s="40"/>
    </row>
    <row r="483" spans="27:27" s="11" customFormat="1">
      <c r="AA483" s="40"/>
    </row>
    <row r="484" spans="27:27" s="11" customFormat="1">
      <c r="AA484" s="40"/>
    </row>
    <row r="485" spans="27:27" s="11" customFormat="1">
      <c r="AA485" s="40"/>
    </row>
    <row r="486" spans="27:27" s="11" customFormat="1">
      <c r="AA486" s="40"/>
    </row>
    <row r="487" spans="27:27" s="11" customFormat="1">
      <c r="AA487" s="40"/>
    </row>
    <row r="488" spans="27:27" s="11" customFormat="1">
      <c r="AA488" s="40"/>
    </row>
    <row r="489" spans="27:27" s="11" customFormat="1">
      <c r="AA489" s="40"/>
    </row>
    <row r="490" spans="27:27" s="11" customFormat="1">
      <c r="AA490" s="40"/>
    </row>
    <row r="491" spans="27:27" s="11" customFormat="1">
      <c r="AA491" s="40"/>
    </row>
    <row r="492" spans="27:27" s="11" customFormat="1">
      <c r="AA492" s="40"/>
    </row>
    <row r="493" spans="27:27" s="11" customFormat="1">
      <c r="AA493" s="40"/>
    </row>
    <row r="494" spans="27:27" s="11" customFormat="1">
      <c r="AA494" s="40"/>
    </row>
    <row r="495" spans="27:27" s="11" customFormat="1">
      <c r="AA495" s="40"/>
    </row>
    <row r="496" spans="27:27" s="11" customFormat="1">
      <c r="AA496" s="40"/>
    </row>
    <row r="497" spans="27:27" s="11" customFormat="1">
      <c r="AA497" s="40"/>
    </row>
    <row r="498" spans="27:27" s="11" customFormat="1">
      <c r="AA498" s="40"/>
    </row>
    <row r="499" spans="27:27" s="11" customFormat="1">
      <c r="AA499" s="40"/>
    </row>
    <row r="500" spans="27:27" s="11" customFormat="1">
      <c r="AA500" s="40"/>
    </row>
    <row r="501" spans="27:27" s="11" customFormat="1">
      <c r="AA501" s="40"/>
    </row>
    <row r="502" spans="27:27" s="11" customFormat="1">
      <c r="AA502" s="40"/>
    </row>
    <row r="503" spans="27:27" s="11" customFormat="1">
      <c r="AA503" s="40"/>
    </row>
    <row r="504" spans="27:27" s="11" customFormat="1">
      <c r="AA504" s="40"/>
    </row>
    <row r="505" spans="27:27" s="11" customFormat="1">
      <c r="AA505" s="40"/>
    </row>
    <row r="506" spans="27:27" s="11" customFormat="1">
      <c r="AA506" s="40"/>
    </row>
    <row r="507" spans="27:27" s="11" customFormat="1">
      <c r="AA507" s="40"/>
    </row>
    <row r="508" spans="27:27" s="11" customFormat="1">
      <c r="AA508" s="40"/>
    </row>
    <row r="509" spans="27:27" s="11" customFormat="1">
      <c r="AA509" s="40"/>
    </row>
    <row r="510" spans="27:27" s="11" customFormat="1">
      <c r="AA510" s="40"/>
    </row>
    <row r="511" spans="27:27" s="11" customFormat="1">
      <c r="AA511" s="40"/>
    </row>
    <row r="512" spans="27:27" s="11" customFormat="1">
      <c r="AA512" s="40"/>
    </row>
    <row r="513" spans="27:27" s="11" customFormat="1">
      <c r="AA513" s="40"/>
    </row>
    <row r="514" spans="27:27" s="11" customFormat="1">
      <c r="AA514" s="40"/>
    </row>
    <row r="515" spans="27:27" s="11" customFormat="1">
      <c r="AA515" s="40"/>
    </row>
    <row r="516" spans="27:27" s="11" customFormat="1">
      <c r="AA516" s="40"/>
    </row>
    <row r="517" spans="27:27" s="11" customFormat="1">
      <c r="AA517" s="40"/>
    </row>
    <row r="518" spans="27:27" s="11" customFormat="1">
      <c r="AA518" s="40"/>
    </row>
    <row r="519" spans="27:27" s="11" customFormat="1">
      <c r="AA519" s="40"/>
    </row>
    <row r="520" spans="27:27" s="11" customFormat="1">
      <c r="AA520" s="40"/>
    </row>
    <row r="521" spans="27:27" s="11" customFormat="1">
      <c r="AA521" s="40"/>
    </row>
    <row r="522" spans="27:27" s="11" customFormat="1">
      <c r="AA522" s="40"/>
    </row>
    <row r="523" spans="27:27" s="11" customFormat="1">
      <c r="AA523" s="40"/>
    </row>
    <row r="524" spans="27:27" s="11" customFormat="1">
      <c r="AA524" s="40"/>
    </row>
    <row r="525" spans="27:27" s="11" customFormat="1">
      <c r="AA525" s="40"/>
    </row>
    <row r="526" spans="27:27" s="11" customFormat="1">
      <c r="AA526" s="40"/>
    </row>
    <row r="527" spans="27:27" s="11" customFormat="1">
      <c r="AA527" s="40"/>
    </row>
    <row r="528" spans="27:27" s="11" customFormat="1">
      <c r="AA528" s="40"/>
    </row>
    <row r="529" spans="27:27" s="11" customFormat="1">
      <c r="AA529" s="40"/>
    </row>
    <row r="530" spans="27:27" s="11" customFormat="1">
      <c r="AA530" s="40"/>
    </row>
    <row r="531" spans="27:27" s="11" customFormat="1">
      <c r="AA531" s="40"/>
    </row>
    <row r="532" spans="27:27" s="11" customFormat="1">
      <c r="AA532" s="40"/>
    </row>
    <row r="533" spans="27:27" s="11" customFormat="1">
      <c r="AA533" s="40"/>
    </row>
    <row r="534" spans="27:27" s="11" customFormat="1">
      <c r="AA534" s="40"/>
    </row>
    <row r="535" spans="27:27" s="11" customFormat="1">
      <c r="AA535" s="40"/>
    </row>
    <row r="536" spans="27:27" s="11" customFormat="1">
      <c r="AA536" s="40"/>
    </row>
    <row r="537" spans="27:27" s="11" customFormat="1">
      <c r="AA537" s="40"/>
    </row>
    <row r="538" spans="27:27" s="11" customFormat="1">
      <c r="AA538" s="40"/>
    </row>
    <row r="539" spans="27:27" s="11" customFormat="1">
      <c r="AA539" s="40"/>
    </row>
    <row r="540" spans="27:27" s="11" customFormat="1">
      <c r="AA540" s="40"/>
    </row>
    <row r="541" spans="27:27" s="11" customFormat="1">
      <c r="AA541" s="40"/>
    </row>
    <row r="542" spans="27:27" s="11" customFormat="1">
      <c r="AA542" s="40"/>
    </row>
    <row r="543" spans="27:27" s="11" customFormat="1">
      <c r="AA543" s="40"/>
    </row>
    <row r="544" spans="27:27" s="11" customFormat="1">
      <c r="AA544" s="40"/>
    </row>
    <row r="545" spans="27:27" s="11" customFormat="1">
      <c r="AA545" s="40"/>
    </row>
    <row r="546" spans="27:27" s="11" customFormat="1">
      <c r="AA546" s="40"/>
    </row>
    <row r="547" spans="27:27" s="11" customFormat="1">
      <c r="AA547" s="40"/>
    </row>
    <row r="548" spans="27:27" s="11" customFormat="1">
      <c r="AA548" s="40"/>
    </row>
    <row r="549" spans="27:27" s="11" customFormat="1">
      <c r="AA549" s="40"/>
    </row>
    <row r="550" spans="27:27" s="11" customFormat="1">
      <c r="AA550" s="40"/>
    </row>
    <row r="551" spans="27:27" s="11" customFormat="1">
      <c r="AA551" s="40"/>
    </row>
    <row r="552" spans="27:27" s="11" customFormat="1">
      <c r="AA552" s="40"/>
    </row>
    <row r="553" spans="27:27" s="11" customFormat="1">
      <c r="AA553" s="40"/>
    </row>
    <row r="554" spans="27:27" s="11" customFormat="1">
      <c r="AA554" s="40"/>
    </row>
    <row r="555" spans="27:27" s="11" customFormat="1">
      <c r="AA555" s="40"/>
    </row>
    <row r="556" spans="27:27" s="11" customFormat="1">
      <c r="AA556" s="40"/>
    </row>
    <row r="557" spans="27:27" s="11" customFormat="1">
      <c r="AA557" s="40"/>
    </row>
    <row r="558" spans="27:27" s="11" customFormat="1">
      <c r="AA558" s="40"/>
    </row>
    <row r="559" spans="27:27" s="11" customFormat="1">
      <c r="AA559" s="40"/>
    </row>
    <row r="560" spans="27:27" s="11" customFormat="1">
      <c r="AA560" s="40"/>
    </row>
    <row r="561" spans="1:27" s="11" customFormat="1">
      <c r="AA561" s="40"/>
    </row>
    <row r="562" spans="1:27" s="11" customFormat="1">
      <c r="AA562" s="40"/>
    </row>
    <row r="563" spans="1:27" s="11" customFormat="1">
      <c r="AA563" s="40"/>
    </row>
    <row r="564" spans="1:27" s="11" customFormat="1">
      <c r="A564" s="101"/>
      <c r="AA564" s="40"/>
    </row>
    <row r="565" spans="1:27" s="11" customFormat="1">
      <c r="AA565" s="40"/>
    </row>
    <row r="566" spans="1:27" s="11" customFormat="1">
      <c r="AA566" s="40"/>
    </row>
    <row r="567" spans="1:27" s="11" customFormat="1">
      <c r="AA567" s="40"/>
    </row>
    <row r="568" spans="1:27" s="11" customFormat="1">
      <c r="AA568" s="40"/>
    </row>
    <row r="569" spans="1:27" s="11" customFormat="1">
      <c r="AA569" s="40"/>
    </row>
    <row r="570" spans="1:27" s="11" customFormat="1">
      <c r="AA570" s="40"/>
    </row>
    <row r="571" spans="1:27" s="11" customFormat="1">
      <c r="AA571" s="40"/>
    </row>
    <row r="572" spans="1:27" s="11" customFormat="1">
      <c r="AA572" s="40"/>
    </row>
    <row r="573" spans="1:27" s="11" customFormat="1">
      <c r="AA573" s="40"/>
    </row>
    <row r="574" spans="1:27" s="11" customFormat="1">
      <c r="AA574" s="40"/>
    </row>
    <row r="575" spans="1:27" s="11" customFormat="1">
      <c r="AA575" s="40"/>
    </row>
    <row r="576" spans="1:27" s="11" customFormat="1">
      <c r="AA576" s="40"/>
    </row>
    <row r="577" spans="1:27" s="11" customFormat="1">
      <c r="A577" s="35"/>
      <c r="AA577" s="40"/>
    </row>
    <row r="578" spans="1:27" s="11" customFormat="1">
      <c r="AA578" s="40"/>
    </row>
    <row r="579" spans="1:27" s="11" customFormat="1">
      <c r="AA579" s="40"/>
    </row>
    <row r="580" spans="1:27" s="11" customFormat="1">
      <c r="AA580" s="40"/>
    </row>
    <row r="581" spans="1:27" s="11" customFormat="1">
      <c r="AA581" s="40"/>
    </row>
    <row r="582" spans="1:27" s="11" customFormat="1">
      <c r="AA582" s="40"/>
    </row>
    <row r="583" spans="1:27" s="11" customFormat="1">
      <c r="AA583" s="40"/>
    </row>
    <row r="584" spans="1:27" s="11" customFormat="1">
      <c r="AA584" s="40"/>
    </row>
    <row r="585" spans="1:27" s="11" customFormat="1">
      <c r="AA585" s="40"/>
    </row>
    <row r="586" spans="1:27" s="11" customFormat="1">
      <c r="AA586" s="40"/>
    </row>
    <row r="587" spans="1:27" s="11" customFormat="1">
      <c r="AA587" s="40"/>
    </row>
    <row r="588" spans="1:27" s="11" customFormat="1">
      <c r="AA588" s="40"/>
    </row>
    <row r="589" spans="1:27" s="11" customFormat="1">
      <c r="AA589" s="40"/>
    </row>
    <row r="590" spans="1:27" s="11" customFormat="1">
      <c r="AA590" s="40"/>
    </row>
    <row r="591" spans="1:27" s="11" customFormat="1">
      <c r="AA591" s="40"/>
    </row>
    <row r="592" spans="1:27" s="11" customFormat="1">
      <c r="AA592" s="40"/>
    </row>
    <row r="593" spans="27:27" s="11" customFormat="1">
      <c r="AA593" s="40"/>
    </row>
    <row r="594" spans="27:27" s="11" customFormat="1">
      <c r="AA594" s="40"/>
    </row>
    <row r="595" spans="27:27" s="11" customFormat="1">
      <c r="AA595" s="40"/>
    </row>
    <row r="596" spans="27:27" s="11" customFormat="1">
      <c r="AA596" s="40"/>
    </row>
    <row r="597" spans="27:27" s="11" customFormat="1">
      <c r="AA597" s="40"/>
    </row>
    <row r="598" spans="27:27" s="11" customFormat="1">
      <c r="AA598" s="40"/>
    </row>
    <row r="599" spans="27:27" s="11" customFormat="1">
      <c r="AA599" s="40"/>
    </row>
    <row r="600" spans="27:27" s="11" customFormat="1">
      <c r="AA600" s="40"/>
    </row>
    <row r="601" spans="27:27" s="11" customFormat="1">
      <c r="AA601" s="40"/>
    </row>
    <row r="602" spans="27:27" s="11" customFormat="1">
      <c r="AA602" s="40"/>
    </row>
    <row r="603" spans="27:27" s="11" customFormat="1">
      <c r="AA603" s="40"/>
    </row>
    <row r="604" spans="27:27" s="11" customFormat="1">
      <c r="AA604" s="40"/>
    </row>
    <row r="605" spans="27:27" s="11" customFormat="1">
      <c r="AA605" s="40"/>
    </row>
    <row r="606" spans="27:27" s="11" customFormat="1">
      <c r="AA606" s="40"/>
    </row>
    <row r="607" spans="27:27" s="11" customFormat="1">
      <c r="AA607" s="40"/>
    </row>
    <row r="608" spans="27:27" s="11" customFormat="1">
      <c r="AA608" s="40"/>
    </row>
    <row r="609" spans="27:27" s="11" customFormat="1">
      <c r="AA609" s="40"/>
    </row>
    <row r="610" spans="27:27" s="11" customFormat="1">
      <c r="AA610" s="40"/>
    </row>
    <row r="611" spans="27:27" s="11" customFormat="1">
      <c r="AA611" s="40"/>
    </row>
    <row r="612" spans="27:27" s="11" customFormat="1">
      <c r="AA612" s="40"/>
    </row>
    <row r="613" spans="27:27" s="11" customFormat="1">
      <c r="AA613" s="40"/>
    </row>
    <row r="614" spans="27:27" s="11" customFormat="1">
      <c r="AA614" s="40"/>
    </row>
    <row r="615" spans="27:27" s="11" customFormat="1">
      <c r="AA615" s="40"/>
    </row>
    <row r="616" spans="27:27" s="11" customFormat="1">
      <c r="AA616" s="40"/>
    </row>
    <row r="617" spans="27:27" s="11" customFormat="1">
      <c r="AA617" s="40"/>
    </row>
    <row r="618" spans="27:27" s="11" customFormat="1">
      <c r="AA618" s="40"/>
    </row>
    <row r="619" spans="27:27" s="11" customFormat="1">
      <c r="AA619" s="40"/>
    </row>
    <row r="620" spans="27:27" s="11" customFormat="1">
      <c r="AA620" s="40"/>
    </row>
    <row r="621" spans="27:27" s="11" customFormat="1">
      <c r="AA621" s="40"/>
    </row>
    <row r="622" spans="27:27" s="11" customFormat="1">
      <c r="AA622" s="40"/>
    </row>
    <row r="623" spans="27:27" s="11" customFormat="1">
      <c r="AA623" s="40"/>
    </row>
    <row r="624" spans="27:27" s="11" customFormat="1">
      <c r="AA624" s="40"/>
    </row>
    <row r="625" spans="27:27" s="11" customFormat="1">
      <c r="AA625" s="40"/>
    </row>
    <row r="626" spans="27:27" s="11" customFormat="1">
      <c r="AA626" s="40"/>
    </row>
    <row r="627" spans="27:27" s="11" customFormat="1">
      <c r="AA627" s="40"/>
    </row>
    <row r="628" spans="27:27" s="11" customFormat="1">
      <c r="AA628" s="40"/>
    </row>
    <row r="629" spans="27:27" s="11" customFormat="1">
      <c r="AA629" s="40"/>
    </row>
    <row r="630" spans="27:27" s="11" customFormat="1">
      <c r="AA630" s="40"/>
    </row>
    <row r="631" spans="27:27" s="11" customFormat="1">
      <c r="AA631" s="40"/>
    </row>
    <row r="632" spans="27:27" s="11" customFormat="1">
      <c r="AA632" s="40"/>
    </row>
    <row r="633" spans="27:27" s="11" customFormat="1">
      <c r="AA633" s="40"/>
    </row>
    <row r="634" spans="27:27" s="11" customFormat="1">
      <c r="AA634" s="40"/>
    </row>
    <row r="635" spans="27:27" s="11" customFormat="1">
      <c r="AA635" s="40"/>
    </row>
    <row r="636" spans="27:27" s="11" customFormat="1">
      <c r="AA636" s="40"/>
    </row>
    <row r="637" spans="27:27" s="11" customFormat="1">
      <c r="AA637" s="40"/>
    </row>
    <row r="638" spans="27:27" s="11" customFormat="1">
      <c r="AA638" s="40"/>
    </row>
    <row r="639" spans="27:27" s="11" customFormat="1">
      <c r="AA639" s="40"/>
    </row>
    <row r="640" spans="27:27" s="11" customFormat="1">
      <c r="AA640" s="40"/>
    </row>
    <row r="641" spans="27:27" s="11" customFormat="1">
      <c r="AA641" s="40"/>
    </row>
    <row r="642" spans="27:27" s="11" customFormat="1">
      <c r="AA642" s="40"/>
    </row>
    <row r="643" spans="27:27" s="11" customFormat="1">
      <c r="AA643" s="40"/>
    </row>
    <row r="644" spans="27:27" s="11" customFormat="1">
      <c r="AA644" s="40"/>
    </row>
    <row r="645" spans="27:27" s="11" customFormat="1">
      <c r="AA645" s="40"/>
    </row>
    <row r="646" spans="27:27" s="11" customFormat="1">
      <c r="AA646" s="40"/>
    </row>
    <row r="647" spans="27:27" s="11" customFormat="1">
      <c r="AA647" s="40"/>
    </row>
    <row r="648" spans="27:27" s="11" customFormat="1">
      <c r="AA648" s="40"/>
    </row>
    <row r="649" spans="27:27" s="11" customFormat="1">
      <c r="AA649" s="40"/>
    </row>
    <row r="650" spans="27:27" s="11" customFormat="1">
      <c r="AA650" s="40"/>
    </row>
    <row r="651" spans="27:27" s="11" customFormat="1">
      <c r="AA651" s="40"/>
    </row>
    <row r="652" spans="27:27" s="11" customFormat="1">
      <c r="AA652" s="40"/>
    </row>
    <row r="653" spans="27:27" s="11" customFormat="1">
      <c r="AA653" s="40"/>
    </row>
    <row r="654" spans="27:27" s="11" customFormat="1">
      <c r="AA654" s="40"/>
    </row>
    <row r="655" spans="27:27" s="11" customFormat="1">
      <c r="AA655" s="40"/>
    </row>
    <row r="656" spans="27:27" s="11" customFormat="1">
      <c r="AA656" s="40"/>
    </row>
    <row r="657" spans="27:27" s="11" customFormat="1">
      <c r="AA657" s="40"/>
    </row>
    <row r="658" spans="27:27" s="11" customFormat="1">
      <c r="AA658" s="40"/>
    </row>
    <row r="659" spans="27:27" s="11" customFormat="1">
      <c r="AA659" s="40"/>
    </row>
    <row r="660" spans="27:27" s="11" customFormat="1">
      <c r="AA660" s="40"/>
    </row>
    <row r="661" spans="27:27" s="11" customFormat="1">
      <c r="AA661" s="40"/>
    </row>
    <row r="662" spans="27:27" s="11" customFormat="1">
      <c r="AA662" s="40"/>
    </row>
    <row r="663" spans="27:27" s="11" customFormat="1">
      <c r="AA663" s="40"/>
    </row>
    <row r="664" spans="27:27" s="11" customFormat="1">
      <c r="AA664" s="40"/>
    </row>
    <row r="665" spans="27:27" s="11" customFormat="1">
      <c r="AA665" s="40"/>
    </row>
    <row r="666" spans="27:27" s="11" customFormat="1">
      <c r="AA666" s="40"/>
    </row>
    <row r="667" spans="27:27" s="11" customFormat="1">
      <c r="AA667" s="40"/>
    </row>
    <row r="668" spans="27:27" s="11" customFormat="1">
      <c r="AA668" s="40"/>
    </row>
    <row r="669" spans="27:27" s="11" customFormat="1">
      <c r="AA669" s="40"/>
    </row>
    <row r="670" spans="27:27" s="11" customFormat="1">
      <c r="AA670" s="40"/>
    </row>
    <row r="671" spans="27:27" s="11" customFormat="1">
      <c r="AA671" s="40"/>
    </row>
    <row r="672" spans="27:27" s="11" customFormat="1">
      <c r="AA672" s="40"/>
    </row>
    <row r="673" spans="27:27" s="11" customFormat="1">
      <c r="AA673" s="40"/>
    </row>
    <row r="674" spans="27:27" s="11" customFormat="1">
      <c r="AA674" s="40"/>
    </row>
    <row r="675" spans="27:27" s="11" customFormat="1">
      <c r="AA675" s="40"/>
    </row>
    <row r="676" spans="27:27" s="11" customFormat="1">
      <c r="AA676" s="40"/>
    </row>
    <row r="677" spans="27:27" s="11" customFormat="1">
      <c r="AA677" s="40"/>
    </row>
    <row r="678" spans="27:27" s="11" customFormat="1">
      <c r="AA678" s="40"/>
    </row>
    <row r="679" spans="27:27" s="11" customFormat="1">
      <c r="AA679" s="40"/>
    </row>
    <row r="680" spans="27:27" s="11" customFormat="1">
      <c r="AA680" s="40"/>
    </row>
    <row r="681" spans="27:27" s="11" customFormat="1">
      <c r="AA681" s="40"/>
    </row>
    <row r="682" spans="27:27" s="11" customFormat="1">
      <c r="AA682" s="40"/>
    </row>
    <row r="683" spans="27:27" s="11" customFormat="1">
      <c r="AA683" s="40"/>
    </row>
    <row r="684" spans="27:27" s="11" customFormat="1">
      <c r="AA684" s="40"/>
    </row>
    <row r="685" spans="27:27" s="11" customFormat="1">
      <c r="AA685" s="40"/>
    </row>
    <row r="686" spans="27:27" s="11" customFormat="1">
      <c r="AA686" s="40"/>
    </row>
    <row r="687" spans="27:27" s="11" customFormat="1">
      <c r="AA687" s="40"/>
    </row>
    <row r="688" spans="27:27" s="11" customFormat="1">
      <c r="AA688" s="40"/>
    </row>
    <row r="689" spans="27:27" s="11" customFormat="1">
      <c r="AA689" s="40"/>
    </row>
    <row r="690" spans="27:27" s="11" customFormat="1">
      <c r="AA690" s="40"/>
    </row>
    <row r="691" spans="27:27" s="11" customFormat="1">
      <c r="AA691" s="40"/>
    </row>
    <row r="692" spans="27:27" s="11" customFormat="1">
      <c r="AA692" s="40"/>
    </row>
    <row r="693" spans="27:27" s="11" customFormat="1">
      <c r="AA693" s="40"/>
    </row>
    <row r="694" spans="27:27" s="11" customFormat="1">
      <c r="AA694" s="40"/>
    </row>
    <row r="695" spans="27:27" s="11" customFormat="1">
      <c r="AA695" s="40"/>
    </row>
    <row r="696" spans="27:27" s="11" customFormat="1">
      <c r="AA696" s="40"/>
    </row>
    <row r="697" spans="27:27" s="11" customFormat="1">
      <c r="AA697" s="40"/>
    </row>
    <row r="698" spans="27:27" s="11" customFormat="1">
      <c r="AA698" s="40"/>
    </row>
    <row r="699" spans="27:27" s="11" customFormat="1">
      <c r="AA699" s="40"/>
    </row>
    <row r="700" spans="27:27" s="11" customFormat="1">
      <c r="AA700" s="40"/>
    </row>
    <row r="701" spans="27:27" s="11" customFormat="1">
      <c r="AA701" s="40"/>
    </row>
    <row r="702" spans="27:27" s="11" customFormat="1">
      <c r="AA702" s="40"/>
    </row>
    <row r="703" spans="27:27" s="11" customFormat="1">
      <c r="AA703" s="40"/>
    </row>
    <row r="704" spans="27:27" s="11" customFormat="1">
      <c r="AA704" s="40"/>
    </row>
    <row r="705" spans="27:27" s="11" customFormat="1">
      <c r="AA705" s="40"/>
    </row>
    <row r="706" spans="27:27" s="11" customFormat="1">
      <c r="AA706" s="40"/>
    </row>
    <row r="707" spans="27:27" s="11" customFormat="1">
      <c r="AA707" s="40"/>
    </row>
    <row r="708" spans="27:27" s="11" customFormat="1">
      <c r="AA708" s="40"/>
    </row>
    <row r="709" spans="27:27" s="11" customFormat="1">
      <c r="AA709" s="40"/>
    </row>
    <row r="710" spans="27:27" s="11" customFormat="1">
      <c r="AA710" s="40"/>
    </row>
    <row r="711" spans="27:27" s="11" customFormat="1">
      <c r="AA711" s="40"/>
    </row>
    <row r="712" spans="27:27" s="11" customFormat="1">
      <c r="AA712" s="40"/>
    </row>
    <row r="713" spans="27:27" s="11" customFormat="1">
      <c r="AA713" s="40"/>
    </row>
    <row r="714" spans="27:27" s="11" customFormat="1">
      <c r="AA714" s="40"/>
    </row>
    <row r="715" spans="27:27" s="11" customFormat="1">
      <c r="AA715" s="40"/>
    </row>
    <row r="716" spans="27:27" s="11" customFormat="1">
      <c r="AA716" s="40"/>
    </row>
    <row r="717" spans="27:27" s="11" customFormat="1">
      <c r="AA717" s="40"/>
    </row>
    <row r="718" spans="27:27" s="11" customFormat="1">
      <c r="AA718" s="40"/>
    </row>
    <row r="719" spans="27:27" s="11" customFormat="1">
      <c r="AA719" s="40"/>
    </row>
    <row r="720" spans="27:27" s="11" customFormat="1">
      <c r="AA720" s="40"/>
    </row>
    <row r="721" spans="27:27" s="11" customFormat="1">
      <c r="AA721" s="40"/>
    </row>
    <row r="722" spans="27:27" s="11" customFormat="1">
      <c r="AA722" s="40"/>
    </row>
    <row r="723" spans="27:27" s="11" customFormat="1">
      <c r="AA723" s="40"/>
    </row>
    <row r="724" spans="27:27" s="11" customFormat="1">
      <c r="AA724" s="40"/>
    </row>
    <row r="725" spans="27:27" s="11" customFormat="1">
      <c r="AA725" s="40"/>
    </row>
    <row r="726" spans="27:27" s="11" customFormat="1">
      <c r="AA726" s="40"/>
    </row>
    <row r="727" spans="27:27" s="11" customFormat="1">
      <c r="AA727" s="40"/>
    </row>
    <row r="728" spans="27:27" s="11" customFormat="1">
      <c r="AA728" s="40"/>
    </row>
    <row r="729" spans="27:27" s="11" customFormat="1">
      <c r="AA729" s="40"/>
    </row>
    <row r="730" spans="27:27" s="11" customFormat="1">
      <c r="AA730" s="40"/>
    </row>
    <row r="731" spans="27:27" s="11" customFormat="1">
      <c r="AA731" s="40"/>
    </row>
    <row r="732" spans="27:27" s="11" customFormat="1">
      <c r="AA732" s="40"/>
    </row>
    <row r="733" spans="27:27" s="11" customFormat="1">
      <c r="AA733" s="40"/>
    </row>
    <row r="734" spans="27:27" s="11" customFormat="1">
      <c r="AA734" s="40"/>
    </row>
    <row r="735" spans="27:27" s="11" customFormat="1">
      <c r="AA735" s="40"/>
    </row>
    <row r="736" spans="27:27" s="11" customFormat="1">
      <c r="AA736" s="40"/>
    </row>
    <row r="737" spans="27:27" s="11" customFormat="1">
      <c r="AA737" s="40"/>
    </row>
    <row r="738" spans="27:27" s="11" customFormat="1">
      <c r="AA738" s="40"/>
    </row>
    <row r="739" spans="27:27" s="11" customFormat="1">
      <c r="AA739" s="40"/>
    </row>
    <row r="740" spans="27:27" s="11" customFormat="1">
      <c r="AA740" s="40"/>
    </row>
    <row r="741" spans="27:27" s="11" customFormat="1">
      <c r="AA741" s="40"/>
    </row>
    <row r="742" spans="27:27" s="11" customFormat="1">
      <c r="AA742" s="40"/>
    </row>
    <row r="743" spans="27:27" s="11" customFormat="1">
      <c r="AA743" s="40"/>
    </row>
    <row r="744" spans="27:27" s="11" customFormat="1">
      <c r="AA744" s="40"/>
    </row>
    <row r="745" spans="27:27" s="11" customFormat="1">
      <c r="AA745" s="40"/>
    </row>
    <row r="746" spans="27:27" s="11" customFormat="1">
      <c r="AA746" s="40"/>
    </row>
    <row r="747" spans="27:27" s="11" customFormat="1">
      <c r="AA747" s="40"/>
    </row>
    <row r="748" spans="27:27" s="11" customFormat="1">
      <c r="AA748" s="40"/>
    </row>
    <row r="749" spans="27:27" s="11" customFormat="1">
      <c r="AA749" s="40"/>
    </row>
    <row r="750" spans="27:27" s="11" customFormat="1">
      <c r="AA750" s="40"/>
    </row>
    <row r="751" spans="27:27" s="11" customFormat="1">
      <c r="AA751" s="40"/>
    </row>
    <row r="752" spans="27:27" s="11" customFormat="1">
      <c r="AA752" s="40"/>
    </row>
    <row r="753" spans="27:27" s="11" customFormat="1">
      <c r="AA753" s="40"/>
    </row>
    <row r="754" spans="27:27" s="11" customFormat="1">
      <c r="AA754" s="40"/>
    </row>
    <row r="755" spans="27:27" s="11" customFormat="1">
      <c r="AA755" s="40"/>
    </row>
    <row r="756" spans="27:27" s="11" customFormat="1">
      <c r="AA756" s="40"/>
    </row>
    <row r="757" spans="27:27" s="11" customFormat="1">
      <c r="AA757" s="40"/>
    </row>
    <row r="758" spans="27:27" s="11" customFormat="1">
      <c r="AA758" s="40"/>
    </row>
    <row r="759" spans="27:27" s="11" customFormat="1">
      <c r="AA759" s="40"/>
    </row>
    <row r="760" spans="27:27" s="11" customFormat="1">
      <c r="AA760" s="40"/>
    </row>
    <row r="761" spans="27:27" s="11" customFormat="1">
      <c r="AA761" s="40"/>
    </row>
    <row r="762" spans="27:27" s="11" customFormat="1">
      <c r="AA762" s="40"/>
    </row>
    <row r="763" spans="27:27" s="11" customFormat="1">
      <c r="AA763" s="40"/>
    </row>
    <row r="764" spans="27:27" s="11" customFormat="1">
      <c r="AA764" s="40"/>
    </row>
    <row r="765" spans="27:27" s="11" customFormat="1">
      <c r="AA765" s="40"/>
    </row>
    <row r="766" spans="27:27" s="11" customFormat="1">
      <c r="AA766" s="40"/>
    </row>
    <row r="767" spans="27:27" s="11" customFormat="1">
      <c r="AA767" s="40"/>
    </row>
    <row r="768" spans="27:27" s="11" customFormat="1">
      <c r="AA768" s="40"/>
    </row>
    <row r="769" spans="27:27" s="11" customFormat="1">
      <c r="AA769" s="40"/>
    </row>
    <row r="770" spans="27:27" s="11" customFormat="1">
      <c r="AA770" s="40"/>
    </row>
    <row r="771" spans="27:27" s="11" customFormat="1">
      <c r="AA771" s="40"/>
    </row>
    <row r="772" spans="27:27" s="11" customFormat="1">
      <c r="AA772" s="40"/>
    </row>
    <row r="773" spans="27:27" s="11" customFormat="1">
      <c r="AA773" s="40"/>
    </row>
    <row r="774" spans="27:27" s="11" customFormat="1">
      <c r="AA774" s="40"/>
    </row>
    <row r="775" spans="27:27" s="11" customFormat="1">
      <c r="AA775" s="40"/>
    </row>
    <row r="776" spans="27:27" s="11" customFormat="1">
      <c r="AA776" s="40"/>
    </row>
    <row r="777" spans="27:27" s="11" customFormat="1">
      <c r="AA777" s="40"/>
    </row>
    <row r="778" spans="27:27" s="11" customFormat="1">
      <c r="AA778" s="40"/>
    </row>
    <row r="779" spans="27:27" s="11" customFormat="1">
      <c r="AA779" s="40"/>
    </row>
    <row r="780" spans="27:27" s="11" customFormat="1">
      <c r="AA780" s="40"/>
    </row>
    <row r="781" spans="27:27" s="11" customFormat="1">
      <c r="AA781" s="40"/>
    </row>
    <row r="782" spans="27:27" s="11" customFormat="1">
      <c r="AA782" s="40"/>
    </row>
    <row r="783" spans="27:27" s="11" customFormat="1">
      <c r="AA783" s="40"/>
    </row>
    <row r="784" spans="27:27" s="11" customFormat="1">
      <c r="AA784" s="40"/>
    </row>
    <row r="785" spans="27:27" s="11" customFormat="1">
      <c r="AA785" s="40"/>
    </row>
    <row r="786" spans="27:27" s="11" customFormat="1">
      <c r="AA786" s="40"/>
    </row>
    <row r="787" spans="27:27" s="11" customFormat="1">
      <c r="AA787" s="40"/>
    </row>
    <row r="788" spans="27:27" s="11" customFormat="1">
      <c r="AA788" s="40"/>
    </row>
    <row r="789" spans="27:27" s="11" customFormat="1">
      <c r="AA789" s="40"/>
    </row>
    <row r="790" spans="27:27" s="11" customFormat="1">
      <c r="AA790" s="40"/>
    </row>
    <row r="791" spans="27:27" s="11" customFormat="1">
      <c r="AA791" s="40"/>
    </row>
    <row r="792" spans="27:27" s="11" customFormat="1">
      <c r="AA792" s="40"/>
    </row>
    <row r="793" spans="27:27" s="11" customFormat="1">
      <c r="AA793" s="40"/>
    </row>
    <row r="794" spans="27:27" s="11" customFormat="1">
      <c r="AA794" s="40"/>
    </row>
    <row r="795" spans="27:27" s="11" customFormat="1">
      <c r="AA795" s="40"/>
    </row>
    <row r="796" spans="27:27" s="11" customFormat="1">
      <c r="AA796" s="40"/>
    </row>
    <row r="797" spans="27:27" s="11" customFormat="1">
      <c r="AA797" s="40"/>
    </row>
    <row r="798" spans="27:27" s="11" customFormat="1">
      <c r="AA798" s="40"/>
    </row>
    <row r="799" spans="27:27" s="11" customFormat="1">
      <c r="AA799" s="40"/>
    </row>
    <row r="800" spans="27:27" s="11" customFormat="1">
      <c r="AA800" s="40"/>
    </row>
    <row r="801" spans="27:27" s="11" customFormat="1">
      <c r="AA801" s="40"/>
    </row>
    <row r="802" spans="27:27" s="11" customFormat="1">
      <c r="AA802" s="40"/>
    </row>
    <row r="803" spans="27:27" s="11" customFormat="1">
      <c r="AA803" s="40"/>
    </row>
    <row r="804" spans="27:27" s="11" customFormat="1">
      <c r="AA804" s="40"/>
    </row>
    <row r="805" spans="27:27" s="11" customFormat="1">
      <c r="AA805" s="40"/>
    </row>
    <row r="806" spans="27:27" s="11" customFormat="1">
      <c r="AA806" s="40"/>
    </row>
    <row r="807" spans="27:27" s="11" customFormat="1">
      <c r="AA807" s="40"/>
    </row>
    <row r="808" spans="27:27" s="11" customFormat="1">
      <c r="AA808" s="40"/>
    </row>
    <row r="809" spans="27:27" s="11" customFormat="1">
      <c r="AA809" s="40"/>
    </row>
    <row r="810" spans="27:27" s="11" customFormat="1">
      <c r="AA810" s="40"/>
    </row>
    <row r="811" spans="27:27" s="11" customFormat="1">
      <c r="AA811" s="40"/>
    </row>
    <row r="812" spans="27:27" s="11" customFormat="1">
      <c r="AA812" s="40"/>
    </row>
    <row r="813" spans="27:27" s="11" customFormat="1">
      <c r="AA813" s="40"/>
    </row>
    <row r="814" spans="27:27" s="11" customFormat="1">
      <c r="AA814" s="40"/>
    </row>
    <row r="815" spans="27:27" s="11" customFormat="1">
      <c r="AA815" s="40"/>
    </row>
    <row r="816" spans="27:27" s="11" customFormat="1">
      <c r="AA816" s="40"/>
    </row>
    <row r="817" spans="27:27" s="11" customFormat="1">
      <c r="AA817" s="40"/>
    </row>
    <row r="818" spans="27:27" s="11" customFormat="1">
      <c r="AA818" s="40"/>
    </row>
    <row r="819" spans="27:27" s="11" customFormat="1">
      <c r="AA819" s="40"/>
    </row>
    <row r="820" spans="27:27" s="11" customFormat="1">
      <c r="AA820" s="40"/>
    </row>
    <row r="821" spans="27:27" s="11" customFormat="1">
      <c r="AA821" s="40"/>
    </row>
    <row r="822" spans="27:27" s="11" customFormat="1">
      <c r="AA822" s="40"/>
    </row>
    <row r="823" spans="27:27" s="11" customFormat="1">
      <c r="AA823" s="40"/>
    </row>
    <row r="824" spans="27:27" s="11" customFormat="1">
      <c r="AA824" s="40"/>
    </row>
    <row r="825" spans="27:27" s="11" customFormat="1">
      <c r="AA825" s="40"/>
    </row>
    <row r="826" spans="27:27" s="11" customFormat="1">
      <c r="AA826" s="40"/>
    </row>
    <row r="827" spans="27:27" s="11" customFormat="1">
      <c r="AA827" s="40"/>
    </row>
    <row r="828" spans="27:27" s="11" customFormat="1">
      <c r="AA828" s="40"/>
    </row>
    <row r="829" spans="27:27" s="11" customFormat="1">
      <c r="AA829" s="40"/>
    </row>
    <row r="830" spans="27:27" s="11" customFormat="1">
      <c r="AA830" s="40"/>
    </row>
    <row r="831" spans="27:27" s="11" customFormat="1">
      <c r="AA831" s="40"/>
    </row>
    <row r="832" spans="27:27" s="11" customFormat="1">
      <c r="AA832" s="40"/>
    </row>
    <row r="833" spans="27:27" s="11" customFormat="1">
      <c r="AA833" s="40"/>
    </row>
    <row r="834" spans="27:27" s="11" customFormat="1">
      <c r="AA834" s="40"/>
    </row>
    <row r="835" spans="27:27" s="11" customFormat="1">
      <c r="AA835" s="40"/>
    </row>
    <row r="836" spans="27:27" s="11" customFormat="1">
      <c r="AA836" s="40"/>
    </row>
    <row r="837" spans="27:27" s="11" customFormat="1">
      <c r="AA837" s="40"/>
    </row>
    <row r="838" spans="27:27" s="11" customFormat="1">
      <c r="AA838" s="40"/>
    </row>
    <row r="839" spans="27:27" s="11" customFormat="1">
      <c r="AA839" s="40"/>
    </row>
    <row r="840" spans="27:27" s="11" customFormat="1">
      <c r="AA840" s="40"/>
    </row>
    <row r="841" spans="27:27" s="11" customFormat="1">
      <c r="AA841" s="40"/>
    </row>
    <row r="842" spans="27:27" s="11" customFormat="1">
      <c r="AA842" s="40"/>
    </row>
    <row r="843" spans="27:27" s="11" customFormat="1">
      <c r="AA843" s="40"/>
    </row>
    <row r="844" spans="27:27" s="11" customFormat="1">
      <c r="AA844" s="40"/>
    </row>
    <row r="845" spans="27:27" s="11" customFormat="1">
      <c r="AA845" s="40"/>
    </row>
    <row r="846" spans="27:27" s="11" customFormat="1">
      <c r="AA846" s="40"/>
    </row>
    <row r="847" spans="27:27" s="11" customFormat="1">
      <c r="AA847" s="40"/>
    </row>
    <row r="848" spans="27:27" s="11" customFormat="1">
      <c r="AA848" s="40"/>
    </row>
    <row r="849" spans="27:27" s="11" customFormat="1">
      <c r="AA849" s="40"/>
    </row>
    <row r="850" spans="27:27" s="11" customFormat="1">
      <c r="AA850" s="40"/>
    </row>
    <row r="851" spans="27:27" s="11" customFormat="1">
      <c r="AA851" s="40"/>
    </row>
    <row r="852" spans="27:27" s="11" customFormat="1">
      <c r="AA852" s="40"/>
    </row>
    <row r="853" spans="27:27" s="11" customFormat="1">
      <c r="AA853" s="40"/>
    </row>
    <row r="854" spans="27:27" s="11" customFormat="1">
      <c r="AA854" s="40"/>
    </row>
    <row r="855" spans="27:27" s="11" customFormat="1">
      <c r="AA855" s="40"/>
    </row>
    <row r="856" spans="27:27" s="11" customFormat="1">
      <c r="AA856" s="40"/>
    </row>
    <row r="857" spans="27:27" s="11" customFormat="1">
      <c r="AA857" s="40"/>
    </row>
    <row r="858" spans="27:27" s="11" customFormat="1">
      <c r="AA858" s="40"/>
    </row>
    <row r="859" spans="27:27" s="11" customFormat="1">
      <c r="AA859" s="40"/>
    </row>
    <row r="860" spans="27:27" s="11" customFormat="1">
      <c r="AA860" s="40"/>
    </row>
    <row r="861" spans="27:27" s="11" customFormat="1">
      <c r="AA861" s="40"/>
    </row>
    <row r="862" spans="27:27" s="11" customFormat="1">
      <c r="AA862" s="40"/>
    </row>
    <row r="863" spans="27:27" s="11" customFormat="1">
      <c r="AA863" s="40"/>
    </row>
    <row r="864" spans="27:27" s="11" customFormat="1">
      <c r="AA864" s="40"/>
    </row>
    <row r="865" spans="27:27" s="11" customFormat="1">
      <c r="AA865" s="40"/>
    </row>
    <row r="866" spans="27:27" s="11" customFormat="1">
      <c r="AA866" s="40"/>
    </row>
    <row r="867" spans="27:27" s="11" customFormat="1">
      <c r="AA867" s="40"/>
    </row>
    <row r="868" spans="27:27" s="11" customFormat="1">
      <c r="AA868" s="40"/>
    </row>
    <row r="869" spans="27:27" s="11" customFormat="1">
      <c r="AA869" s="40"/>
    </row>
    <row r="870" spans="27:27" s="11" customFormat="1">
      <c r="AA870" s="40"/>
    </row>
    <row r="871" spans="27:27" s="11" customFormat="1">
      <c r="AA871" s="40"/>
    </row>
    <row r="872" spans="27:27" s="11" customFormat="1">
      <c r="AA872" s="40"/>
    </row>
    <row r="873" spans="27:27" s="11" customFormat="1">
      <c r="AA873" s="40"/>
    </row>
    <row r="874" spans="27:27" s="11" customFormat="1">
      <c r="AA874" s="40"/>
    </row>
    <row r="875" spans="27:27" s="11" customFormat="1">
      <c r="AA875" s="40"/>
    </row>
    <row r="876" spans="27:27" s="11" customFormat="1">
      <c r="AA876" s="40"/>
    </row>
    <row r="877" spans="27:27" s="11" customFormat="1">
      <c r="AA877" s="40"/>
    </row>
    <row r="878" spans="27:27" s="11" customFormat="1">
      <c r="AA878" s="40"/>
    </row>
    <row r="879" spans="27:27" s="11" customFormat="1">
      <c r="AA879" s="40"/>
    </row>
    <row r="880" spans="27:27" s="11" customFormat="1">
      <c r="AA880" s="40"/>
    </row>
    <row r="881" spans="27:27" s="11" customFormat="1">
      <c r="AA881" s="40"/>
    </row>
    <row r="882" spans="27:27" s="11" customFormat="1">
      <c r="AA882" s="40"/>
    </row>
    <row r="883" spans="27:27" s="11" customFormat="1">
      <c r="AA883" s="40"/>
    </row>
    <row r="884" spans="27:27" s="11" customFormat="1">
      <c r="AA884" s="40"/>
    </row>
    <row r="885" spans="27:27" s="11" customFormat="1">
      <c r="AA885" s="40"/>
    </row>
    <row r="886" spans="27:27" s="11" customFormat="1">
      <c r="AA886" s="40"/>
    </row>
    <row r="887" spans="27:27" s="11" customFormat="1">
      <c r="AA887" s="40"/>
    </row>
    <row r="888" spans="27:27" s="11" customFormat="1">
      <c r="AA888" s="40"/>
    </row>
    <row r="889" spans="27:27" s="11" customFormat="1">
      <c r="AA889" s="40"/>
    </row>
    <row r="890" spans="27:27" s="11" customFormat="1">
      <c r="AA890" s="40"/>
    </row>
    <row r="891" spans="27:27" s="11" customFormat="1">
      <c r="AA891" s="40"/>
    </row>
    <row r="892" spans="27:27" s="11" customFormat="1">
      <c r="AA892" s="40"/>
    </row>
    <row r="893" spans="27:27" s="11" customFormat="1">
      <c r="AA893" s="40"/>
    </row>
    <row r="894" spans="27:27" s="11" customFormat="1">
      <c r="AA894" s="40"/>
    </row>
    <row r="895" spans="27:27" s="11" customFormat="1">
      <c r="AA895" s="40"/>
    </row>
    <row r="896" spans="27:27" s="11" customFormat="1">
      <c r="AA896" s="40"/>
    </row>
    <row r="897" spans="27:27" s="11" customFormat="1">
      <c r="AA897" s="40"/>
    </row>
    <row r="898" spans="27:27" s="11" customFormat="1">
      <c r="AA898" s="40"/>
    </row>
    <row r="899" spans="27:27" s="11" customFormat="1">
      <c r="AA899" s="40"/>
    </row>
    <row r="900" spans="27:27" s="11" customFormat="1">
      <c r="AA900" s="40"/>
    </row>
    <row r="901" spans="27:27" s="11" customFormat="1">
      <c r="AA901" s="40"/>
    </row>
    <row r="902" spans="27:27" s="11" customFormat="1">
      <c r="AA902" s="40"/>
    </row>
    <row r="903" spans="27:27" s="11" customFormat="1">
      <c r="AA903" s="40"/>
    </row>
    <row r="904" spans="27:27" s="11" customFormat="1">
      <c r="AA904" s="40"/>
    </row>
    <row r="905" spans="27:27" s="11" customFormat="1">
      <c r="AA905" s="40"/>
    </row>
    <row r="906" spans="27:27" s="11" customFormat="1">
      <c r="AA906" s="40"/>
    </row>
    <row r="907" spans="27:27" s="11" customFormat="1">
      <c r="AA907" s="40"/>
    </row>
    <row r="908" spans="27:27" s="11" customFormat="1">
      <c r="AA908" s="40"/>
    </row>
    <row r="909" spans="27:27" s="11" customFormat="1">
      <c r="AA909" s="40"/>
    </row>
    <row r="910" spans="27:27" s="11" customFormat="1">
      <c r="AA910" s="40"/>
    </row>
    <row r="911" spans="27:27" s="11" customFormat="1">
      <c r="AA911" s="40"/>
    </row>
    <row r="912" spans="27:27" s="11" customFormat="1">
      <c r="AA912" s="40"/>
    </row>
    <row r="913" spans="27:27" s="11" customFormat="1">
      <c r="AA913" s="40"/>
    </row>
    <row r="914" spans="27:27" s="11" customFormat="1">
      <c r="AA914" s="40"/>
    </row>
    <row r="915" spans="27:27" s="11" customFormat="1">
      <c r="AA915" s="40"/>
    </row>
    <row r="916" spans="27:27" s="11" customFormat="1">
      <c r="AA916" s="40"/>
    </row>
    <row r="917" spans="27:27" s="11" customFormat="1">
      <c r="AA917" s="40"/>
    </row>
    <row r="918" spans="27:27" s="11" customFormat="1">
      <c r="AA918" s="40"/>
    </row>
    <row r="919" spans="27:27" s="11" customFormat="1">
      <c r="AA919" s="40"/>
    </row>
    <row r="920" spans="27:27" s="11" customFormat="1">
      <c r="AA920" s="40"/>
    </row>
    <row r="921" spans="27:27" s="11" customFormat="1">
      <c r="AA921" s="40"/>
    </row>
    <row r="922" spans="27:27" s="11" customFormat="1">
      <c r="AA922" s="40"/>
    </row>
    <row r="923" spans="27:27" s="11" customFormat="1">
      <c r="AA923" s="40"/>
    </row>
    <row r="924" spans="27:27" s="11" customFormat="1">
      <c r="AA924" s="40"/>
    </row>
    <row r="925" spans="27:27" s="11" customFormat="1">
      <c r="AA925" s="40"/>
    </row>
    <row r="926" spans="27:27" s="11" customFormat="1">
      <c r="AA926" s="40"/>
    </row>
    <row r="927" spans="27:27" s="11" customFormat="1">
      <c r="AA927" s="40"/>
    </row>
    <row r="928" spans="27:27" s="11" customFormat="1">
      <c r="AA928" s="40"/>
    </row>
    <row r="929" spans="27:27" s="11" customFormat="1">
      <c r="AA929" s="40"/>
    </row>
    <row r="930" spans="27:27" s="11" customFormat="1">
      <c r="AA930" s="40"/>
    </row>
    <row r="931" spans="27:27" s="11" customFormat="1">
      <c r="AA931" s="40"/>
    </row>
    <row r="932" spans="27:27" s="11" customFormat="1">
      <c r="AA932" s="40"/>
    </row>
    <row r="933" spans="27:27" s="11" customFormat="1">
      <c r="AA933" s="40"/>
    </row>
    <row r="934" spans="27:27" s="11" customFormat="1">
      <c r="AA934" s="40"/>
    </row>
    <row r="935" spans="27:27" s="11" customFormat="1">
      <c r="AA935" s="40"/>
    </row>
    <row r="936" spans="27:27" s="11" customFormat="1">
      <c r="AA936" s="40"/>
    </row>
    <row r="937" spans="27:27" s="11" customFormat="1">
      <c r="AA937" s="40"/>
    </row>
    <row r="938" spans="27:27" s="11" customFormat="1">
      <c r="AA938" s="40"/>
    </row>
    <row r="939" spans="27:27" s="11" customFormat="1">
      <c r="AA939" s="40"/>
    </row>
    <row r="940" spans="27:27" s="11" customFormat="1">
      <c r="AA940" s="40"/>
    </row>
    <row r="941" spans="27:27" s="11" customFormat="1">
      <c r="AA941" s="40"/>
    </row>
    <row r="942" spans="27:27" s="11" customFormat="1">
      <c r="AA942" s="40"/>
    </row>
    <row r="943" spans="27:27" s="11" customFormat="1">
      <c r="AA943" s="40"/>
    </row>
    <row r="944" spans="27:27" s="11" customFormat="1">
      <c r="AA944" s="40"/>
    </row>
    <row r="945" spans="27:27" s="11" customFormat="1">
      <c r="AA945" s="40"/>
    </row>
    <row r="946" spans="27:27" s="11" customFormat="1">
      <c r="AA946" s="40"/>
    </row>
    <row r="947" spans="27:27" s="11" customFormat="1">
      <c r="AA947" s="40"/>
    </row>
    <row r="948" spans="27:27" s="11" customFormat="1">
      <c r="AA948" s="40"/>
    </row>
    <row r="949" spans="27:27" s="11" customFormat="1">
      <c r="AA949" s="40"/>
    </row>
    <row r="950" spans="27:27" s="11" customFormat="1">
      <c r="AA950" s="40"/>
    </row>
    <row r="951" spans="27:27" s="11" customFormat="1">
      <c r="AA951" s="40"/>
    </row>
    <row r="952" spans="27:27" s="11" customFormat="1">
      <c r="AA952" s="40"/>
    </row>
    <row r="953" spans="27:27" s="11" customFormat="1">
      <c r="AA953" s="40"/>
    </row>
    <row r="954" spans="27:27" s="11" customFormat="1">
      <c r="AA954" s="40"/>
    </row>
    <row r="955" spans="27:27" s="11" customFormat="1">
      <c r="AA955" s="40"/>
    </row>
    <row r="956" spans="27:27" s="11" customFormat="1">
      <c r="AA956" s="40"/>
    </row>
    <row r="957" spans="27:27" s="11" customFormat="1">
      <c r="AA957" s="40"/>
    </row>
    <row r="958" spans="27:27" s="11" customFormat="1">
      <c r="AA958" s="40"/>
    </row>
    <row r="959" spans="27:27" s="11" customFormat="1">
      <c r="AA959" s="40"/>
    </row>
    <row r="960" spans="27:27" s="11" customFormat="1">
      <c r="AA960" s="40"/>
    </row>
    <row r="961" spans="27:27" s="11" customFormat="1">
      <c r="AA961" s="40"/>
    </row>
    <row r="962" spans="27:27" s="11" customFormat="1">
      <c r="AA962" s="40"/>
    </row>
    <row r="963" spans="27:27" s="11" customFormat="1">
      <c r="AA963" s="40"/>
    </row>
    <row r="964" spans="27:27" s="11" customFormat="1">
      <c r="AA964" s="40"/>
    </row>
    <row r="965" spans="27:27" s="11" customFormat="1">
      <c r="AA965" s="40"/>
    </row>
    <row r="966" spans="27:27" s="11" customFormat="1">
      <c r="AA966" s="40"/>
    </row>
    <row r="967" spans="27:27" s="11" customFormat="1">
      <c r="AA967" s="40"/>
    </row>
    <row r="968" spans="27:27" s="11" customFormat="1">
      <c r="AA968" s="40"/>
    </row>
    <row r="969" spans="27:27" s="11" customFormat="1">
      <c r="AA969" s="40"/>
    </row>
    <row r="970" spans="27:27" s="11" customFormat="1">
      <c r="AA970" s="40"/>
    </row>
    <row r="971" spans="27:27" s="11" customFormat="1">
      <c r="AA971" s="40"/>
    </row>
    <row r="972" spans="27:27" s="11" customFormat="1">
      <c r="AA972" s="40"/>
    </row>
    <row r="973" spans="27:27" s="11" customFormat="1">
      <c r="AA973" s="40"/>
    </row>
    <row r="974" spans="27:27" s="11" customFormat="1">
      <c r="AA974" s="40"/>
    </row>
    <row r="975" spans="27:27" s="11" customFormat="1">
      <c r="AA975" s="40"/>
    </row>
    <row r="976" spans="27:27" s="11" customFormat="1">
      <c r="AA976" s="40"/>
    </row>
    <row r="977" spans="27:27" s="11" customFormat="1">
      <c r="AA977" s="40"/>
    </row>
    <row r="978" spans="27:27" s="11" customFormat="1">
      <c r="AA978" s="40"/>
    </row>
    <row r="979" spans="27:27" s="11" customFormat="1">
      <c r="AA979" s="40"/>
    </row>
    <row r="980" spans="27:27" s="11" customFormat="1">
      <c r="AA980" s="40"/>
    </row>
    <row r="981" spans="27:27" s="11" customFormat="1">
      <c r="AA981" s="40"/>
    </row>
    <row r="982" spans="27:27" s="11" customFormat="1">
      <c r="AA982" s="40"/>
    </row>
    <row r="983" spans="27:27" s="11" customFormat="1">
      <c r="AA983" s="40"/>
    </row>
    <row r="984" spans="27:27" s="11" customFormat="1">
      <c r="AA984" s="40"/>
    </row>
    <row r="985" spans="27:27" s="11" customFormat="1">
      <c r="AA985" s="40"/>
    </row>
    <row r="986" spans="27:27" s="11" customFormat="1">
      <c r="AA986" s="40"/>
    </row>
    <row r="987" spans="27:27" s="11" customFormat="1">
      <c r="AA987" s="40"/>
    </row>
    <row r="988" spans="27:27" s="11" customFormat="1">
      <c r="AA988" s="40"/>
    </row>
    <row r="989" spans="27:27" s="11" customFormat="1">
      <c r="AA989" s="40"/>
    </row>
    <row r="990" spans="27:27" s="11" customFormat="1">
      <c r="AA990" s="40"/>
    </row>
    <row r="991" spans="27:27" s="11" customFormat="1">
      <c r="AA991" s="40"/>
    </row>
    <row r="992" spans="27:27" s="11" customFormat="1">
      <c r="AA992" s="40"/>
    </row>
    <row r="993" spans="27:27" s="11" customFormat="1">
      <c r="AA993" s="40"/>
    </row>
    <row r="994" spans="27:27" s="11" customFormat="1">
      <c r="AA994" s="40"/>
    </row>
    <row r="995" spans="27:27" s="11" customFormat="1">
      <c r="AA995" s="40"/>
    </row>
    <row r="996" spans="27:27" s="11" customFormat="1">
      <c r="AA996" s="40"/>
    </row>
    <row r="997" spans="27:27" s="11" customFormat="1">
      <c r="AA997" s="40"/>
    </row>
    <row r="998" spans="27:27" s="11" customFormat="1">
      <c r="AA998" s="40"/>
    </row>
    <row r="999" spans="27:27" s="11" customFormat="1">
      <c r="AA999" s="40"/>
    </row>
    <row r="1000" spans="27:27" s="11" customFormat="1">
      <c r="AA1000" s="40"/>
    </row>
    <row r="1001" spans="27:27" s="11" customFormat="1">
      <c r="AA1001" s="40"/>
    </row>
    <row r="1002" spans="27:27" s="11" customFormat="1">
      <c r="AA1002" s="40"/>
    </row>
    <row r="1003" spans="27:27" s="11" customFormat="1">
      <c r="AA1003" s="40"/>
    </row>
    <row r="1004" spans="27:27" s="11" customFormat="1">
      <c r="AA1004" s="40"/>
    </row>
    <row r="1005" spans="27:27" s="11" customFormat="1">
      <c r="AA1005" s="40"/>
    </row>
    <row r="1006" spans="27:27" s="11" customFormat="1">
      <c r="AA1006" s="40"/>
    </row>
    <row r="1007" spans="27:27" s="11" customFormat="1">
      <c r="AA1007" s="40"/>
    </row>
    <row r="1008" spans="27:27" s="11" customFormat="1">
      <c r="AA1008" s="40"/>
    </row>
    <row r="1009" spans="27:27" s="11" customFormat="1">
      <c r="AA1009" s="40"/>
    </row>
    <row r="1010" spans="27:27" s="11" customFormat="1">
      <c r="AA1010" s="40"/>
    </row>
    <row r="1011" spans="27:27" s="11" customFormat="1">
      <c r="AA1011" s="40"/>
    </row>
    <row r="1012" spans="27:27" s="11" customFormat="1">
      <c r="AA1012" s="40"/>
    </row>
    <row r="1013" spans="27:27" s="11" customFormat="1">
      <c r="AA1013" s="40"/>
    </row>
    <row r="1014" spans="27:27" s="11" customFormat="1">
      <c r="AA1014" s="40"/>
    </row>
    <row r="1015" spans="27:27" s="11" customFormat="1">
      <c r="AA1015" s="40"/>
    </row>
    <row r="1016" spans="27:27" s="11" customFormat="1">
      <c r="AA1016" s="40"/>
    </row>
    <row r="1017" spans="27:27" s="11" customFormat="1">
      <c r="AA1017" s="40"/>
    </row>
    <row r="1018" spans="27:27" s="11" customFormat="1">
      <c r="AA1018" s="40"/>
    </row>
    <row r="1019" spans="27:27" s="11" customFormat="1">
      <c r="AA1019" s="40"/>
    </row>
    <row r="1020" spans="27:27" s="11" customFormat="1">
      <c r="AA1020" s="40"/>
    </row>
    <row r="1021" spans="27:27" s="11" customFormat="1">
      <c r="AA1021" s="40"/>
    </row>
    <row r="1022" spans="27:27" s="11" customFormat="1">
      <c r="AA1022" s="40"/>
    </row>
    <row r="1023" spans="27:27" s="11" customFormat="1">
      <c r="AA1023" s="40"/>
    </row>
    <row r="1024" spans="27:27" s="11" customFormat="1">
      <c r="AA1024" s="40"/>
    </row>
    <row r="1025" spans="27:27" s="11" customFormat="1">
      <c r="AA1025" s="40"/>
    </row>
    <row r="1026" spans="27:27" s="11" customFormat="1">
      <c r="AA1026" s="40"/>
    </row>
    <row r="1027" spans="27:27" s="11" customFormat="1">
      <c r="AA1027" s="40"/>
    </row>
    <row r="1028" spans="27:27" s="11" customFormat="1">
      <c r="AA1028" s="40"/>
    </row>
    <row r="1029" spans="27:27" s="11" customFormat="1">
      <c r="AA1029" s="40"/>
    </row>
    <row r="1030" spans="27:27" s="11" customFormat="1">
      <c r="AA1030" s="40"/>
    </row>
    <row r="1031" spans="27:27" s="11" customFormat="1">
      <c r="AA1031" s="40"/>
    </row>
    <row r="1032" spans="27:27" s="11" customFormat="1">
      <c r="AA1032" s="40"/>
    </row>
    <row r="1033" spans="27:27" s="11" customFormat="1">
      <c r="AA1033" s="40"/>
    </row>
    <row r="1034" spans="27:27" s="11" customFormat="1">
      <c r="AA1034" s="40"/>
    </row>
    <row r="1035" spans="27:27" s="11" customFormat="1">
      <c r="AA1035" s="40"/>
    </row>
    <row r="1036" spans="27:27" s="11" customFormat="1">
      <c r="AA1036" s="40"/>
    </row>
    <row r="1037" spans="27:27" s="11" customFormat="1">
      <c r="AA1037" s="40"/>
    </row>
    <row r="1038" spans="27:27" s="11" customFormat="1">
      <c r="AA1038" s="40"/>
    </row>
    <row r="1039" spans="27:27" s="11" customFormat="1">
      <c r="AA1039" s="40"/>
    </row>
    <row r="1040" spans="27:27" s="11" customFormat="1">
      <c r="AA1040" s="40"/>
    </row>
    <row r="1041" spans="27:27" s="11" customFormat="1">
      <c r="AA1041" s="40"/>
    </row>
    <row r="1042" spans="27:27" s="11" customFormat="1">
      <c r="AA1042" s="40"/>
    </row>
    <row r="1043" spans="27:27" s="11" customFormat="1">
      <c r="AA1043" s="40"/>
    </row>
    <row r="1044" spans="27:27" s="11" customFormat="1">
      <c r="AA1044" s="40"/>
    </row>
    <row r="1045" spans="27:27" s="11" customFormat="1">
      <c r="AA1045" s="40"/>
    </row>
    <row r="1046" spans="27:27" s="11" customFormat="1">
      <c r="AA1046" s="40"/>
    </row>
    <row r="1047" spans="27:27" s="11" customFormat="1">
      <c r="AA1047" s="40"/>
    </row>
    <row r="1048" spans="27:27" s="11" customFormat="1">
      <c r="AA1048" s="40"/>
    </row>
    <row r="1049" spans="27:27" s="11" customFormat="1">
      <c r="AA1049" s="40"/>
    </row>
    <row r="1050" spans="27:27" s="11" customFormat="1">
      <c r="AA1050" s="40"/>
    </row>
    <row r="1051" spans="27:27" s="11" customFormat="1">
      <c r="AA1051" s="40"/>
    </row>
    <row r="1052" spans="27:27" s="11" customFormat="1">
      <c r="AA1052" s="40"/>
    </row>
    <row r="1053" spans="27:27" s="11" customFormat="1">
      <c r="AA1053" s="40"/>
    </row>
    <row r="1054" spans="27:27" s="11" customFormat="1">
      <c r="AA1054" s="40"/>
    </row>
    <row r="1055" spans="27:27" s="11" customFormat="1">
      <c r="AA1055" s="40"/>
    </row>
    <row r="1056" spans="27:27" s="11" customFormat="1">
      <c r="AA1056" s="40"/>
    </row>
    <row r="1057" spans="27:27" s="11" customFormat="1">
      <c r="AA1057" s="40"/>
    </row>
    <row r="1058" spans="27:27" s="11" customFormat="1">
      <c r="AA1058" s="40"/>
    </row>
    <row r="1059" spans="27:27" s="11" customFormat="1">
      <c r="AA1059" s="40"/>
    </row>
    <row r="1060" spans="27:27" s="11" customFormat="1">
      <c r="AA1060" s="40"/>
    </row>
    <row r="1061" spans="27:27" s="11" customFormat="1">
      <c r="AA1061" s="40"/>
    </row>
    <row r="1062" spans="27:27" s="11" customFormat="1">
      <c r="AA1062" s="40"/>
    </row>
    <row r="1063" spans="27:27" s="11" customFormat="1">
      <c r="AA1063" s="40"/>
    </row>
    <row r="1064" spans="27:27" s="11" customFormat="1">
      <c r="AA1064" s="40"/>
    </row>
    <row r="1065" spans="27:27" s="11" customFormat="1">
      <c r="AA1065" s="40"/>
    </row>
    <row r="1066" spans="27:27" s="11" customFormat="1">
      <c r="AA1066" s="40"/>
    </row>
    <row r="1067" spans="27:27" s="11" customFormat="1">
      <c r="AA1067" s="40"/>
    </row>
    <row r="1068" spans="27:27" s="11" customFormat="1">
      <c r="AA1068" s="40"/>
    </row>
    <row r="1069" spans="27:27" s="11" customFormat="1">
      <c r="AA1069" s="40"/>
    </row>
    <row r="1070" spans="27:27" s="11" customFormat="1">
      <c r="AA1070" s="40"/>
    </row>
    <row r="1071" spans="27:27" s="11" customFormat="1">
      <c r="AA1071" s="40"/>
    </row>
    <row r="1072" spans="27:27" s="11" customFormat="1">
      <c r="AA1072" s="40"/>
    </row>
    <row r="1073" spans="27:27" s="11" customFormat="1">
      <c r="AA1073" s="40"/>
    </row>
    <row r="1074" spans="27:27" s="11" customFormat="1">
      <c r="AA1074" s="40"/>
    </row>
    <row r="1075" spans="27:27" s="11" customFormat="1">
      <c r="AA1075" s="40"/>
    </row>
    <row r="1076" spans="27:27" s="11" customFormat="1">
      <c r="AA1076" s="40"/>
    </row>
    <row r="1077" spans="27:27" s="11" customFormat="1">
      <c r="AA1077" s="40"/>
    </row>
    <row r="1078" spans="27:27" s="11" customFormat="1">
      <c r="AA1078" s="40"/>
    </row>
    <row r="1079" spans="27:27" s="11" customFormat="1">
      <c r="AA1079" s="40"/>
    </row>
    <row r="1080" spans="27:27" s="11" customFormat="1">
      <c r="AA1080" s="40"/>
    </row>
    <row r="1081" spans="27:27" s="11" customFormat="1">
      <c r="AA1081" s="40"/>
    </row>
    <row r="1082" spans="27:27" s="11" customFormat="1">
      <c r="AA1082" s="40"/>
    </row>
    <row r="1083" spans="27:27" s="11" customFormat="1">
      <c r="AA1083" s="40"/>
    </row>
    <row r="1084" spans="27:27" s="11" customFormat="1">
      <c r="AA1084" s="40"/>
    </row>
    <row r="1085" spans="27:27" s="11" customFormat="1">
      <c r="AA1085" s="40"/>
    </row>
    <row r="1086" spans="27:27" s="11" customFormat="1">
      <c r="AA1086" s="40"/>
    </row>
    <row r="1087" spans="27:27" s="11" customFormat="1">
      <c r="AA1087" s="40"/>
    </row>
    <row r="1088" spans="27:27" s="11" customFormat="1">
      <c r="AA1088" s="40"/>
    </row>
    <row r="1089" spans="27:27" s="11" customFormat="1">
      <c r="AA1089" s="40"/>
    </row>
    <row r="1090" spans="27:27" s="11" customFormat="1">
      <c r="AA1090" s="40"/>
    </row>
    <row r="1091" spans="27:27" s="11" customFormat="1">
      <c r="AA1091" s="40"/>
    </row>
    <row r="1092" spans="27:27" s="11" customFormat="1">
      <c r="AA1092" s="40"/>
    </row>
    <row r="1093" spans="27:27" s="11" customFormat="1">
      <c r="AA1093" s="40"/>
    </row>
    <row r="1094" spans="27:27" s="11" customFormat="1">
      <c r="AA1094" s="40"/>
    </row>
    <row r="1095" spans="27:27" s="11" customFormat="1">
      <c r="AA1095" s="40"/>
    </row>
    <row r="1096" spans="27:27" s="11" customFormat="1">
      <c r="AA1096" s="40"/>
    </row>
    <row r="1097" spans="27:27" s="11" customFormat="1">
      <c r="AA1097" s="40"/>
    </row>
    <row r="1098" spans="27:27" s="11" customFormat="1">
      <c r="AA1098" s="40"/>
    </row>
    <row r="1099" spans="27:27" s="11" customFormat="1">
      <c r="AA1099" s="40"/>
    </row>
    <row r="1100" spans="27:27" s="11" customFormat="1">
      <c r="AA1100" s="40"/>
    </row>
    <row r="1101" spans="27:27" s="11" customFormat="1">
      <c r="AA1101" s="40"/>
    </row>
    <row r="1102" spans="27:27" s="11" customFormat="1">
      <c r="AA1102" s="40"/>
    </row>
    <row r="1103" spans="27:27" s="11" customFormat="1">
      <c r="AA1103" s="40"/>
    </row>
    <row r="1104" spans="27:27" s="11" customFormat="1">
      <c r="AA1104" s="40"/>
    </row>
    <row r="1105" spans="27:27" s="11" customFormat="1">
      <c r="AA1105" s="40"/>
    </row>
    <row r="1106" spans="27:27" s="11" customFormat="1">
      <c r="AA1106" s="40"/>
    </row>
    <row r="1107" spans="27:27" s="11" customFormat="1">
      <c r="AA1107" s="40"/>
    </row>
    <row r="1108" spans="27:27" s="11" customFormat="1">
      <c r="AA1108" s="40"/>
    </row>
    <row r="1109" spans="27:27" s="11" customFormat="1">
      <c r="AA1109" s="40"/>
    </row>
    <row r="1110" spans="27:27" s="11" customFormat="1">
      <c r="AA1110" s="40"/>
    </row>
    <row r="1111" spans="27:27" s="11" customFormat="1">
      <c r="AA1111" s="40"/>
    </row>
    <row r="1112" spans="27:27" s="11" customFormat="1">
      <c r="AA1112" s="40"/>
    </row>
    <row r="1113" spans="27:27" s="11" customFormat="1">
      <c r="AA1113" s="40"/>
    </row>
    <row r="1114" spans="27:27" s="11" customFormat="1">
      <c r="AA1114" s="40"/>
    </row>
    <row r="1115" spans="27:27" s="11" customFormat="1">
      <c r="AA1115" s="40"/>
    </row>
    <row r="1116" spans="27:27" s="11" customFormat="1">
      <c r="AA1116" s="40"/>
    </row>
    <row r="1117" spans="27:27" s="11" customFormat="1">
      <c r="AA1117" s="40"/>
    </row>
    <row r="1118" spans="27:27" s="11" customFormat="1">
      <c r="AA1118" s="40"/>
    </row>
    <row r="1119" spans="27:27" s="11" customFormat="1">
      <c r="AA1119" s="40"/>
    </row>
    <row r="1120" spans="27:27" s="11" customFormat="1">
      <c r="AA1120" s="40"/>
    </row>
    <row r="1121" spans="27:27" s="11" customFormat="1">
      <c r="AA1121" s="40"/>
    </row>
    <row r="1122" spans="27:27" s="11" customFormat="1">
      <c r="AA1122" s="40"/>
    </row>
    <row r="1123" spans="27:27" s="11" customFormat="1">
      <c r="AA1123" s="40"/>
    </row>
    <row r="1124" spans="27:27" s="11" customFormat="1">
      <c r="AA1124" s="40"/>
    </row>
    <row r="1125" spans="27:27" s="11" customFormat="1">
      <c r="AA1125" s="40"/>
    </row>
    <row r="1126" spans="27:27" s="11" customFormat="1">
      <c r="AA1126" s="40"/>
    </row>
    <row r="1127" spans="27:27" s="11" customFormat="1">
      <c r="AA1127" s="40"/>
    </row>
    <row r="1128" spans="27:27" s="11" customFormat="1">
      <c r="AA1128" s="40"/>
    </row>
    <row r="1129" spans="27:27" s="11" customFormat="1">
      <c r="AA1129" s="40"/>
    </row>
    <row r="1130" spans="27:27" s="11" customFormat="1">
      <c r="AA1130" s="40"/>
    </row>
    <row r="1131" spans="27:27" s="11" customFormat="1">
      <c r="AA1131" s="40"/>
    </row>
    <row r="1132" spans="27:27" s="11" customFormat="1">
      <c r="AA1132" s="40"/>
    </row>
    <row r="1133" spans="27:27" s="11" customFormat="1">
      <c r="AA1133" s="40"/>
    </row>
    <row r="1134" spans="27:27" s="11" customFormat="1">
      <c r="AA1134" s="40"/>
    </row>
    <row r="1135" spans="27:27" s="11" customFormat="1">
      <c r="AA1135" s="40"/>
    </row>
    <row r="1136" spans="27:27" s="11" customFormat="1">
      <c r="AA1136" s="40"/>
    </row>
    <row r="1137" spans="27:27" s="11" customFormat="1">
      <c r="AA1137" s="40"/>
    </row>
    <row r="1138" spans="27:27" s="11" customFormat="1">
      <c r="AA1138" s="40"/>
    </row>
    <row r="1139" spans="27:27" s="11" customFormat="1">
      <c r="AA1139" s="40"/>
    </row>
    <row r="1140" spans="27:27" s="11" customFormat="1">
      <c r="AA1140" s="40"/>
    </row>
    <row r="1141" spans="27:27" s="11" customFormat="1">
      <c r="AA1141" s="40"/>
    </row>
    <row r="1142" spans="27:27" s="11" customFormat="1">
      <c r="AA1142" s="40"/>
    </row>
    <row r="1143" spans="27:27" s="11" customFormat="1">
      <c r="AA1143" s="40"/>
    </row>
    <row r="1144" spans="27:27" s="11" customFormat="1">
      <c r="AA1144" s="40"/>
    </row>
    <row r="1145" spans="27:27" s="11" customFormat="1">
      <c r="AA1145" s="40"/>
    </row>
    <row r="1146" spans="27:27" s="11" customFormat="1">
      <c r="AA1146" s="40"/>
    </row>
    <row r="1147" spans="27:27" s="11" customFormat="1">
      <c r="AA1147" s="40"/>
    </row>
    <row r="1148" spans="27:27" s="11" customFormat="1">
      <c r="AA1148" s="40"/>
    </row>
    <row r="1149" spans="27:27" s="11" customFormat="1">
      <c r="AA1149" s="40"/>
    </row>
    <row r="1150" spans="27:27" s="11" customFormat="1">
      <c r="AA1150" s="40"/>
    </row>
    <row r="1151" spans="27:27" s="11" customFormat="1">
      <c r="AA1151" s="40"/>
    </row>
    <row r="1152" spans="27:27" s="11" customFormat="1">
      <c r="AA1152" s="40"/>
    </row>
    <row r="1153" spans="27:27" s="11" customFormat="1">
      <c r="AA1153" s="40"/>
    </row>
    <row r="1154" spans="27:27" s="11" customFormat="1">
      <c r="AA1154" s="40"/>
    </row>
    <row r="1155" spans="27:27" s="11" customFormat="1">
      <c r="AA1155" s="40"/>
    </row>
    <row r="1156" spans="27:27" s="11" customFormat="1">
      <c r="AA1156" s="40"/>
    </row>
    <row r="1157" spans="27:27" s="11" customFormat="1">
      <c r="AA1157" s="40"/>
    </row>
    <row r="1158" spans="27:27" s="11" customFormat="1">
      <c r="AA1158" s="40"/>
    </row>
    <row r="1159" spans="27:27" s="11" customFormat="1">
      <c r="AA1159" s="40"/>
    </row>
    <row r="1160" spans="27:27" s="11" customFormat="1">
      <c r="AA1160" s="40"/>
    </row>
    <row r="1161" spans="27:27" s="11" customFormat="1">
      <c r="AA1161" s="40"/>
    </row>
    <row r="1162" spans="27:27" s="11" customFormat="1">
      <c r="AA1162" s="40"/>
    </row>
    <row r="1163" spans="27:27" s="11" customFormat="1">
      <c r="AA1163" s="40"/>
    </row>
    <row r="1164" spans="27:27" s="11" customFormat="1">
      <c r="AA1164" s="40"/>
    </row>
    <row r="1165" spans="27:27" s="11" customFormat="1">
      <c r="AA1165" s="40"/>
    </row>
    <row r="1166" spans="27:27" s="11" customFormat="1">
      <c r="AA1166" s="40"/>
    </row>
    <row r="1167" spans="27:27" s="11" customFormat="1">
      <c r="AA1167" s="40"/>
    </row>
    <row r="1168" spans="27:27" s="11" customFormat="1">
      <c r="AA1168" s="40"/>
    </row>
    <row r="1169" spans="27:27" s="11" customFormat="1">
      <c r="AA1169" s="40"/>
    </row>
    <row r="1170" spans="27:27" s="11" customFormat="1">
      <c r="AA1170" s="40"/>
    </row>
    <row r="1171" spans="27:27" s="11" customFormat="1">
      <c r="AA1171" s="40"/>
    </row>
    <row r="1172" spans="27:27" s="11" customFormat="1">
      <c r="AA1172" s="40"/>
    </row>
    <row r="1173" spans="27:27" s="11" customFormat="1">
      <c r="AA1173" s="40"/>
    </row>
    <row r="1174" spans="27:27" s="11" customFormat="1">
      <c r="AA1174" s="40"/>
    </row>
    <row r="1175" spans="27:27" s="11" customFormat="1">
      <c r="AA1175" s="40"/>
    </row>
    <row r="1176" spans="27:27" s="11" customFormat="1">
      <c r="AA1176" s="40"/>
    </row>
    <row r="1177" spans="27:27" s="11" customFormat="1">
      <c r="AA1177" s="40"/>
    </row>
    <row r="1178" spans="27:27" s="11" customFormat="1">
      <c r="AA1178" s="40"/>
    </row>
    <row r="1179" spans="27:27" s="11" customFormat="1">
      <c r="AA1179" s="40"/>
    </row>
    <row r="1180" spans="27:27" s="11" customFormat="1">
      <c r="AA1180" s="40"/>
    </row>
    <row r="1181" spans="27:27" s="11" customFormat="1">
      <c r="AA1181" s="40"/>
    </row>
    <row r="1182" spans="27:27" s="11" customFormat="1">
      <c r="AA1182" s="40"/>
    </row>
    <row r="1183" spans="27:27" s="11" customFormat="1">
      <c r="AA1183" s="40"/>
    </row>
    <row r="1184" spans="27:27" s="11" customFormat="1">
      <c r="AA1184" s="40"/>
    </row>
    <row r="1185" spans="27:27" s="11" customFormat="1">
      <c r="AA1185" s="40"/>
    </row>
    <row r="1186" spans="27:27" s="11" customFormat="1">
      <c r="AA1186" s="40"/>
    </row>
    <row r="1187" spans="27:27" s="11" customFormat="1">
      <c r="AA1187" s="40"/>
    </row>
    <row r="1188" spans="27:27" s="11" customFormat="1">
      <c r="AA1188" s="40"/>
    </row>
    <row r="1189" spans="27:27" s="11" customFormat="1">
      <c r="AA1189" s="40"/>
    </row>
    <row r="1190" spans="27:27" s="11" customFormat="1">
      <c r="AA1190" s="40"/>
    </row>
    <row r="1191" spans="27:27" s="11" customFormat="1">
      <c r="AA1191" s="40"/>
    </row>
    <row r="1192" spans="27:27" s="11" customFormat="1">
      <c r="AA1192" s="40"/>
    </row>
    <row r="1193" spans="27:27" s="11" customFormat="1">
      <c r="AA1193" s="40"/>
    </row>
    <row r="1194" spans="27:27" s="11" customFormat="1">
      <c r="AA1194" s="40"/>
    </row>
    <row r="1195" spans="27:27" s="11" customFormat="1">
      <c r="AA1195" s="40"/>
    </row>
    <row r="1196" spans="27:27" s="11" customFormat="1">
      <c r="AA1196" s="40"/>
    </row>
    <row r="1197" spans="27:27" s="11" customFormat="1">
      <c r="AA1197" s="40"/>
    </row>
    <row r="1198" spans="27:27" s="11" customFormat="1">
      <c r="AA1198" s="40"/>
    </row>
    <row r="1199" spans="27:27" s="11" customFormat="1">
      <c r="AA1199" s="40"/>
    </row>
    <row r="1200" spans="27:27" s="11" customFormat="1">
      <c r="AA1200" s="40"/>
    </row>
    <row r="1201" spans="27:27" s="11" customFormat="1">
      <c r="AA1201" s="40"/>
    </row>
    <row r="1202" spans="27:27" s="11" customFormat="1">
      <c r="AA1202" s="40"/>
    </row>
    <row r="1203" spans="27:27" s="11" customFormat="1">
      <c r="AA1203" s="40"/>
    </row>
    <row r="1204" spans="27:27" s="11" customFormat="1">
      <c r="AA1204" s="40"/>
    </row>
    <row r="1205" spans="27:27" s="11" customFormat="1">
      <c r="AA1205" s="40"/>
    </row>
    <row r="1206" spans="27:27" s="11" customFormat="1">
      <c r="AA1206" s="40"/>
    </row>
    <row r="1207" spans="27:27" s="11" customFormat="1">
      <c r="AA1207" s="40"/>
    </row>
    <row r="1208" spans="27:27" s="11" customFormat="1">
      <c r="AA1208" s="40"/>
    </row>
    <row r="1209" spans="27:27" s="11" customFormat="1">
      <c r="AA1209" s="40"/>
    </row>
    <row r="1210" spans="27:27" s="11" customFormat="1">
      <c r="AA1210" s="40"/>
    </row>
    <row r="1211" spans="27:27" s="11" customFormat="1">
      <c r="AA1211" s="40"/>
    </row>
    <row r="1212" spans="27:27" s="11" customFormat="1">
      <c r="AA1212" s="40"/>
    </row>
    <row r="1213" spans="27:27" s="11" customFormat="1">
      <c r="AA1213" s="40"/>
    </row>
    <row r="1214" spans="27:27" s="11" customFormat="1">
      <c r="AA1214" s="40"/>
    </row>
    <row r="1215" spans="27:27" s="11" customFormat="1">
      <c r="AA1215" s="40"/>
    </row>
    <row r="1216" spans="27:27" s="11" customFormat="1">
      <c r="AA1216" s="40"/>
    </row>
    <row r="1217" spans="27:27" s="11" customFormat="1">
      <c r="AA1217" s="40"/>
    </row>
    <row r="1218" spans="27:27" s="11" customFormat="1">
      <c r="AA1218" s="40"/>
    </row>
    <row r="1219" spans="27:27" s="11" customFormat="1">
      <c r="AA1219" s="40"/>
    </row>
    <row r="1220" spans="27:27" s="11" customFormat="1">
      <c r="AA1220" s="40"/>
    </row>
    <row r="1221" spans="27:27" s="11" customFormat="1">
      <c r="AA1221" s="40"/>
    </row>
    <row r="1222" spans="27:27" s="11" customFormat="1">
      <c r="AA1222" s="40"/>
    </row>
    <row r="1223" spans="27:27" s="11" customFormat="1">
      <c r="AA1223" s="40"/>
    </row>
    <row r="1224" spans="27:27" s="11" customFormat="1">
      <c r="AA1224" s="40"/>
    </row>
    <row r="1225" spans="27:27" s="11" customFormat="1">
      <c r="AA1225" s="40"/>
    </row>
    <row r="1226" spans="27:27" s="11" customFormat="1">
      <c r="AA1226" s="40"/>
    </row>
    <row r="1227" spans="27:27" s="11" customFormat="1">
      <c r="AA1227" s="40"/>
    </row>
    <row r="1228" spans="27:27" s="11" customFormat="1">
      <c r="AA1228" s="40"/>
    </row>
    <row r="1229" spans="27:27" s="11" customFormat="1">
      <c r="AA1229" s="40"/>
    </row>
    <row r="1230" spans="27:27" s="11" customFormat="1">
      <c r="AA1230" s="40"/>
    </row>
    <row r="1231" spans="27:27" s="11" customFormat="1">
      <c r="AA1231" s="40"/>
    </row>
    <row r="1232" spans="27:27" s="11" customFormat="1">
      <c r="AA1232" s="40"/>
    </row>
    <row r="1233" spans="27:27" s="11" customFormat="1">
      <c r="AA1233" s="40"/>
    </row>
    <row r="1234" spans="27:27" s="11" customFormat="1">
      <c r="AA1234" s="40"/>
    </row>
    <row r="1235" spans="27:27" s="11" customFormat="1">
      <c r="AA1235" s="40"/>
    </row>
    <row r="1236" spans="27:27" s="11" customFormat="1">
      <c r="AA1236" s="40"/>
    </row>
    <row r="1237" spans="27:27" s="11" customFormat="1">
      <c r="AA1237" s="40"/>
    </row>
    <row r="1238" spans="27:27" s="11" customFormat="1">
      <c r="AA1238" s="40"/>
    </row>
    <row r="1239" spans="27:27" s="11" customFormat="1">
      <c r="AA1239" s="40"/>
    </row>
    <row r="1240" spans="27:27" s="11" customFormat="1">
      <c r="AA1240" s="40"/>
    </row>
    <row r="1241" spans="27:27" s="11" customFormat="1">
      <c r="AA1241" s="40"/>
    </row>
    <row r="1242" spans="27:27" s="11" customFormat="1">
      <c r="AA1242" s="40"/>
    </row>
    <row r="1243" spans="27:27" s="11" customFormat="1">
      <c r="AA1243" s="40"/>
    </row>
    <row r="1244" spans="27:27" s="11" customFormat="1">
      <c r="AA1244" s="40"/>
    </row>
    <row r="1245" spans="27:27" s="11" customFormat="1">
      <c r="AA1245" s="40"/>
    </row>
    <row r="1246" spans="27:27" s="11" customFormat="1">
      <c r="AA1246" s="40"/>
    </row>
    <row r="1247" spans="27:27" s="11" customFormat="1">
      <c r="AA1247" s="40"/>
    </row>
    <row r="1248" spans="27:27" s="11" customFormat="1">
      <c r="AA1248" s="40"/>
    </row>
    <row r="1249" spans="27:27" s="11" customFormat="1">
      <c r="AA1249" s="40"/>
    </row>
    <row r="1250" spans="27:27" s="11" customFormat="1">
      <c r="AA1250" s="40"/>
    </row>
    <row r="1251" spans="27:27" s="11" customFormat="1">
      <c r="AA1251" s="40"/>
    </row>
    <row r="1252" spans="27:27" s="11" customFormat="1">
      <c r="AA1252" s="40"/>
    </row>
    <row r="1253" spans="27:27" s="11" customFormat="1">
      <c r="AA1253" s="40"/>
    </row>
    <row r="1254" spans="27:27" s="11" customFormat="1">
      <c r="AA1254" s="40"/>
    </row>
    <row r="1255" spans="27:27" s="11" customFormat="1">
      <c r="AA1255" s="40"/>
    </row>
    <row r="1256" spans="27:27" s="11" customFormat="1">
      <c r="AA1256" s="40"/>
    </row>
    <row r="1257" spans="27:27" s="11" customFormat="1">
      <c r="AA1257" s="40"/>
    </row>
    <row r="1258" spans="27:27" s="11" customFormat="1">
      <c r="AA1258" s="40"/>
    </row>
    <row r="1259" spans="27:27" s="11" customFormat="1">
      <c r="AA1259" s="40"/>
    </row>
    <row r="1260" spans="27:27" s="11" customFormat="1">
      <c r="AA1260" s="40"/>
    </row>
    <row r="1261" spans="27:27" s="11" customFormat="1">
      <c r="AA1261" s="40"/>
    </row>
    <row r="1262" spans="27:27" s="11" customFormat="1">
      <c r="AA1262" s="40"/>
    </row>
    <row r="1263" spans="27:27" s="11" customFormat="1">
      <c r="AA1263" s="40"/>
    </row>
    <row r="1264" spans="27:27" s="11" customFormat="1">
      <c r="AA1264" s="40"/>
    </row>
    <row r="1265" spans="27:27" s="11" customFormat="1">
      <c r="AA1265" s="40"/>
    </row>
    <row r="1266" spans="27:27" s="11" customFormat="1">
      <c r="AA1266" s="40"/>
    </row>
    <row r="1267" spans="27:27" s="11" customFormat="1">
      <c r="AA1267" s="40"/>
    </row>
    <row r="1268" spans="27:27" s="11" customFormat="1">
      <c r="AA1268" s="40"/>
    </row>
    <row r="1269" spans="27:27" s="11" customFormat="1">
      <c r="AA1269" s="40"/>
    </row>
    <row r="1270" spans="27:27" s="11" customFormat="1">
      <c r="AA1270" s="40"/>
    </row>
    <row r="1271" spans="27:27" s="11" customFormat="1">
      <c r="AA1271" s="40"/>
    </row>
    <row r="1272" spans="27:27" s="11" customFormat="1">
      <c r="AA1272" s="40"/>
    </row>
    <row r="1273" spans="27:27" s="11" customFormat="1">
      <c r="AA1273" s="40"/>
    </row>
    <row r="1274" spans="27:27" s="11" customFormat="1">
      <c r="AA1274" s="40"/>
    </row>
    <row r="1275" spans="27:27" s="11" customFormat="1">
      <c r="AA1275" s="40"/>
    </row>
    <row r="1276" spans="27:27" s="11" customFormat="1">
      <c r="AA1276" s="40"/>
    </row>
    <row r="1277" spans="27:27" s="11" customFormat="1">
      <c r="AA1277" s="40"/>
    </row>
    <row r="1278" spans="27:27" s="11" customFormat="1">
      <c r="AA1278" s="40"/>
    </row>
    <row r="1279" spans="27:27" s="11" customFormat="1">
      <c r="AA1279" s="40"/>
    </row>
    <row r="1280" spans="27:27" s="11" customFormat="1">
      <c r="AA1280" s="40"/>
    </row>
    <row r="1281" spans="27:27" s="11" customFormat="1">
      <c r="AA1281" s="40"/>
    </row>
    <row r="1282" spans="27:27" s="11" customFormat="1">
      <c r="AA1282" s="40"/>
    </row>
    <row r="1283" spans="27:27" s="11" customFormat="1">
      <c r="AA1283" s="40"/>
    </row>
    <row r="1284" spans="27:27" s="11" customFormat="1">
      <c r="AA1284" s="40"/>
    </row>
    <row r="1285" spans="27:27" s="11" customFormat="1">
      <c r="AA1285" s="40"/>
    </row>
    <row r="1286" spans="27:27" s="11" customFormat="1">
      <c r="AA1286" s="40"/>
    </row>
    <row r="1287" spans="27:27" s="11" customFormat="1">
      <c r="AA1287" s="40"/>
    </row>
    <row r="1288" spans="27:27" s="11" customFormat="1">
      <c r="AA1288" s="40"/>
    </row>
    <row r="1289" spans="27:27" s="11" customFormat="1">
      <c r="AA1289" s="40"/>
    </row>
    <row r="1290" spans="27:27" s="11" customFormat="1">
      <c r="AA1290" s="40"/>
    </row>
    <row r="1291" spans="27:27" s="11" customFormat="1">
      <c r="AA1291" s="40"/>
    </row>
    <row r="1292" spans="27:27" s="11" customFormat="1">
      <c r="AA1292" s="40"/>
    </row>
    <row r="1293" spans="27:27" s="11" customFormat="1">
      <c r="AA1293" s="40"/>
    </row>
    <row r="1294" spans="27:27" s="11" customFormat="1">
      <c r="AA1294" s="40"/>
    </row>
    <row r="1295" spans="27:27" s="11" customFormat="1">
      <c r="AA1295" s="40"/>
    </row>
    <row r="1296" spans="27:27" s="11" customFormat="1">
      <c r="AA1296" s="40"/>
    </row>
    <row r="1297" spans="27:27" s="11" customFormat="1">
      <c r="AA1297" s="40"/>
    </row>
    <row r="1298" spans="27:27" s="11" customFormat="1">
      <c r="AA1298" s="40"/>
    </row>
    <row r="1299" spans="27:27" s="11" customFormat="1">
      <c r="AA1299" s="40"/>
    </row>
    <row r="1300" spans="27:27" s="11" customFormat="1">
      <c r="AA1300" s="40"/>
    </row>
    <row r="1301" spans="27:27" s="11" customFormat="1">
      <c r="AA1301" s="40"/>
    </row>
    <row r="1302" spans="27:27" s="11" customFormat="1">
      <c r="AA1302" s="40"/>
    </row>
    <row r="1303" spans="27:27" s="11" customFormat="1">
      <c r="AA1303" s="40"/>
    </row>
    <row r="1304" spans="27:27" s="11" customFormat="1">
      <c r="AA1304" s="40"/>
    </row>
    <row r="1305" spans="27:27" s="11" customFormat="1">
      <c r="AA1305" s="40"/>
    </row>
    <row r="1306" spans="27:27" s="11" customFormat="1">
      <c r="AA1306" s="40"/>
    </row>
    <row r="1307" spans="27:27" s="11" customFormat="1">
      <c r="AA1307" s="40"/>
    </row>
    <row r="1308" spans="27:27" s="11" customFormat="1">
      <c r="AA1308" s="40"/>
    </row>
    <row r="1309" spans="27:27" s="11" customFormat="1">
      <c r="AA1309" s="40"/>
    </row>
    <row r="1310" spans="27:27" s="11" customFormat="1">
      <c r="AA1310" s="40"/>
    </row>
    <row r="1311" spans="27:27" s="11" customFormat="1">
      <c r="AA1311" s="40"/>
    </row>
    <row r="1312" spans="27:27" s="11" customFormat="1">
      <c r="AA1312" s="40"/>
    </row>
    <row r="1313" spans="27:27" s="11" customFormat="1">
      <c r="AA1313" s="40"/>
    </row>
    <row r="1314" spans="27:27" s="11" customFormat="1">
      <c r="AA1314" s="40"/>
    </row>
    <row r="1315" spans="27:27" s="11" customFormat="1">
      <c r="AA1315" s="40"/>
    </row>
    <row r="1316" spans="27:27" s="11" customFormat="1">
      <c r="AA1316" s="40"/>
    </row>
    <row r="1317" spans="27:27" s="11" customFormat="1">
      <c r="AA1317" s="40"/>
    </row>
    <row r="1318" spans="27:27" s="11" customFormat="1">
      <c r="AA1318" s="40"/>
    </row>
    <row r="1319" spans="27:27" s="11" customFormat="1">
      <c r="AA1319" s="40"/>
    </row>
    <row r="1320" spans="27:27" s="11" customFormat="1">
      <c r="AA1320" s="40"/>
    </row>
    <row r="1321" spans="27:27" s="11" customFormat="1">
      <c r="AA1321" s="40"/>
    </row>
    <row r="1322" spans="27:27" s="11" customFormat="1">
      <c r="AA1322" s="40"/>
    </row>
    <row r="1323" spans="27:27" s="11" customFormat="1">
      <c r="AA1323" s="40"/>
    </row>
    <row r="1324" spans="27:27" s="11" customFormat="1">
      <c r="AA1324" s="40"/>
    </row>
    <row r="1325" spans="27:27" s="11" customFormat="1">
      <c r="AA1325" s="40"/>
    </row>
    <row r="1326" spans="27:27" s="11" customFormat="1">
      <c r="AA1326" s="40"/>
    </row>
    <row r="1327" spans="27:27" s="11" customFormat="1">
      <c r="AA1327" s="40"/>
    </row>
    <row r="1328" spans="27:27" s="11" customFormat="1">
      <c r="AA1328" s="40"/>
    </row>
    <row r="1329" spans="27:27" s="11" customFormat="1">
      <c r="AA1329" s="40"/>
    </row>
    <row r="1330" spans="27:27" s="11" customFormat="1">
      <c r="AA1330" s="40"/>
    </row>
    <row r="1331" spans="27:27" s="11" customFormat="1">
      <c r="AA1331" s="40"/>
    </row>
    <row r="1332" spans="27:27" s="11" customFormat="1">
      <c r="AA1332" s="40"/>
    </row>
    <row r="1333" spans="27:27" s="11" customFormat="1">
      <c r="AA1333" s="40"/>
    </row>
    <row r="1334" spans="27:27" s="11" customFormat="1">
      <c r="AA1334" s="40"/>
    </row>
    <row r="1335" spans="27:27" s="11" customFormat="1">
      <c r="AA1335" s="40"/>
    </row>
    <row r="1336" spans="27:27" s="11" customFormat="1">
      <c r="AA1336" s="40"/>
    </row>
    <row r="1337" spans="27:27" s="11" customFormat="1">
      <c r="AA1337" s="40"/>
    </row>
    <row r="1338" spans="27:27" s="11" customFormat="1">
      <c r="AA1338" s="40"/>
    </row>
    <row r="1339" spans="27:27" s="11" customFormat="1">
      <c r="AA1339" s="40"/>
    </row>
    <row r="1340" spans="27:27" s="11" customFormat="1">
      <c r="AA1340" s="40"/>
    </row>
    <row r="1341" spans="27:27" s="11" customFormat="1">
      <c r="AA1341" s="40"/>
    </row>
    <row r="1342" spans="27:27" s="11" customFormat="1">
      <c r="AA1342" s="40"/>
    </row>
    <row r="1343" spans="27:27" s="11" customFormat="1">
      <c r="AA1343" s="40"/>
    </row>
    <row r="1344" spans="27:27" s="11" customFormat="1">
      <c r="AA1344" s="40"/>
    </row>
    <row r="1345" spans="27:27" s="11" customFormat="1">
      <c r="AA1345" s="40"/>
    </row>
    <row r="1346" spans="27:27" s="11" customFormat="1">
      <c r="AA1346" s="40"/>
    </row>
    <row r="1347" spans="27:27" s="11" customFormat="1">
      <c r="AA1347" s="40"/>
    </row>
    <row r="1348" spans="27:27" s="11" customFormat="1">
      <c r="AA1348" s="40"/>
    </row>
    <row r="1349" spans="27:27" s="11" customFormat="1">
      <c r="AA1349" s="40"/>
    </row>
    <row r="1350" spans="27:27" s="11" customFormat="1">
      <c r="AA1350" s="40"/>
    </row>
    <row r="1351" spans="27:27" s="11" customFormat="1">
      <c r="AA1351" s="40"/>
    </row>
    <row r="1352" spans="27:27" s="11" customFormat="1">
      <c r="AA1352" s="40"/>
    </row>
    <row r="1353" spans="27:27" s="11" customFormat="1">
      <c r="AA1353" s="40"/>
    </row>
    <row r="1354" spans="27:27" s="11" customFormat="1">
      <c r="AA1354" s="40"/>
    </row>
    <row r="1355" spans="27:27" s="11" customFormat="1">
      <c r="AA1355" s="40"/>
    </row>
    <row r="1356" spans="27:27" s="11" customFormat="1">
      <c r="AA1356" s="40"/>
    </row>
    <row r="1357" spans="27:27" s="11" customFormat="1">
      <c r="AA1357" s="40"/>
    </row>
    <row r="1358" spans="27:27" s="11" customFormat="1">
      <c r="AA1358" s="40"/>
    </row>
    <row r="1359" spans="27:27" s="11" customFormat="1">
      <c r="AA1359" s="40"/>
    </row>
    <row r="1360" spans="27:27" s="11" customFormat="1">
      <c r="AA1360" s="40"/>
    </row>
    <row r="1361" spans="27:27" s="11" customFormat="1">
      <c r="AA1361" s="40"/>
    </row>
    <row r="1362" spans="27:27" s="11" customFormat="1">
      <c r="AA1362" s="40"/>
    </row>
    <row r="1363" spans="27:27" s="11" customFormat="1">
      <c r="AA1363" s="40"/>
    </row>
    <row r="1364" spans="27:27" s="11" customFormat="1">
      <c r="AA1364" s="40"/>
    </row>
    <row r="1365" spans="27:27" s="11" customFormat="1">
      <c r="AA1365" s="40"/>
    </row>
    <row r="1366" spans="27:27" s="11" customFormat="1">
      <c r="AA1366" s="40"/>
    </row>
    <row r="1367" spans="27:27" s="11" customFormat="1">
      <c r="AA1367" s="40"/>
    </row>
    <row r="1368" spans="27:27" s="11" customFormat="1">
      <c r="AA1368" s="40"/>
    </row>
    <row r="1369" spans="27:27" s="11" customFormat="1">
      <c r="AA1369" s="40"/>
    </row>
    <row r="1370" spans="27:27" s="11" customFormat="1">
      <c r="AA1370" s="40"/>
    </row>
    <row r="1371" spans="27:27" s="11" customFormat="1">
      <c r="AA1371" s="40"/>
    </row>
    <row r="1372" spans="27:27" s="11" customFormat="1">
      <c r="AA1372" s="40"/>
    </row>
    <row r="1373" spans="27:27" s="11" customFormat="1">
      <c r="AA1373" s="40"/>
    </row>
    <row r="1374" spans="27:27" s="11" customFormat="1">
      <c r="AA1374" s="40"/>
    </row>
    <row r="1375" spans="27:27" s="11" customFormat="1">
      <c r="AA1375" s="40"/>
    </row>
    <row r="1376" spans="27:27" s="11" customFormat="1">
      <c r="AA1376" s="40"/>
    </row>
    <row r="1377" spans="27:27" s="11" customFormat="1">
      <c r="AA1377" s="40"/>
    </row>
    <row r="1378" spans="27:27" s="11" customFormat="1">
      <c r="AA1378" s="40"/>
    </row>
    <row r="1379" spans="27:27" s="11" customFormat="1">
      <c r="AA1379" s="40"/>
    </row>
    <row r="1380" spans="27:27" s="11" customFormat="1">
      <c r="AA1380" s="40"/>
    </row>
    <row r="1381" spans="27:27" s="11" customFormat="1">
      <c r="AA1381" s="40"/>
    </row>
    <row r="1382" spans="27:27" s="11" customFormat="1">
      <c r="AA1382" s="40"/>
    </row>
    <row r="1383" spans="27:27" s="11" customFormat="1">
      <c r="AA1383" s="40"/>
    </row>
    <row r="1384" spans="27:27" s="11" customFormat="1">
      <c r="AA1384" s="40"/>
    </row>
    <row r="1385" spans="27:27" s="11" customFormat="1">
      <c r="AA1385" s="40"/>
    </row>
    <row r="1386" spans="27:27" s="11" customFormat="1">
      <c r="AA1386" s="40"/>
    </row>
    <row r="1387" spans="27:27" s="11" customFormat="1">
      <c r="AA1387" s="40"/>
    </row>
    <row r="1388" spans="27:27" s="11" customFormat="1">
      <c r="AA1388" s="40"/>
    </row>
    <row r="1389" spans="27:27" s="11" customFormat="1">
      <c r="AA1389" s="40"/>
    </row>
    <row r="1390" spans="27:27" s="11" customFormat="1">
      <c r="AA1390" s="40"/>
    </row>
    <row r="1391" spans="27:27" s="11" customFormat="1">
      <c r="AA1391" s="40"/>
    </row>
    <row r="1392" spans="27:27" s="11" customFormat="1">
      <c r="AA1392" s="40"/>
    </row>
    <row r="1393" spans="27:27" s="11" customFormat="1">
      <c r="AA1393" s="40"/>
    </row>
    <row r="1394" spans="27:27" s="11" customFormat="1">
      <c r="AA1394" s="40"/>
    </row>
    <row r="1395" spans="27:27" s="11" customFormat="1">
      <c r="AA1395" s="40"/>
    </row>
    <row r="1396" spans="27:27" s="11" customFormat="1">
      <c r="AA1396" s="40"/>
    </row>
    <row r="1397" spans="27:27" s="11" customFormat="1">
      <c r="AA1397" s="40"/>
    </row>
    <row r="1398" spans="27:27" s="11" customFormat="1">
      <c r="AA1398" s="40"/>
    </row>
    <row r="1399" spans="27:27" s="11" customFormat="1">
      <c r="AA1399" s="40"/>
    </row>
    <row r="1400" spans="27:27" s="11" customFormat="1">
      <c r="AA1400" s="40"/>
    </row>
    <row r="1401" spans="27:27" s="11" customFormat="1">
      <c r="AA1401" s="40"/>
    </row>
    <row r="1402" spans="27:27" s="11" customFormat="1">
      <c r="AA1402" s="40"/>
    </row>
    <row r="1403" spans="27:27" s="11" customFormat="1">
      <c r="AA1403" s="40"/>
    </row>
    <row r="1404" spans="27:27" s="11" customFormat="1">
      <c r="AA1404" s="40"/>
    </row>
    <row r="1405" spans="27:27" s="11" customFormat="1">
      <c r="AA1405" s="40"/>
    </row>
    <row r="1406" spans="27:27" s="11" customFormat="1">
      <c r="AA1406" s="40"/>
    </row>
    <row r="1407" spans="27:27" s="11" customFormat="1">
      <c r="AA1407" s="40"/>
    </row>
    <row r="1408" spans="27:27" s="11" customFormat="1">
      <c r="AA1408" s="40"/>
    </row>
    <row r="1409" spans="1:27" s="11" customFormat="1">
      <c r="AA1409" s="40"/>
    </row>
    <row r="1410" spans="1:27" s="11" customFormat="1">
      <c r="AA1410" s="40"/>
    </row>
    <row r="1411" spans="1:27" s="11" customFormat="1">
      <c r="AA1411" s="40"/>
    </row>
    <row r="1412" spans="1:27" s="11" customFormat="1">
      <c r="AA1412" s="40"/>
    </row>
    <row r="1413" spans="1:27" s="11" customFormat="1">
      <c r="AA1413" s="40"/>
    </row>
    <row r="1414" spans="1:27" s="11" customFormat="1">
      <c r="AA1414" s="40"/>
    </row>
    <row r="1415" spans="1:27" s="11" customFormat="1">
      <c r="AA1415" s="40"/>
    </row>
    <row r="1416" spans="1:27" s="11" customFormat="1">
      <c r="AA1416" s="40"/>
    </row>
    <row r="1417" spans="1:27" s="11" customFormat="1">
      <c r="A1417" s="101"/>
      <c r="AA1417" s="40"/>
    </row>
    <row r="1418" spans="1:27" s="11" customFormat="1">
      <c r="AA1418" s="40"/>
    </row>
    <row r="1419" spans="1:27" s="11" customFormat="1">
      <c r="AA1419" s="40"/>
    </row>
    <row r="1420" spans="1:27" s="11" customFormat="1">
      <c r="AA1420" s="40"/>
    </row>
    <row r="1421" spans="1:27" s="11" customFormat="1">
      <c r="AA1421" s="40"/>
    </row>
    <row r="1422" spans="1:27" s="11" customFormat="1">
      <c r="AA1422" s="40"/>
    </row>
    <row r="1423" spans="1:27" s="11" customFormat="1">
      <c r="AA1423" s="40"/>
    </row>
    <row r="1424" spans="1:27" s="11" customFormat="1">
      <c r="AA1424" s="40"/>
    </row>
    <row r="1425" spans="1:121" s="11" customFormat="1">
      <c r="AA1425" s="40"/>
    </row>
    <row r="1426" spans="1:121" s="11" customFormat="1">
      <c r="AA1426" s="40"/>
    </row>
    <row r="1427" spans="1:121" s="11" customFormat="1">
      <c r="A1427" s="35"/>
      <c r="AA1427" s="40"/>
    </row>
    <row r="1428" spans="1:121" s="11" customFormat="1">
      <c r="B1428" s="10"/>
      <c r="AA1428" s="40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N1428" s="15"/>
      <c r="AO1428" s="15"/>
      <c r="AP1428" s="15"/>
      <c r="AQ1428" s="15"/>
      <c r="AR1428" s="15"/>
      <c r="AS1428" s="15"/>
      <c r="AT1428" s="15"/>
      <c r="AU1428" s="15"/>
      <c r="AV1428" s="15"/>
      <c r="AW1428" s="15"/>
      <c r="AX1428" s="16"/>
      <c r="AY1428" s="15"/>
      <c r="AZ1428" s="15"/>
      <c r="BA1428" s="15"/>
      <c r="BB1428" s="15"/>
      <c r="BC1428" s="15"/>
      <c r="BD1428" s="15"/>
      <c r="BE1428" s="15"/>
      <c r="BF1428" s="15"/>
      <c r="BG1428" s="15"/>
      <c r="BH1428" s="15"/>
      <c r="BI1428" s="95"/>
      <c r="BJ1428" s="95"/>
      <c r="BK1428" s="96"/>
      <c r="BL1428" s="96"/>
      <c r="BM1428" s="96"/>
      <c r="BN1428" s="28"/>
      <c r="BO1428" s="95"/>
      <c r="BP1428" s="96"/>
      <c r="BQ1428" s="96"/>
      <c r="BR1428" s="96"/>
      <c r="BS1428" s="96"/>
      <c r="BT1428" s="96"/>
      <c r="BU1428" s="96"/>
      <c r="BV1428" s="96"/>
      <c r="BW1428" s="9"/>
      <c r="BX1428" s="15"/>
      <c r="BY1428" s="15"/>
      <c r="BZ1428" s="28"/>
      <c r="CA1428" s="28"/>
      <c r="CB1428" s="28"/>
      <c r="CC1428" s="28"/>
      <c r="CD1428" s="15"/>
      <c r="CE1428" s="28"/>
      <c r="CF1428" s="16"/>
      <c r="CG1428" s="28"/>
      <c r="CH1428" s="15"/>
      <c r="CI1428" s="15"/>
      <c r="CJ1428" s="9"/>
      <c r="CK1428" s="9"/>
      <c r="CL1428" s="9"/>
      <c r="CM1428" s="9"/>
      <c r="CN1428" s="9"/>
      <c r="CO1428" s="9"/>
      <c r="CP1428" s="9"/>
      <c r="CQ1428" s="9"/>
      <c r="CR1428" s="9"/>
      <c r="CS1428" s="9"/>
      <c r="CT1428" s="31"/>
      <c r="CU1428" s="28"/>
      <c r="CV1428" s="28"/>
      <c r="CW1428" s="28"/>
      <c r="CX1428" s="28"/>
      <c r="CY1428" s="28"/>
      <c r="CZ1428" s="28"/>
      <c r="DA1428" s="28"/>
      <c r="DB1428" s="28"/>
      <c r="DC1428" s="28"/>
      <c r="DD1428" s="28"/>
      <c r="DE1428" s="16"/>
      <c r="DF1428" s="96"/>
      <c r="DG1428" s="96"/>
      <c r="DH1428" s="96"/>
      <c r="DI1428" s="96"/>
      <c r="DJ1428" s="96"/>
      <c r="DK1428" s="96"/>
      <c r="DL1428" s="96"/>
      <c r="DM1428" s="96"/>
      <c r="DN1428" s="96"/>
      <c r="DO1428" s="96"/>
      <c r="DP1428" s="9"/>
      <c r="DQ1428" s="15"/>
    </row>
    <row r="1429" spans="1:121" s="11" customFormat="1">
      <c r="AA1429" s="40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N1429" s="15"/>
      <c r="AO1429" s="15"/>
      <c r="AP1429" s="15"/>
      <c r="AQ1429" s="15"/>
      <c r="AR1429" s="15"/>
      <c r="AS1429" s="15"/>
      <c r="AT1429" s="15"/>
      <c r="AU1429" s="15"/>
      <c r="AV1429" s="15"/>
      <c r="AW1429" s="15"/>
      <c r="AX1429" s="16"/>
      <c r="AY1429" s="15"/>
      <c r="AZ1429" s="15"/>
      <c r="BA1429" s="15"/>
      <c r="BB1429" s="15"/>
      <c r="BC1429" s="15"/>
      <c r="BD1429" s="15"/>
      <c r="BE1429" s="15"/>
      <c r="BF1429" s="15"/>
      <c r="BG1429" s="15"/>
      <c r="BH1429" s="15"/>
      <c r="BI1429" s="95"/>
      <c r="BJ1429" s="95"/>
      <c r="BK1429" s="96"/>
      <c r="BL1429" s="96"/>
      <c r="BM1429" s="96"/>
      <c r="BN1429" s="28"/>
      <c r="BO1429" s="95"/>
      <c r="BP1429" s="96"/>
      <c r="BQ1429" s="96"/>
      <c r="BR1429" s="96"/>
      <c r="BS1429" s="96"/>
      <c r="BT1429" s="96"/>
      <c r="BU1429" s="96"/>
      <c r="BV1429" s="96"/>
      <c r="BW1429" s="9"/>
      <c r="BX1429" s="15"/>
      <c r="BY1429" s="15"/>
      <c r="BZ1429" s="28"/>
      <c r="CA1429" s="28"/>
      <c r="CB1429" s="28"/>
      <c r="CC1429" s="28"/>
      <c r="CD1429" s="15"/>
      <c r="CE1429" s="28"/>
      <c r="CF1429" s="16"/>
      <c r="CG1429" s="28"/>
      <c r="CH1429" s="15"/>
      <c r="CI1429" s="15"/>
      <c r="CJ1429" s="9"/>
      <c r="CK1429" s="9"/>
      <c r="CL1429" s="9"/>
      <c r="CM1429" s="9"/>
      <c r="CN1429" s="9"/>
      <c r="CO1429" s="9"/>
      <c r="CP1429" s="9"/>
      <c r="CQ1429" s="9"/>
      <c r="CR1429" s="9"/>
      <c r="CS1429" s="9"/>
      <c r="CT1429" s="31"/>
      <c r="CU1429" s="28"/>
      <c r="CV1429" s="28"/>
      <c r="CW1429" s="28"/>
      <c r="CX1429" s="28"/>
      <c r="CY1429" s="28"/>
      <c r="CZ1429" s="28"/>
      <c r="DA1429" s="28"/>
      <c r="DB1429" s="28"/>
      <c r="DC1429" s="28"/>
      <c r="DD1429" s="28"/>
      <c r="DE1429" s="16"/>
      <c r="DF1429" s="96"/>
      <c r="DG1429" s="96"/>
      <c r="DH1429" s="96"/>
      <c r="DI1429" s="96"/>
      <c r="DJ1429" s="96"/>
      <c r="DK1429" s="96"/>
      <c r="DL1429" s="96"/>
      <c r="DM1429" s="96"/>
      <c r="DN1429" s="96"/>
      <c r="DO1429" s="96"/>
      <c r="DP1429" s="9"/>
      <c r="DQ1429" s="15"/>
    </row>
    <row r="1430" spans="1:121" s="11" customFormat="1">
      <c r="AA1430" s="40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N1430" s="15"/>
      <c r="AO1430" s="15"/>
      <c r="AP1430" s="15"/>
      <c r="AQ1430" s="15"/>
      <c r="AR1430" s="15"/>
      <c r="AS1430" s="15"/>
      <c r="AT1430" s="15"/>
      <c r="AU1430" s="15"/>
      <c r="AV1430" s="15"/>
      <c r="AW1430" s="15"/>
      <c r="AX1430" s="16"/>
      <c r="AY1430" s="15"/>
      <c r="AZ1430" s="15"/>
      <c r="BA1430" s="15"/>
      <c r="BB1430" s="15"/>
      <c r="BC1430" s="15"/>
      <c r="BD1430" s="15"/>
      <c r="BE1430" s="15"/>
      <c r="BF1430" s="15"/>
      <c r="BG1430" s="15"/>
      <c r="BH1430" s="15"/>
      <c r="BI1430" s="95"/>
      <c r="BJ1430" s="95"/>
      <c r="BK1430" s="96"/>
      <c r="BL1430" s="96"/>
      <c r="BM1430" s="96"/>
      <c r="BN1430" s="28"/>
      <c r="BO1430" s="95"/>
      <c r="BP1430" s="96"/>
      <c r="BQ1430" s="96"/>
      <c r="BR1430" s="96"/>
      <c r="BS1430" s="96"/>
      <c r="BT1430" s="96"/>
      <c r="BU1430" s="96"/>
      <c r="BV1430" s="96"/>
      <c r="BW1430" s="9"/>
      <c r="BX1430" s="15"/>
      <c r="BY1430" s="15"/>
      <c r="BZ1430" s="28"/>
      <c r="CA1430" s="28"/>
      <c r="CB1430" s="28"/>
      <c r="CC1430" s="28"/>
      <c r="CD1430" s="15"/>
      <c r="CE1430" s="28"/>
      <c r="CF1430" s="16"/>
      <c r="CG1430" s="28"/>
      <c r="CH1430" s="15"/>
      <c r="CI1430" s="15"/>
      <c r="CJ1430" s="9"/>
      <c r="CK1430" s="9"/>
      <c r="CL1430" s="9"/>
      <c r="CM1430" s="9"/>
      <c r="CN1430" s="9"/>
      <c r="CO1430" s="9"/>
      <c r="CP1430" s="9"/>
      <c r="CQ1430" s="9"/>
      <c r="CR1430" s="9"/>
      <c r="CS1430" s="9"/>
      <c r="CT1430" s="31"/>
      <c r="CU1430" s="28"/>
      <c r="CV1430" s="28"/>
      <c r="CW1430" s="28"/>
      <c r="CX1430" s="28"/>
      <c r="CY1430" s="28"/>
      <c r="CZ1430" s="28"/>
      <c r="DA1430" s="28"/>
      <c r="DB1430" s="28"/>
      <c r="DC1430" s="28"/>
      <c r="DD1430" s="28"/>
      <c r="DE1430" s="16"/>
      <c r="DF1430" s="96"/>
      <c r="DG1430" s="96"/>
      <c r="DH1430" s="96"/>
      <c r="DI1430" s="96"/>
      <c r="DJ1430" s="96"/>
      <c r="DK1430" s="96"/>
      <c r="DL1430" s="96"/>
      <c r="DM1430" s="96"/>
      <c r="DN1430" s="96"/>
      <c r="DO1430" s="96"/>
      <c r="DP1430" s="9"/>
      <c r="DQ1430" s="15"/>
    </row>
    <row r="1431" spans="1:121" s="11" customFormat="1">
      <c r="B1431" s="10"/>
      <c r="AA1431" s="40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N1431" s="15"/>
      <c r="AO1431" s="15"/>
      <c r="AP1431" s="15"/>
      <c r="AQ1431" s="15"/>
      <c r="AR1431" s="15"/>
      <c r="AS1431" s="15"/>
      <c r="AT1431" s="15"/>
      <c r="AU1431" s="15"/>
      <c r="AV1431" s="15"/>
      <c r="AW1431" s="15"/>
      <c r="AX1431" s="16"/>
      <c r="AY1431" s="15"/>
      <c r="AZ1431" s="15"/>
      <c r="BA1431" s="15"/>
      <c r="BB1431" s="15"/>
      <c r="BC1431" s="15"/>
      <c r="BD1431" s="15"/>
      <c r="BE1431" s="15"/>
      <c r="BF1431" s="15"/>
      <c r="BG1431" s="15"/>
      <c r="BH1431" s="15"/>
      <c r="BI1431" s="95"/>
      <c r="BJ1431" s="95"/>
      <c r="BK1431" s="96"/>
      <c r="BL1431" s="96"/>
      <c r="BM1431" s="96"/>
      <c r="BN1431" s="28"/>
      <c r="BO1431" s="95"/>
      <c r="BP1431" s="96"/>
      <c r="BQ1431" s="96"/>
      <c r="BR1431" s="96"/>
      <c r="BS1431" s="96"/>
      <c r="BT1431" s="96"/>
      <c r="BU1431" s="96"/>
      <c r="BV1431" s="96"/>
      <c r="BW1431" s="9"/>
      <c r="BX1431" s="15"/>
      <c r="BY1431" s="15"/>
      <c r="BZ1431" s="28"/>
      <c r="CA1431" s="28"/>
      <c r="CB1431" s="28"/>
      <c r="CC1431" s="28"/>
      <c r="CD1431" s="15"/>
      <c r="CE1431" s="28"/>
      <c r="CF1431" s="16"/>
      <c r="CG1431" s="28"/>
      <c r="CH1431" s="15"/>
      <c r="CI1431" s="15"/>
      <c r="CJ1431" s="9"/>
      <c r="CK1431" s="9"/>
      <c r="CL1431" s="9"/>
      <c r="CM1431" s="9"/>
      <c r="CN1431" s="9"/>
      <c r="CO1431" s="9"/>
      <c r="CP1431" s="9"/>
      <c r="CQ1431" s="9"/>
      <c r="CR1431" s="9"/>
      <c r="CS1431" s="9"/>
      <c r="CT1431" s="31"/>
      <c r="CU1431" s="28"/>
      <c r="CV1431" s="28"/>
      <c r="CW1431" s="28"/>
      <c r="CX1431" s="28"/>
      <c r="CY1431" s="28"/>
      <c r="CZ1431" s="28"/>
      <c r="DA1431" s="28"/>
      <c r="DB1431" s="28"/>
      <c r="DC1431" s="28"/>
      <c r="DD1431" s="28"/>
      <c r="DE1431" s="16"/>
      <c r="DF1431" s="96"/>
      <c r="DG1431" s="96"/>
      <c r="DH1431" s="96"/>
      <c r="DI1431" s="96"/>
      <c r="DJ1431" s="96"/>
      <c r="DK1431" s="96"/>
      <c r="DL1431" s="96"/>
      <c r="DM1431" s="96"/>
      <c r="DN1431" s="96"/>
      <c r="DO1431" s="96"/>
      <c r="DP1431" s="9"/>
      <c r="DQ1431" s="15"/>
    </row>
    <row r="1432" spans="1:121" s="11" customFormat="1">
      <c r="AA1432" s="40"/>
    </row>
    <row r="1433" spans="1:121" s="11" customFormat="1">
      <c r="A1433" s="35"/>
      <c r="AA1433" s="40"/>
    </row>
    <row r="1434" spans="1:121" s="11" customFormat="1">
      <c r="B1434" s="10"/>
      <c r="D1434" s="25"/>
      <c r="E1434" s="24"/>
      <c r="F1434" s="24"/>
      <c r="H1434" s="24"/>
      <c r="I1434" s="24"/>
      <c r="J1434" s="24"/>
      <c r="K1434" s="24"/>
      <c r="L1434" s="24"/>
      <c r="N1434" s="50"/>
      <c r="O1434" s="25"/>
      <c r="P1434" s="24"/>
      <c r="Q1434" s="24"/>
      <c r="S1434" s="24"/>
      <c r="T1434" s="24"/>
      <c r="U1434" s="24"/>
      <c r="V1434" s="24"/>
      <c r="W1434" s="24"/>
      <c r="X1434" s="24"/>
      <c r="Y1434" s="50"/>
      <c r="Z1434" s="50"/>
      <c r="AA1434" s="40"/>
      <c r="AB1434" s="50"/>
    </row>
    <row r="1435" spans="1:121" s="11" customFormat="1">
      <c r="B1435" s="10"/>
      <c r="D1435" s="25"/>
      <c r="E1435" s="24"/>
      <c r="F1435" s="24"/>
      <c r="H1435" s="24"/>
      <c r="I1435" s="24"/>
      <c r="J1435" s="24"/>
      <c r="K1435" s="24"/>
      <c r="L1435" s="24"/>
      <c r="N1435" s="50"/>
      <c r="O1435" s="25"/>
      <c r="P1435" s="24"/>
      <c r="Q1435" s="24"/>
      <c r="S1435" s="24"/>
      <c r="T1435" s="24"/>
      <c r="U1435" s="24"/>
      <c r="V1435" s="24"/>
      <c r="W1435" s="24"/>
      <c r="X1435" s="24"/>
      <c r="Y1435" s="50"/>
      <c r="Z1435" s="50"/>
      <c r="AA1435" s="40"/>
      <c r="AB1435" s="50"/>
    </row>
    <row r="1436" spans="1:121" s="11" customFormat="1">
      <c r="B1436" s="10"/>
      <c r="D1436" s="25"/>
      <c r="E1436" s="24"/>
      <c r="F1436" s="24"/>
      <c r="H1436" s="24"/>
      <c r="I1436" s="24"/>
      <c r="J1436" s="24"/>
      <c r="K1436" s="24"/>
      <c r="L1436" s="24"/>
      <c r="N1436" s="50"/>
      <c r="O1436" s="25"/>
      <c r="P1436" s="24"/>
      <c r="Q1436" s="24"/>
      <c r="S1436" s="24"/>
      <c r="T1436" s="24"/>
      <c r="U1436" s="24"/>
      <c r="V1436" s="24"/>
      <c r="W1436" s="24"/>
      <c r="X1436" s="24"/>
      <c r="Y1436" s="50"/>
      <c r="Z1436" s="50"/>
      <c r="AA1436" s="40"/>
      <c r="AB1436" s="50"/>
    </row>
    <row r="1437" spans="1:121" s="11" customFormat="1">
      <c r="B1437" s="10"/>
      <c r="D1437" s="25"/>
      <c r="E1437" s="24"/>
      <c r="F1437" s="24"/>
      <c r="H1437" s="24"/>
      <c r="I1437" s="24"/>
      <c r="J1437" s="24"/>
      <c r="K1437" s="24"/>
      <c r="L1437" s="24"/>
      <c r="N1437" s="50"/>
      <c r="O1437" s="25"/>
      <c r="P1437" s="24"/>
      <c r="Q1437" s="24"/>
      <c r="S1437" s="24"/>
      <c r="T1437" s="24"/>
      <c r="U1437" s="24"/>
      <c r="V1437" s="24"/>
      <c r="W1437" s="24"/>
      <c r="X1437" s="24"/>
      <c r="Y1437" s="50"/>
      <c r="Z1437" s="50"/>
      <c r="AA1437" s="40"/>
      <c r="AB1437" s="50"/>
    </row>
    <row r="1438" spans="1:121" s="11" customFormat="1">
      <c r="B1438" s="10"/>
      <c r="D1438" s="25"/>
      <c r="E1438" s="24"/>
      <c r="F1438" s="24"/>
      <c r="H1438" s="24"/>
      <c r="I1438" s="24"/>
      <c r="J1438" s="24"/>
      <c r="K1438" s="24"/>
      <c r="L1438" s="24"/>
      <c r="N1438" s="50"/>
      <c r="O1438" s="25"/>
      <c r="P1438" s="24"/>
      <c r="Q1438" s="24"/>
      <c r="S1438" s="24"/>
      <c r="T1438" s="24"/>
      <c r="U1438" s="24"/>
      <c r="V1438" s="24"/>
      <c r="W1438" s="24"/>
      <c r="X1438" s="24"/>
      <c r="Y1438" s="50"/>
      <c r="Z1438" s="50"/>
      <c r="AA1438" s="40"/>
      <c r="AB1438" s="50"/>
    </row>
    <row r="1439" spans="1:121" s="11" customFormat="1">
      <c r="B1439" s="10"/>
      <c r="D1439" s="25"/>
      <c r="E1439" s="24"/>
      <c r="F1439" s="24"/>
      <c r="H1439" s="24"/>
      <c r="I1439" s="24"/>
      <c r="J1439" s="24"/>
      <c r="K1439" s="24"/>
      <c r="L1439" s="24"/>
      <c r="O1439" s="25"/>
      <c r="P1439" s="24"/>
      <c r="Q1439" s="24"/>
      <c r="S1439" s="24"/>
      <c r="T1439" s="24"/>
      <c r="U1439" s="24"/>
      <c r="V1439" s="24"/>
      <c r="W1439" s="24"/>
      <c r="X1439" s="24"/>
      <c r="Y1439" s="50"/>
      <c r="Z1439" s="50"/>
      <c r="AA1439" s="40"/>
      <c r="AB1439" s="50"/>
    </row>
    <row r="1440" spans="1:121" s="11" customFormat="1">
      <c r="B1440" s="10"/>
      <c r="D1440" s="25"/>
      <c r="E1440" s="24"/>
      <c r="F1440" s="24"/>
      <c r="H1440" s="24"/>
      <c r="I1440" s="24"/>
      <c r="J1440" s="24"/>
      <c r="K1440" s="24"/>
      <c r="L1440" s="24"/>
      <c r="O1440" s="25"/>
      <c r="P1440" s="24"/>
      <c r="Q1440" s="24"/>
      <c r="S1440" s="24"/>
      <c r="T1440" s="24"/>
      <c r="U1440" s="24"/>
      <c r="V1440" s="24"/>
      <c r="W1440" s="24"/>
      <c r="X1440" s="24"/>
      <c r="Y1440" s="50"/>
      <c r="Z1440" s="50"/>
      <c r="AA1440" s="40"/>
      <c r="AB1440" s="50"/>
    </row>
    <row r="1441" spans="2:28" s="11" customFormat="1">
      <c r="B1441" s="10"/>
      <c r="D1441" s="25"/>
      <c r="E1441" s="24"/>
      <c r="F1441" s="24"/>
      <c r="H1441" s="24"/>
      <c r="I1441" s="24"/>
      <c r="J1441" s="24"/>
      <c r="K1441" s="24"/>
      <c r="L1441" s="24"/>
      <c r="O1441" s="25"/>
      <c r="P1441" s="24"/>
      <c r="Q1441" s="24"/>
      <c r="S1441" s="24"/>
      <c r="T1441" s="24"/>
      <c r="U1441" s="24"/>
      <c r="V1441" s="24"/>
      <c r="W1441" s="24"/>
      <c r="X1441" s="24"/>
      <c r="Y1441" s="50"/>
      <c r="Z1441" s="50"/>
      <c r="AA1441" s="40"/>
      <c r="AB1441" s="50"/>
    </row>
    <row r="1442" spans="2:28" s="11" customFormat="1">
      <c r="B1442" s="10"/>
      <c r="D1442" s="25"/>
      <c r="E1442" s="24"/>
      <c r="F1442" s="24"/>
      <c r="H1442" s="24"/>
      <c r="I1442" s="24"/>
      <c r="J1442" s="24"/>
      <c r="K1442" s="24"/>
      <c r="L1442" s="24"/>
      <c r="Y1442" s="50"/>
      <c r="Z1442" s="50"/>
      <c r="AA1442" s="40"/>
      <c r="AB1442" s="50"/>
    </row>
    <row r="1443" spans="2:28" s="11" customFormat="1">
      <c r="B1443" s="10"/>
      <c r="D1443" s="25"/>
      <c r="E1443" s="24"/>
      <c r="F1443" s="24"/>
      <c r="H1443" s="24"/>
      <c r="I1443" s="24"/>
      <c r="J1443" s="24"/>
      <c r="K1443" s="24"/>
      <c r="L1443" s="24"/>
      <c r="Y1443" s="50"/>
      <c r="Z1443" s="50"/>
      <c r="AA1443" s="40"/>
      <c r="AB1443" s="50"/>
    </row>
    <row r="1444" spans="2:28" s="11" customFormat="1">
      <c r="B1444" s="10"/>
      <c r="D1444" s="25"/>
      <c r="E1444" s="24"/>
      <c r="F1444" s="24"/>
      <c r="H1444" s="24"/>
      <c r="I1444" s="24"/>
      <c r="J1444" s="24"/>
      <c r="K1444" s="24"/>
      <c r="L1444" s="24"/>
      <c r="Y1444" s="50"/>
      <c r="Z1444" s="50"/>
      <c r="AA1444" s="40"/>
      <c r="AB1444" s="50"/>
    </row>
    <row r="1445" spans="2:28" s="11" customFormat="1">
      <c r="B1445" s="10"/>
      <c r="D1445" s="25"/>
      <c r="E1445" s="24"/>
      <c r="F1445" s="24"/>
      <c r="H1445" s="24"/>
      <c r="I1445" s="24"/>
      <c r="J1445" s="24"/>
      <c r="K1445" s="24"/>
      <c r="L1445" s="24"/>
      <c r="Y1445" s="50"/>
      <c r="Z1445" s="50"/>
      <c r="AA1445" s="40"/>
      <c r="AB1445" s="50"/>
    </row>
    <row r="1446" spans="2:28" s="11" customFormat="1">
      <c r="D1446" s="33"/>
      <c r="E1446" s="34"/>
      <c r="F1446" s="34"/>
      <c r="H1446" s="34"/>
      <c r="I1446" s="34"/>
      <c r="J1446" s="34"/>
      <c r="K1446" s="34"/>
      <c r="L1446" s="34"/>
      <c r="M1446" s="34"/>
      <c r="O1446" s="38"/>
      <c r="P1446" s="39"/>
      <c r="Q1446" s="39"/>
      <c r="S1446" s="39"/>
      <c r="T1446" s="39"/>
      <c r="U1446" s="39"/>
      <c r="V1446" s="39"/>
      <c r="W1446" s="39"/>
      <c r="X1446" s="39"/>
      <c r="AA1446" s="40"/>
    </row>
    <row r="1447" spans="2:28" s="11" customFormat="1">
      <c r="D1447" s="33"/>
      <c r="E1447" s="34"/>
      <c r="F1447" s="34"/>
      <c r="H1447" s="34"/>
      <c r="I1447" s="34"/>
      <c r="J1447" s="34"/>
      <c r="K1447" s="34"/>
      <c r="L1447" s="34"/>
      <c r="M1447" s="34"/>
      <c r="O1447" s="38"/>
      <c r="P1447" s="39"/>
      <c r="Q1447" s="39"/>
      <c r="S1447" s="39"/>
      <c r="T1447" s="39"/>
      <c r="U1447" s="39"/>
      <c r="V1447" s="39"/>
      <c r="W1447" s="39"/>
      <c r="X1447" s="39"/>
      <c r="AA1447" s="40"/>
    </row>
    <row r="1448" spans="2:28" s="11" customFormat="1">
      <c r="D1448" s="33"/>
      <c r="E1448" s="34"/>
      <c r="F1448" s="34"/>
      <c r="H1448" s="34"/>
      <c r="I1448" s="34"/>
      <c r="J1448" s="34"/>
      <c r="K1448" s="34"/>
      <c r="L1448" s="34"/>
      <c r="M1448" s="34"/>
      <c r="O1448" s="38"/>
      <c r="P1448" s="39"/>
      <c r="Q1448" s="39"/>
      <c r="S1448" s="39"/>
      <c r="T1448" s="39"/>
      <c r="U1448" s="39"/>
      <c r="V1448" s="39"/>
      <c r="W1448" s="39"/>
      <c r="X1448" s="39"/>
      <c r="AA1448" s="40"/>
    </row>
    <row r="1449" spans="2:28" s="11" customFormat="1">
      <c r="D1449" s="33"/>
      <c r="E1449" s="34"/>
      <c r="F1449" s="34"/>
      <c r="H1449" s="34"/>
      <c r="I1449" s="34"/>
      <c r="J1449" s="34"/>
      <c r="K1449" s="34"/>
      <c r="L1449" s="34"/>
      <c r="O1449" s="38"/>
      <c r="P1449" s="39"/>
      <c r="Q1449" s="39"/>
      <c r="S1449" s="39"/>
      <c r="T1449" s="39"/>
      <c r="U1449" s="39"/>
      <c r="V1449" s="39"/>
      <c r="W1449" s="39"/>
      <c r="X1449" s="39"/>
      <c r="AA1449" s="40"/>
    </row>
    <row r="1450" spans="2:28" s="11" customFormat="1">
      <c r="D1450" s="33"/>
      <c r="E1450" s="34"/>
      <c r="F1450" s="34"/>
      <c r="H1450" s="34"/>
      <c r="I1450" s="34"/>
      <c r="J1450" s="34"/>
      <c r="K1450" s="34"/>
      <c r="L1450" s="34"/>
      <c r="M1450" s="34"/>
      <c r="O1450" s="38"/>
      <c r="P1450" s="39"/>
      <c r="Q1450" s="39"/>
      <c r="S1450" s="39"/>
      <c r="T1450" s="39"/>
      <c r="U1450" s="39"/>
      <c r="V1450" s="39"/>
      <c r="W1450" s="39"/>
      <c r="X1450" s="39"/>
      <c r="AA1450" s="40"/>
    </row>
    <row r="1451" spans="2:28" s="11" customFormat="1">
      <c r="AA1451" s="40"/>
    </row>
    <row r="1452" spans="2:28" s="11" customFormat="1">
      <c r="AA1452" s="40"/>
    </row>
    <row r="1453" spans="2:28" s="11" customFormat="1">
      <c r="AA1453" s="40"/>
    </row>
    <row r="1454" spans="2:28" s="11" customFormat="1">
      <c r="AA1454" s="40"/>
    </row>
    <row r="1455" spans="2:28" s="11" customFormat="1">
      <c r="AA1455" s="40"/>
    </row>
    <row r="1456" spans="2:28" s="11" customFormat="1">
      <c r="AA1456" s="40"/>
    </row>
    <row r="1457" spans="27:27" s="11" customFormat="1">
      <c r="AA1457" s="40"/>
    </row>
    <row r="1458" spans="27:27" s="11" customFormat="1">
      <c r="AA1458" s="40"/>
    </row>
    <row r="1459" spans="27:27" s="11" customFormat="1">
      <c r="AA1459" s="40"/>
    </row>
    <row r="1460" spans="27:27" s="11" customFormat="1">
      <c r="AA1460" s="40"/>
    </row>
    <row r="1461" spans="27:27" s="11" customFormat="1">
      <c r="AA1461" s="40"/>
    </row>
    <row r="1462" spans="27:27" s="11" customFormat="1">
      <c r="AA1462" s="40"/>
    </row>
    <row r="1463" spans="27:27" s="11" customFormat="1">
      <c r="AA1463" s="40"/>
    </row>
    <row r="1464" spans="27:27" s="11" customFormat="1">
      <c r="AA1464" s="40"/>
    </row>
    <row r="1465" spans="27:27" s="11" customFormat="1">
      <c r="AA1465" s="40"/>
    </row>
    <row r="1466" spans="27:27" s="11" customFormat="1">
      <c r="AA1466" s="40"/>
    </row>
    <row r="1467" spans="27:27" s="11" customFormat="1">
      <c r="AA1467" s="40"/>
    </row>
    <row r="1468" spans="27:27" s="11" customFormat="1">
      <c r="AA1468" s="40"/>
    </row>
    <row r="1469" spans="27:27" s="11" customFormat="1">
      <c r="AA1469" s="40"/>
    </row>
    <row r="1470" spans="27:27" s="11" customFormat="1">
      <c r="AA1470" s="40"/>
    </row>
    <row r="1471" spans="27:27" s="11" customFormat="1">
      <c r="AA1471" s="40"/>
    </row>
    <row r="1472" spans="27:27" s="11" customFormat="1">
      <c r="AA1472" s="40"/>
    </row>
    <row r="1473" spans="27:27" s="11" customFormat="1">
      <c r="AA1473" s="40"/>
    </row>
    <row r="1474" spans="27:27" s="11" customFormat="1">
      <c r="AA1474" s="40"/>
    </row>
    <row r="1475" spans="27:27" s="11" customFormat="1">
      <c r="AA1475" s="40"/>
    </row>
    <row r="1476" spans="27:27" s="11" customFormat="1">
      <c r="AA1476" s="40"/>
    </row>
    <row r="1477" spans="27:27" s="11" customFormat="1">
      <c r="AA1477" s="40"/>
    </row>
    <row r="1478" spans="27:27" s="11" customFormat="1">
      <c r="AA1478" s="40"/>
    </row>
    <row r="1479" spans="27:27" s="11" customFormat="1">
      <c r="AA1479" s="40"/>
    </row>
    <row r="1480" spans="27:27" s="11" customFormat="1">
      <c r="AA1480" s="40"/>
    </row>
    <row r="1481" spans="27:27" s="11" customFormat="1">
      <c r="AA1481" s="40"/>
    </row>
    <row r="1482" spans="27:27" s="11" customFormat="1">
      <c r="AA1482" s="40"/>
    </row>
    <row r="1483" spans="27:27" s="11" customFormat="1">
      <c r="AA1483" s="40"/>
    </row>
    <row r="1484" spans="27:27" s="11" customFormat="1">
      <c r="AA1484" s="40"/>
    </row>
    <row r="1485" spans="27:27" s="11" customFormat="1">
      <c r="AA1485" s="40"/>
    </row>
    <row r="1486" spans="27:27" s="11" customFormat="1">
      <c r="AA1486" s="40"/>
    </row>
    <row r="1487" spans="27:27" s="11" customFormat="1">
      <c r="AA1487" s="40"/>
    </row>
    <row r="1488" spans="27:27" s="11" customFormat="1">
      <c r="AA1488" s="40"/>
    </row>
    <row r="1489" spans="27:27" s="11" customFormat="1">
      <c r="AA1489" s="40"/>
    </row>
    <row r="1490" spans="27:27" s="11" customFormat="1">
      <c r="AA1490" s="40"/>
    </row>
    <row r="1491" spans="27:27" s="11" customFormat="1">
      <c r="AA1491" s="40"/>
    </row>
    <row r="1492" spans="27:27" s="11" customFormat="1">
      <c r="AA1492" s="40"/>
    </row>
    <row r="1493" spans="27:27" s="11" customFormat="1">
      <c r="AA1493" s="40"/>
    </row>
    <row r="1494" spans="27:27" s="11" customFormat="1">
      <c r="AA1494" s="40"/>
    </row>
    <row r="1495" spans="27:27" s="11" customFormat="1">
      <c r="AA1495" s="40"/>
    </row>
    <row r="1496" spans="27:27" s="11" customFormat="1">
      <c r="AA1496" s="40"/>
    </row>
    <row r="1497" spans="27:27" s="11" customFormat="1">
      <c r="AA1497" s="40"/>
    </row>
    <row r="1498" spans="27:27" s="11" customFormat="1">
      <c r="AA1498" s="40"/>
    </row>
    <row r="1499" spans="27:27" s="11" customFormat="1">
      <c r="AA1499" s="40"/>
    </row>
    <row r="1500" spans="27:27" s="11" customFormat="1">
      <c r="AA1500" s="40"/>
    </row>
    <row r="1501" spans="27:27" s="11" customFormat="1">
      <c r="AA1501" s="40"/>
    </row>
    <row r="1502" spans="27:27" s="11" customFormat="1">
      <c r="AA1502" s="40"/>
    </row>
    <row r="1503" spans="27:27" s="11" customFormat="1">
      <c r="AA1503" s="40"/>
    </row>
    <row r="1504" spans="27:27" s="11" customFormat="1">
      <c r="AA1504" s="40"/>
    </row>
    <row r="1505" spans="27:27" s="11" customFormat="1">
      <c r="AA1505" s="40"/>
    </row>
    <row r="1506" spans="27:27" s="11" customFormat="1">
      <c r="AA1506" s="40"/>
    </row>
    <row r="1507" spans="27:27" s="11" customFormat="1">
      <c r="AA1507" s="40"/>
    </row>
    <row r="1508" spans="27:27" s="11" customFormat="1">
      <c r="AA1508" s="40"/>
    </row>
    <row r="1509" spans="27:27" s="11" customFormat="1">
      <c r="AA1509" s="40"/>
    </row>
    <row r="1510" spans="27:27" s="11" customFormat="1">
      <c r="AA1510" s="40"/>
    </row>
    <row r="1511" spans="27:27" s="11" customFormat="1">
      <c r="AA1511" s="40"/>
    </row>
    <row r="1512" spans="27:27" s="11" customFormat="1">
      <c r="AA1512" s="40"/>
    </row>
    <row r="1513" spans="27:27" s="11" customFormat="1">
      <c r="AA1513" s="40"/>
    </row>
    <row r="1514" spans="27:27" s="11" customFormat="1">
      <c r="AA1514" s="40"/>
    </row>
    <row r="1515" spans="27:27" s="11" customFormat="1">
      <c r="AA1515" s="40"/>
    </row>
    <row r="1516" spans="27:27" s="11" customFormat="1">
      <c r="AA1516" s="40"/>
    </row>
    <row r="1517" spans="27:27" s="11" customFormat="1">
      <c r="AA1517" s="40"/>
    </row>
    <row r="1518" spans="27:27" s="11" customFormat="1">
      <c r="AA1518" s="40"/>
    </row>
    <row r="1519" spans="27:27" s="11" customFormat="1">
      <c r="AA1519" s="40"/>
    </row>
    <row r="1520" spans="27:27" s="11" customFormat="1">
      <c r="AA1520" s="40"/>
    </row>
    <row r="1521" spans="27:27" s="11" customFormat="1">
      <c r="AA1521" s="40"/>
    </row>
    <row r="1522" spans="27:27" s="11" customFormat="1">
      <c r="AA1522" s="40"/>
    </row>
    <row r="1523" spans="27:27" s="11" customFormat="1">
      <c r="AA1523" s="40"/>
    </row>
    <row r="1524" spans="27:27" s="11" customFormat="1">
      <c r="AA1524" s="40"/>
    </row>
    <row r="1525" spans="27:27" s="11" customFormat="1">
      <c r="AA1525" s="40"/>
    </row>
    <row r="1526" spans="27:27" s="11" customFormat="1">
      <c r="AA1526" s="40"/>
    </row>
    <row r="1527" spans="27:27" s="11" customFormat="1">
      <c r="AA1527" s="40"/>
    </row>
    <row r="1528" spans="27:27" s="11" customFormat="1">
      <c r="AA1528" s="40"/>
    </row>
    <row r="1529" spans="27:27" s="11" customFormat="1">
      <c r="AA1529" s="40"/>
    </row>
    <row r="1530" spans="27:27" s="11" customFormat="1">
      <c r="AA1530" s="40"/>
    </row>
    <row r="1531" spans="27:27" s="11" customFormat="1">
      <c r="AA1531" s="40"/>
    </row>
    <row r="1532" spans="27:27" s="11" customFormat="1">
      <c r="AA1532" s="40"/>
    </row>
    <row r="1533" spans="27:27" s="11" customFormat="1">
      <c r="AA1533" s="40"/>
    </row>
    <row r="1534" spans="27:27" s="11" customFormat="1">
      <c r="AA1534" s="40"/>
    </row>
    <row r="1535" spans="27:27" s="11" customFormat="1">
      <c r="AA1535" s="40"/>
    </row>
    <row r="1536" spans="27:27" s="11" customFormat="1">
      <c r="AA1536" s="40"/>
    </row>
    <row r="1537" spans="27:27" s="11" customFormat="1">
      <c r="AA1537" s="40"/>
    </row>
    <row r="1538" spans="27:27" s="11" customFormat="1">
      <c r="AA1538" s="40"/>
    </row>
    <row r="1539" spans="27:27" s="11" customFormat="1">
      <c r="AA1539" s="40"/>
    </row>
  </sheetData>
  <mergeCells count="12">
    <mergeCell ref="DF5:DO5"/>
    <mergeCell ref="A4:Y4"/>
    <mergeCell ref="AL1:AM1"/>
    <mergeCell ref="O5:Y5"/>
    <mergeCell ref="CJ5:CT5"/>
    <mergeCell ref="CU5:DE5"/>
    <mergeCell ref="AY5:BH5"/>
    <mergeCell ref="BK5:BV5"/>
    <mergeCell ref="BZ5:CG5"/>
    <mergeCell ref="D5:N5"/>
    <mergeCell ref="AC5:AM5"/>
    <mergeCell ref="AN5:AX5"/>
  </mergeCells>
  <dataValidations count="1">
    <dataValidation type="decimal" operator="lessThanOrEqual" allowBlank="1" showErrorMessage="1" errorTitle="Cpx Al2O3 must be ≤ 7 wt%" sqref="F7:F1048576" xr:uid="{8671EAE7-CD25-7341-851B-F992C3E16B7A}">
      <formula1>7</formula1>
    </dataValidation>
  </dataValidations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Thermometer v.1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Brugman</dc:creator>
  <cp:lastModifiedBy>Kara Brugman</cp:lastModifiedBy>
  <dcterms:created xsi:type="dcterms:W3CDTF">2017-03-07T17:31:25Z</dcterms:created>
  <dcterms:modified xsi:type="dcterms:W3CDTF">2019-02-28T16:57:10Z</dcterms:modified>
</cp:coreProperties>
</file>