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-1380" yWindow="0" windowWidth="50500" windowHeight="27240" tabRatio="500"/>
  </bookViews>
  <sheets>
    <sheet name="Plan_17_18" sheetId="1" r:id="rId1"/>
  </sheets>
  <definedNames>
    <definedName name="_xlnm._FilterDatabase" localSheetId="0" hidden="1">Plan_17_18!$D$26:$F$275</definedName>
    <definedName name="CzyEgzamin_14">0</definedName>
    <definedName name="GodzDod_14">0</definedName>
    <definedName name="GodzEfektywne_14">30</definedName>
    <definedName name="IloscDokCw_14">0</definedName>
    <definedName name="IloscDoktorantow_14">0</definedName>
    <definedName name="IloscDokWyk_14">0</definedName>
    <definedName name="IloscDypl_14">0</definedName>
    <definedName name="IloscDzCw_14">15516</definedName>
    <definedName name="IloscDzWyk_14">690</definedName>
    <definedName name="IloscGodzDypl_14">2085</definedName>
    <definedName name="IloscObrCw_14">21</definedName>
    <definedName name="IloscObrWyk_14">0</definedName>
    <definedName name="IloscPrac1_14">0</definedName>
    <definedName name="IloscPrac2_14">0</definedName>
    <definedName name="IloscStudInd_14">0</definedName>
    <definedName name="IloscStudIndDypl_14">0</definedName>
    <definedName name="IloscWykInd_14">-2</definedName>
    <definedName name="IloscZaoCwPiat_14">0</definedName>
    <definedName name="IloscZaoCwSobNiedz_14">0</definedName>
    <definedName name="IloscZaoWykPiat_14">0</definedName>
    <definedName name="IloscZaoWykSobNiedz_14">0</definedName>
    <definedName name="LiczbaDod_14">1</definedName>
    <definedName name="LiczbaGodz_14">0</definedName>
    <definedName name="LiczbaGodzin_14">-290</definedName>
    <definedName name="LiczbaPodst_14">0</definedName>
    <definedName name="LiczbaStudentow_14">87</definedName>
    <definedName name="Pensum_14">210</definedName>
    <definedName name="sumagodz_14">30</definedName>
    <definedName name="SumaGodzObl_14">463</definedName>
    <definedName name="SumaZao_14">144</definedName>
    <definedName name="WspolczObl_14">1</definedName>
    <definedName name="WymiarCalk_14">30</definedName>
    <definedName name="WymiarWykladu_14">30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31" i="1" l="1"/>
  <c r="M33" i="1"/>
  <c r="N132" i="1"/>
  <c r="N173" i="1"/>
  <c r="BU173" i="1"/>
  <c r="N140" i="1"/>
  <c r="BU140" i="1"/>
  <c r="N156" i="1"/>
  <c r="N155" i="1"/>
  <c r="AM15" i="1"/>
  <c r="AM14" i="1"/>
  <c r="AM16" i="1"/>
  <c r="AM17" i="1"/>
  <c r="AM13" i="1"/>
  <c r="AM18" i="1"/>
  <c r="AM10" i="1"/>
  <c r="BM15" i="1"/>
  <c r="BM14" i="1"/>
  <c r="BM16" i="1"/>
  <c r="BM17" i="1"/>
  <c r="BM13" i="1"/>
  <c r="BM18" i="1"/>
  <c r="BM10" i="1"/>
  <c r="BP15" i="1"/>
  <c r="BP14" i="1"/>
  <c r="BP16" i="1"/>
  <c r="BP17" i="1"/>
  <c r="BP13" i="1"/>
  <c r="BP18" i="1"/>
  <c r="BP10" i="1"/>
  <c r="AG15" i="1"/>
  <c r="AG14" i="1"/>
  <c r="AG16" i="1"/>
  <c r="AG17" i="1"/>
  <c r="AG13" i="1"/>
  <c r="AG18" i="1"/>
  <c r="AG10" i="1"/>
  <c r="AY15" i="1"/>
  <c r="AY14" i="1"/>
  <c r="AY16" i="1"/>
  <c r="AY17" i="1"/>
  <c r="AY13" i="1"/>
  <c r="AY19" i="1"/>
  <c r="AY18" i="1"/>
  <c r="AY10" i="1"/>
  <c r="AK15" i="1"/>
  <c r="AK14" i="1"/>
  <c r="AK16" i="1"/>
  <c r="AK17" i="1"/>
  <c r="AK13" i="1"/>
  <c r="AK18" i="1"/>
  <c r="AK10" i="1"/>
  <c r="O14" i="1"/>
  <c r="O15" i="1"/>
  <c r="O16" i="1"/>
  <c r="O17" i="1"/>
  <c r="O13" i="1"/>
  <c r="O18" i="1"/>
  <c r="O10" i="1"/>
  <c r="P14" i="1"/>
  <c r="P15" i="1"/>
  <c r="P16" i="1"/>
  <c r="P17" i="1"/>
  <c r="P13" i="1"/>
  <c r="P21" i="1"/>
  <c r="P18" i="1"/>
  <c r="P10" i="1"/>
  <c r="Q14" i="1"/>
  <c r="Q15" i="1"/>
  <c r="Q16" i="1"/>
  <c r="Q17" i="1"/>
  <c r="Q13" i="1"/>
  <c r="Q18" i="1"/>
  <c r="Q10" i="1"/>
  <c r="R14" i="1"/>
  <c r="R15" i="1"/>
  <c r="R16" i="1"/>
  <c r="R17" i="1"/>
  <c r="R13" i="1"/>
  <c r="R18" i="1"/>
  <c r="R10" i="1"/>
  <c r="S14" i="1"/>
  <c r="S15" i="1"/>
  <c r="S16" i="1"/>
  <c r="S17" i="1"/>
  <c r="S13" i="1"/>
  <c r="S18" i="1"/>
  <c r="S10" i="1"/>
  <c r="T14" i="1"/>
  <c r="T15" i="1"/>
  <c r="T16" i="1"/>
  <c r="T17" i="1"/>
  <c r="T13" i="1"/>
  <c r="T18" i="1"/>
  <c r="T10" i="1"/>
  <c r="U14" i="1"/>
  <c r="U15" i="1"/>
  <c r="U16" i="1"/>
  <c r="U17" i="1"/>
  <c r="U13" i="1"/>
  <c r="U18" i="1"/>
  <c r="U10" i="1"/>
  <c r="V14" i="1"/>
  <c r="V15" i="1"/>
  <c r="V16" i="1"/>
  <c r="V17" i="1"/>
  <c r="V13" i="1"/>
  <c r="V18" i="1"/>
  <c r="V10" i="1"/>
  <c r="W14" i="1"/>
  <c r="W15" i="1"/>
  <c r="W16" i="1"/>
  <c r="W17" i="1"/>
  <c r="W13" i="1"/>
  <c r="W18" i="1"/>
  <c r="W10" i="1"/>
  <c r="X14" i="1"/>
  <c r="X15" i="1"/>
  <c r="X16" i="1"/>
  <c r="X17" i="1"/>
  <c r="X13" i="1"/>
  <c r="X21" i="1"/>
  <c r="X18" i="1"/>
  <c r="X10" i="1"/>
  <c r="Y14" i="1"/>
  <c r="Y15" i="1"/>
  <c r="Y16" i="1"/>
  <c r="Y17" i="1"/>
  <c r="Y13" i="1"/>
  <c r="Y18" i="1"/>
  <c r="Y10" i="1"/>
  <c r="Z14" i="1"/>
  <c r="Z15" i="1"/>
  <c r="Z16" i="1"/>
  <c r="Z17" i="1"/>
  <c r="Z13" i="1"/>
  <c r="Z18" i="1"/>
  <c r="Z10" i="1"/>
  <c r="AA14" i="1"/>
  <c r="AA15" i="1"/>
  <c r="AA16" i="1"/>
  <c r="AA17" i="1"/>
  <c r="AA13" i="1"/>
  <c r="AA18" i="1"/>
  <c r="AA10" i="1"/>
  <c r="AB14" i="1"/>
  <c r="AB15" i="1"/>
  <c r="AB16" i="1"/>
  <c r="AB17" i="1"/>
  <c r="AB13" i="1"/>
  <c r="AB18" i="1"/>
  <c r="AB10" i="1"/>
  <c r="AC14" i="1"/>
  <c r="AC15" i="1"/>
  <c r="AC16" i="1"/>
  <c r="AC17" i="1"/>
  <c r="AC13" i="1"/>
  <c r="AC18" i="1"/>
  <c r="AC10" i="1"/>
  <c r="AD14" i="1"/>
  <c r="AD15" i="1"/>
  <c r="AD16" i="1"/>
  <c r="AD17" i="1"/>
  <c r="AD13" i="1"/>
  <c r="AD18" i="1"/>
  <c r="AD10" i="1"/>
  <c r="AE14" i="1"/>
  <c r="AE15" i="1"/>
  <c r="AE16" i="1"/>
  <c r="AE17" i="1"/>
  <c r="AE13" i="1"/>
  <c r="AE18" i="1"/>
  <c r="AE10" i="1"/>
  <c r="AF14" i="1"/>
  <c r="AF15" i="1"/>
  <c r="AF16" i="1"/>
  <c r="AF17" i="1"/>
  <c r="AF13" i="1"/>
  <c r="AF18" i="1"/>
  <c r="AF10" i="1"/>
  <c r="AH14" i="1"/>
  <c r="AH15" i="1"/>
  <c r="AH16" i="1"/>
  <c r="AH17" i="1"/>
  <c r="AH13" i="1"/>
  <c r="AH18" i="1"/>
  <c r="AH10" i="1"/>
  <c r="AI14" i="1"/>
  <c r="AI15" i="1"/>
  <c r="AI16" i="1"/>
  <c r="AI17" i="1"/>
  <c r="AI13" i="1"/>
  <c r="AI18" i="1"/>
  <c r="AI10" i="1"/>
  <c r="AJ14" i="1"/>
  <c r="AJ15" i="1"/>
  <c r="AJ16" i="1"/>
  <c r="AJ17" i="1"/>
  <c r="AJ13" i="1"/>
  <c r="AJ18" i="1"/>
  <c r="AJ10" i="1"/>
  <c r="AL14" i="1"/>
  <c r="AL15" i="1"/>
  <c r="AL16" i="1"/>
  <c r="AL17" i="1"/>
  <c r="AL13" i="1"/>
  <c r="AL18" i="1"/>
  <c r="AL10" i="1"/>
  <c r="AN14" i="1"/>
  <c r="AN15" i="1"/>
  <c r="AN16" i="1"/>
  <c r="AN17" i="1"/>
  <c r="AN13" i="1"/>
  <c r="AN18" i="1"/>
  <c r="AN10" i="1"/>
  <c r="AO14" i="1"/>
  <c r="AO15" i="1"/>
  <c r="AO16" i="1"/>
  <c r="AO17" i="1"/>
  <c r="AO13" i="1"/>
  <c r="AO18" i="1"/>
  <c r="AO10" i="1"/>
  <c r="AP14" i="1"/>
  <c r="AP15" i="1"/>
  <c r="AP16" i="1"/>
  <c r="AP17" i="1"/>
  <c r="AP13" i="1"/>
  <c r="AP18" i="1"/>
  <c r="AP10" i="1"/>
  <c r="AQ14" i="1"/>
  <c r="AQ15" i="1"/>
  <c r="AQ16" i="1"/>
  <c r="AQ17" i="1"/>
  <c r="AQ13" i="1"/>
  <c r="AQ18" i="1"/>
  <c r="AQ10" i="1"/>
  <c r="AR14" i="1"/>
  <c r="AR15" i="1"/>
  <c r="AR16" i="1"/>
  <c r="AR17" i="1"/>
  <c r="AR13" i="1"/>
  <c r="AR18" i="1"/>
  <c r="AR10" i="1"/>
  <c r="AS14" i="1"/>
  <c r="AS15" i="1"/>
  <c r="AS16" i="1"/>
  <c r="AS17" i="1"/>
  <c r="AS13" i="1"/>
  <c r="AS18" i="1"/>
  <c r="AS10" i="1"/>
  <c r="AT14" i="1"/>
  <c r="AT15" i="1"/>
  <c r="AT16" i="1"/>
  <c r="AT17" i="1"/>
  <c r="AT13" i="1"/>
  <c r="AT18" i="1"/>
  <c r="AT10" i="1"/>
  <c r="AU14" i="1"/>
  <c r="AU15" i="1"/>
  <c r="AU16" i="1"/>
  <c r="AU17" i="1"/>
  <c r="AU13" i="1"/>
  <c r="AU18" i="1"/>
  <c r="AU10" i="1"/>
  <c r="AV14" i="1"/>
  <c r="AV15" i="1"/>
  <c r="AV16" i="1"/>
  <c r="AV17" i="1"/>
  <c r="AV13" i="1"/>
  <c r="AV18" i="1"/>
  <c r="AV10" i="1"/>
  <c r="AW14" i="1"/>
  <c r="AW15" i="1"/>
  <c r="AW16" i="1"/>
  <c r="AW17" i="1"/>
  <c r="AW13" i="1"/>
  <c r="AW18" i="1"/>
  <c r="AW10" i="1"/>
  <c r="AX14" i="1"/>
  <c r="AX15" i="1"/>
  <c r="AX16" i="1"/>
  <c r="AX17" i="1"/>
  <c r="AX13" i="1"/>
  <c r="AX18" i="1"/>
  <c r="AX10" i="1"/>
  <c r="AZ14" i="1"/>
  <c r="AZ15" i="1"/>
  <c r="AZ16" i="1"/>
  <c r="AZ17" i="1"/>
  <c r="AZ13" i="1"/>
  <c r="AZ18" i="1"/>
  <c r="AZ10" i="1"/>
  <c r="BA14" i="1"/>
  <c r="BA15" i="1"/>
  <c r="BA16" i="1"/>
  <c r="BA17" i="1"/>
  <c r="BA13" i="1"/>
  <c r="BA18" i="1"/>
  <c r="BA10" i="1"/>
  <c r="BB14" i="1"/>
  <c r="BB15" i="1"/>
  <c r="BB16" i="1"/>
  <c r="BB17" i="1"/>
  <c r="BB13" i="1"/>
  <c r="BB18" i="1"/>
  <c r="BB10" i="1"/>
  <c r="BC14" i="1"/>
  <c r="BC15" i="1"/>
  <c r="BC16" i="1"/>
  <c r="BC17" i="1"/>
  <c r="BC13" i="1"/>
  <c r="BC18" i="1"/>
  <c r="BC10" i="1"/>
  <c r="BD14" i="1"/>
  <c r="BD15" i="1"/>
  <c r="BD16" i="1"/>
  <c r="BD17" i="1"/>
  <c r="BD13" i="1"/>
  <c r="BD18" i="1"/>
  <c r="BD10" i="1"/>
  <c r="BE14" i="1"/>
  <c r="BE15" i="1"/>
  <c r="BE16" i="1"/>
  <c r="BE17" i="1"/>
  <c r="BE13" i="1"/>
  <c r="BE18" i="1"/>
  <c r="BE10" i="1"/>
  <c r="BF14" i="1"/>
  <c r="BF15" i="1"/>
  <c r="BF16" i="1"/>
  <c r="BF17" i="1"/>
  <c r="BF13" i="1"/>
  <c r="BF18" i="1"/>
  <c r="BF10" i="1"/>
  <c r="BG14" i="1"/>
  <c r="BG15" i="1"/>
  <c r="BG16" i="1"/>
  <c r="BG17" i="1"/>
  <c r="BG13" i="1"/>
  <c r="BG18" i="1"/>
  <c r="BG10" i="1"/>
  <c r="BH14" i="1"/>
  <c r="BH15" i="1"/>
  <c r="BH16" i="1"/>
  <c r="BH17" i="1"/>
  <c r="BH13" i="1"/>
  <c r="BH18" i="1"/>
  <c r="BH10" i="1"/>
  <c r="BI14" i="1"/>
  <c r="BI15" i="1"/>
  <c r="BI16" i="1"/>
  <c r="BI17" i="1"/>
  <c r="BI13" i="1"/>
  <c r="BI18" i="1"/>
  <c r="BI10" i="1"/>
  <c r="BJ14" i="1"/>
  <c r="BJ15" i="1"/>
  <c r="BJ16" i="1"/>
  <c r="BJ17" i="1"/>
  <c r="BJ13" i="1"/>
  <c r="BJ18" i="1"/>
  <c r="BJ10" i="1"/>
  <c r="BK14" i="1"/>
  <c r="BK15" i="1"/>
  <c r="BK16" i="1"/>
  <c r="BK17" i="1"/>
  <c r="BK13" i="1"/>
  <c r="BK18" i="1"/>
  <c r="BK10" i="1"/>
  <c r="BL14" i="1"/>
  <c r="BL15" i="1"/>
  <c r="BL16" i="1"/>
  <c r="BL17" i="1"/>
  <c r="BL13" i="1"/>
  <c r="BL18" i="1"/>
  <c r="BL10" i="1"/>
  <c r="BN14" i="1"/>
  <c r="BN15" i="1"/>
  <c r="BN16" i="1"/>
  <c r="BN17" i="1"/>
  <c r="BN13" i="1"/>
  <c r="BN18" i="1"/>
  <c r="BN10" i="1"/>
  <c r="BO14" i="1"/>
  <c r="BO15" i="1"/>
  <c r="BO16" i="1"/>
  <c r="BO17" i="1"/>
  <c r="BO13" i="1"/>
  <c r="BO18" i="1"/>
  <c r="BO10" i="1"/>
  <c r="BQ14" i="1"/>
  <c r="BQ15" i="1"/>
  <c r="BQ16" i="1"/>
  <c r="BQ17" i="1"/>
  <c r="BQ13" i="1"/>
  <c r="BQ18" i="1"/>
  <c r="BQ10" i="1"/>
  <c r="BV10" i="1"/>
  <c r="BV8" i="1"/>
  <c r="BX10" i="1"/>
  <c r="BR14" i="1"/>
  <c r="BR15" i="1"/>
  <c r="BR13" i="1"/>
  <c r="BS14" i="1"/>
  <c r="BS15" i="1"/>
  <c r="BS16" i="1"/>
  <c r="BS17" i="1"/>
  <c r="BS13" i="1"/>
  <c r="BV14" i="1"/>
  <c r="BX14" i="1"/>
  <c r="BV13" i="1"/>
  <c r="BX13" i="1"/>
  <c r="BC11" i="1"/>
  <c r="BK11" i="1"/>
  <c r="BM11" i="1"/>
  <c r="BC12" i="1"/>
  <c r="BK12" i="1"/>
  <c r="BM12" i="1"/>
  <c r="BH12" i="1"/>
  <c r="BD12" i="1"/>
  <c r="BN12" i="1"/>
  <c r="BF12" i="1"/>
  <c r="M117" i="1"/>
  <c r="M116" i="1"/>
  <c r="M115" i="1"/>
  <c r="M114" i="1"/>
  <c r="M112" i="1"/>
  <c r="M111" i="1"/>
  <c r="M107" i="1"/>
  <c r="M105" i="1"/>
  <c r="M103" i="1"/>
  <c r="M102" i="1"/>
  <c r="M99" i="1"/>
  <c r="M98" i="1"/>
  <c r="M97" i="1"/>
  <c r="M96" i="1"/>
  <c r="M93" i="1"/>
  <c r="M92" i="1"/>
  <c r="M89" i="1"/>
  <c r="M88" i="1"/>
  <c r="M87" i="1"/>
  <c r="M83" i="1"/>
  <c r="M82" i="1"/>
  <c r="M81" i="1"/>
  <c r="M78" i="1"/>
  <c r="M77" i="1"/>
  <c r="M74" i="1"/>
  <c r="H71" i="1"/>
  <c r="M71" i="1"/>
  <c r="M69" i="1"/>
  <c r="M67" i="1"/>
  <c r="M62" i="1"/>
  <c r="M61" i="1"/>
  <c r="M60" i="1"/>
  <c r="M57" i="1"/>
  <c r="M55" i="1"/>
  <c r="M54" i="1"/>
  <c r="M47" i="1"/>
  <c r="M46" i="1"/>
  <c r="M43" i="1"/>
  <c r="M40" i="1"/>
  <c r="M39" i="1"/>
  <c r="M35" i="1"/>
  <c r="M34" i="1"/>
  <c r="M32" i="1"/>
  <c r="M27" i="1"/>
  <c r="M125" i="1"/>
  <c r="M124" i="1"/>
  <c r="M123" i="1"/>
  <c r="M122" i="1"/>
  <c r="M121" i="1"/>
  <c r="M120" i="1"/>
  <c r="M119" i="1"/>
  <c r="M118" i="1"/>
  <c r="M113" i="1"/>
  <c r="M110" i="1"/>
  <c r="M108" i="1"/>
  <c r="M106" i="1"/>
  <c r="M104" i="1"/>
  <c r="M101" i="1"/>
  <c r="M100" i="1"/>
  <c r="M95" i="1"/>
  <c r="M94" i="1"/>
  <c r="M86" i="1"/>
  <c r="M85" i="1"/>
  <c r="M84" i="1"/>
  <c r="M80" i="1"/>
  <c r="M76" i="1"/>
  <c r="M75" i="1"/>
  <c r="M73" i="1"/>
  <c r="M70" i="1"/>
  <c r="M68" i="1"/>
  <c r="M66" i="1"/>
  <c r="M65" i="1"/>
  <c r="M64" i="1"/>
  <c r="M63" i="1"/>
  <c r="M59" i="1"/>
  <c r="M58" i="1"/>
  <c r="M56" i="1"/>
  <c r="M53" i="1"/>
  <c r="H52" i="1"/>
  <c r="M52" i="1"/>
  <c r="M51" i="1"/>
  <c r="M50" i="1"/>
  <c r="M48" i="1"/>
  <c r="M45" i="1"/>
  <c r="M44" i="1"/>
  <c r="M42" i="1"/>
  <c r="M38" i="1"/>
  <c r="M37" i="1"/>
  <c r="M36" i="1"/>
  <c r="M31" i="1"/>
  <c r="M30" i="1"/>
  <c r="M29" i="1"/>
  <c r="M26" i="1"/>
  <c r="N217" i="1"/>
  <c r="N174" i="1"/>
  <c r="BQ12" i="1"/>
  <c r="AE12" i="1"/>
  <c r="BG12" i="1"/>
  <c r="AZ12" i="1"/>
  <c r="BE12" i="1"/>
  <c r="BL12" i="1"/>
  <c r="BJ12" i="1"/>
  <c r="BI12" i="1"/>
  <c r="BA12" i="1"/>
  <c r="BP12" i="1"/>
  <c r="BO12" i="1"/>
  <c r="BB12" i="1"/>
  <c r="AT12" i="1"/>
  <c r="AR12" i="1"/>
  <c r="AQ12" i="1"/>
  <c r="AL12" i="1"/>
  <c r="AH12" i="1"/>
  <c r="AY12" i="1"/>
  <c r="AX12" i="1"/>
  <c r="AW12" i="1"/>
  <c r="AV12" i="1"/>
  <c r="AU12" i="1"/>
  <c r="AS12" i="1"/>
  <c r="AO12" i="1"/>
  <c r="AP12" i="1"/>
  <c r="AN12" i="1"/>
  <c r="AM12" i="1"/>
  <c r="U12" i="1"/>
  <c r="AK12" i="1"/>
  <c r="AJ12" i="1"/>
  <c r="AI12" i="1"/>
  <c r="AF12" i="1"/>
  <c r="AG12" i="1"/>
  <c r="AD12" i="1"/>
  <c r="AC12" i="1"/>
  <c r="AB12" i="1"/>
  <c r="AA12" i="1"/>
  <c r="Z12" i="1"/>
  <c r="X12" i="1"/>
  <c r="W12" i="1"/>
  <c r="R12" i="1"/>
  <c r="Y12" i="1"/>
  <c r="T12" i="1"/>
  <c r="P12" i="1"/>
  <c r="V12" i="1"/>
  <c r="Q12" i="1"/>
  <c r="S12" i="1"/>
  <c r="O12" i="1"/>
  <c r="BQ11" i="1"/>
  <c r="AE11" i="1"/>
  <c r="BG11" i="1"/>
  <c r="AZ11" i="1"/>
  <c r="BE11" i="1"/>
  <c r="BL11" i="1"/>
  <c r="BJ11" i="1"/>
  <c r="BI11" i="1"/>
  <c r="BA11" i="1"/>
  <c r="BP11" i="1"/>
  <c r="BO11" i="1"/>
  <c r="BB11" i="1"/>
  <c r="AT11" i="1"/>
  <c r="AR11" i="1"/>
  <c r="AQ11" i="1"/>
  <c r="AL11" i="1"/>
  <c r="AH11" i="1"/>
  <c r="AY11" i="1"/>
  <c r="AX11" i="1"/>
  <c r="AW11" i="1"/>
  <c r="AV11" i="1"/>
  <c r="AU11" i="1"/>
  <c r="AS11" i="1"/>
  <c r="AO11" i="1"/>
  <c r="AP11" i="1"/>
  <c r="AN11" i="1"/>
  <c r="AM11" i="1"/>
  <c r="U11" i="1"/>
  <c r="AK11" i="1"/>
  <c r="AJ11" i="1"/>
  <c r="AI11" i="1"/>
  <c r="AF11" i="1"/>
  <c r="AG11" i="1"/>
  <c r="AD11" i="1"/>
  <c r="AC11" i="1"/>
  <c r="AB11" i="1"/>
  <c r="AA11" i="1"/>
  <c r="Z11" i="1"/>
  <c r="X11" i="1"/>
  <c r="W11" i="1"/>
  <c r="R11" i="1"/>
  <c r="Y11" i="1"/>
  <c r="T11" i="1"/>
  <c r="P11" i="1"/>
  <c r="V11" i="1"/>
  <c r="Q11" i="1"/>
  <c r="S11" i="1"/>
  <c r="O11" i="1"/>
  <c r="K160" i="1"/>
  <c r="N160" i="1"/>
  <c r="BT160" i="1"/>
  <c r="K159" i="1"/>
  <c r="N159" i="1"/>
  <c r="BT159" i="1"/>
  <c r="H184" i="1"/>
  <c r="H160" i="1"/>
  <c r="H159" i="1"/>
  <c r="M109" i="1"/>
  <c r="M91" i="1"/>
  <c r="M79" i="1"/>
  <c r="M72" i="1"/>
  <c r="M41" i="1"/>
  <c r="BR18" i="1"/>
  <c r="N255" i="1"/>
  <c r="BT255" i="1"/>
  <c r="N254" i="1"/>
  <c r="BT254" i="1"/>
  <c r="N253" i="1"/>
  <c r="BT253" i="1"/>
  <c r="N252" i="1"/>
  <c r="BT252" i="1"/>
  <c r="N251" i="1"/>
  <c r="BT251" i="1"/>
  <c r="N250" i="1"/>
  <c r="BT250" i="1"/>
  <c r="N249" i="1"/>
  <c r="BT249" i="1"/>
  <c r="N248" i="1"/>
  <c r="BT248" i="1"/>
  <c r="N247" i="1"/>
  <c r="BT247" i="1"/>
  <c r="N246" i="1"/>
  <c r="BT246" i="1"/>
  <c r="N245" i="1"/>
  <c r="BT245" i="1"/>
  <c r="N244" i="1"/>
  <c r="BT244" i="1"/>
  <c r="N243" i="1"/>
  <c r="BT243" i="1"/>
  <c r="N242" i="1"/>
  <c r="BT242" i="1"/>
  <c r="N241" i="1"/>
  <c r="BT241" i="1"/>
  <c r="N240" i="1"/>
  <c r="BT240" i="1"/>
  <c r="N239" i="1"/>
  <c r="BT239" i="1"/>
  <c r="N234" i="1"/>
  <c r="BT234" i="1"/>
  <c r="N238" i="1"/>
  <c r="BT238" i="1"/>
  <c r="N237" i="1"/>
  <c r="BT237" i="1"/>
  <c r="N236" i="1"/>
  <c r="BT236" i="1"/>
  <c r="N235" i="1"/>
  <c r="BT235" i="1"/>
  <c r="N233" i="1"/>
  <c r="BT233" i="1"/>
  <c r="N232" i="1"/>
  <c r="BT232" i="1"/>
  <c r="N231" i="1"/>
  <c r="BT231" i="1"/>
  <c r="N230" i="1"/>
  <c r="BT230" i="1"/>
  <c r="N229" i="1"/>
  <c r="BT229" i="1"/>
  <c r="N228" i="1"/>
  <c r="BT228" i="1"/>
  <c r="N227" i="1"/>
  <c r="BT227" i="1"/>
  <c r="N226" i="1"/>
  <c r="BT226" i="1"/>
  <c r="N225" i="1"/>
  <c r="BT225" i="1"/>
  <c r="N224" i="1"/>
  <c r="BT224" i="1"/>
  <c r="N223" i="1"/>
  <c r="BT223" i="1"/>
  <c r="N222" i="1"/>
  <c r="BT222" i="1"/>
  <c r="N221" i="1"/>
  <c r="BT221" i="1"/>
  <c r="N220" i="1"/>
  <c r="BT220" i="1"/>
  <c r="N219" i="1"/>
  <c r="BT219" i="1"/>
  <c r="N218" i="1"/>
  <c r="BT218" i="1"/>
  <c r="N216" i="1"/>
  <c r="BT216" i="1"/>
  <c r="N215" i="1"/>
  <c r="BT215" i="1"/>
  <c r="N214" i="1"/>
  <c r="BT214" i="1"/>
  <c r="N213" i="1"/>
  <c r="BT213" i="1"/>
  <c r="N212" i="1"/>
  <c r="BT212" i="1"/>
  <c r="N211" i="1"/>
  <c r="BT211" i="1"/>
  <c r="N210" i="1"/>
  <c r="BT210" i="1"/>
  <c r="N209" i="1"/>
  <c r="BT209" i="1"/>
  <c r="N208" i="1"/>
  <c r="BT208" i="1"/>
  <c r="N207" i="1"/>
  <c r="BT207" i="1"/>
  <c r="N206" i="1"/>
  <c r="BT206" i="1"/>
  <c r="N205" i="1"/>
  <c r="BT205" i="1"/>
  <c r="N204" i="1"/>
  <c r="BT204" i="1"/>
  <c r="N203" i="1"/>
  <c r="BT203" i="1"/>
  <c r="N202" i="1"/>
  <c r="BT202" i="1"/>
  <c r="N201" i="1"/>
  <c r="BT201" i="1"/>
  <c r="N200" i="1"/>
  <c r="BT200" i="1"/>
  <c r="N199" i="1"/>
  <c r="BT199" i="1"/>
  <c r="N198" i="1"/>
  <c r="BT198" i="1"/>
  <c r="N197" i="1"/>
  <c r="BT197" i="1"/>
  <c r="N196" i="1"/>
  <c r="BT196" i="1"/>
  <c r="N195" i="1"/>
  <c r="BT195" i="1"/>
  <c r="N194" i="1"/>
  <c r="BT194" i="1"/>
  <c r="N193" i="1"/>
  <c r="BT193" i="1"/>
  <c r="N192" i="1"/>
  <c r="BT192" i="1"/>
  <c r="N190" i="1"/>
  <c r="BT190" i="1"/>
  <c r="N191" i="1"/>
  <c r="BT191" i="1"/>
  <c r="N189" i="1"/>
  <c r="BT189" i="1"/>
  <c r="N188" i="1"/>
  <c r="BT188" i="1"/>
  <c r="N187" i="1"/>
  <c r="BT187" i="1"/>
  <c r="N186" i="1"/>
  <c r="BT186" i="1"/>
  <c r="N185" i="1"/>
  <c r="BT185" i="1"/>
  <c r="N184" i="1"/>
  <c r="BT184" i="1"/>
  <c r="N183" i="1"/>
  <c r="BT183" i="1"/>
  <c r="N182" i="1"/>
  <c r="BT182" i="1"/>
  <c r="N181" i="1"/>
  <c r="BT181" i="1"/>
  <c r="N180" i="1"/>
  <c r="BT180" i="1"/>
  <c r="N179" i="1"/>
  <c r="BT179" i="1"/>
  <c r="N178" i="1"/>
  <c r="BT178" i="1"/>
  <c r="N177" i="1"/>
  <c r="BT177" i="1"/>
  <c r="N176" i="1"/>
  <c r="BT176" i="1"/>
  <c r="N175" i="1"/>
  <c r="BT175" i="1"/>
  <c r="BT173" i="1"/>
  <c r="N172" i="1"/>
  <c r="BT172" i="1"/>
  <c r="N171" i="1"/>
  <c r="BT171" i="1"/>
  <c r="N170" i="1"/>
  <c r="BT170" i="1"/>
  <c r="N169" i="1"/>
  <c r="BT169" i="1"/>
  <c r="N168" i="1"/>
  <c r="BT168" i="1"/>
  <c r="N167" i="1"/>
  <c r="BT167" i="1"/>
  <c r="N166" i="1"/>
  <c r="BT166" i="1"/>
  <c r="N163" i="1"/>
  <c r="BT163" i="1"/>
  <c r="N162" i="1"/>
  <c r="BT162" i="1"/>
  <c r="N165" i="1"/>
  <c r="BT165" i="1"/>
  <c r="N164" i="1"/>
  <c r="BT164" i="1"/>
  <c r="N158" i="1"/>
  <c r="BT158" i="1"/>
  <c r="N161" i="1"/>
  <c r="BT161" i="1"/>
  <c r="N154" i="1"/>
  <c r="BT154" i="1"/>
  <c r="N157" i="1"/>
  <c r="BT157" i="1"/>
  <c r="N153" i="1"/>
  <c r="BT153" i="1"/>
  <c r="N152" i="1"/>
  <c r="BT152" i="1"/>
  <c r="N151" i="1"/>
  <c r="BT151" i="1"/>
  <c r="N150" i="1"/>
  <c r="BT150" i="1"/>
  <c r="N149" i="1"/>
  <c r="BT149" i="1"/>
  <c r="N148" i="1"/>
  <c r="BT148" i="1"/>
  <c r="N147" i="1"/>
  <c r="BT147" i="1"/>
  <c r="N146" i="1"/>
  <c r="BT146" i="1"/>
  <c r="N145" i="1"/>
  <c r="BT145" i="1"/>
  <c r="N144" i="1"/>
  <c r="BT144" i="1"/>
  <c r="N143" i="1"/>
  <c r="BT143" i="1"/>
  <c r="N142" i="1"/>
  <c r="BT142" i="1"/>
  <c r="N141" i="1"/>
  <c r="BT141" i="1"/>
  <c r="BT140" i="1"/>
  <c r="N133" i="1"/>
  <c r="BT133" i="1"/>
  <c r="N139" i="1"/>
  <c r="BT139" i="1"/>
  <c r="N138" i="1"/>
  <c r="BT138" i="1"/>
  <c r="N135" i="1"/>
  <c r="BT135" i="1"/>
  <c r="N137" i="1"/>
  <c r="BT137" i="1"/>
  <c r="N136" i="1"/>
  <c r="BT136" i="1"/>
  <c r="N134" i="1"/>
  <c r="BT134" i="1"/>
  <c r="N130" i="1"/>
  <c r="BT130" i="1"/>
  <c r="N129" i="1"/>
  <c r="BT129" i="1"/>
  <c r="N128" i="1"/>
  <c r="BT128" i="1"/>
  <c r="BT125" i="1"/>
  <c r="BT124" i="1"/>
  <c r="BT119" i="1"/>
  <c r="BT105" i="1"/>
  <c r="BT101" i="1"/>
  <c r="BT96" i="1"/>
  <c r="BT77" i="1"/>
  <c r="BT72" i="1"/>
  <c r="BT65" i="1"/>
  <c r="BT56" i="1"/>
  <c r="BT52" i="1"/>
  <c r="BT53" i="1"/>
  <c r="BT51" i="1"/>
  <c r="BT48" i="1"/>
  <c r="BT47" i="1"/>
  <c r="BT43" i="1"/>
  <c r="BT39" i="1"/>
  <c r="BT32" i="1"/>
  <c r="BT31" i="1"/>
  <c r="BT30" i="1"/>
  <c r="BT26" i="1"/>
  <c r="M90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103" i="1"/>
  <c r="BT41" i="1"/>
  <c r="BT79" i="1"/>
  <c r="BT91" i="1"/>
  <c r="BT62" i="1"/>
  <c r="BT54" i="1"/>
  <c r="BT90" i="1"/>
  <c r="BT50" i="1"/>
  <c r="BT59" i="1"/>
  <c r="BT104" i="1"/>
  <c r="BT63" i="1"/>
  <c r="BT100" i="1"/>
  <c r="BT97" i="1"/>
  <c r="BT60" i="1"/>
  <c r="BT117" i="1"/>
  <c r="BT35" i="1"/>
  <c r="BT46" i="1"/>
  <c r="BT98" i="1"/>
  <c r="BT87" i="1"/>
  <c r="BT110" i="1"/>
  <c r="BT64" i="1"/>
  <c r="BT38" i="1"/>
  <c r="BT58" i="1"/>
  <c r="BT108" i="1"/>
  <c r="BT80" i="1"/>
  <c r="BT45" i="1"/>
  <c r="BT29" i="1"/>
  <c r="BT122" i="1"/>
  <c r="BT123" i="1"/>
  <c r="BT113" i="1"/>
  <c r="BT76" i="1"/>
  <c r="BT121" i="1"/>
  <c r="BT27" i="1"/>
  <c r="BT71" i="1"/>
  <c r="BT57" i="1"/>
  <c r="BT82" i="1"/>
  <c r="BT114" i="1"/>
  <c r="BT55" i="1"/>
  <c r="BT112" i="1"/>
  <c r="BT115" i="1"/>
  <c r="BT83" i="1"/>
  <c r="BT93" i="1"/>
  <c r="BT40" i="1"/>
  <c r="BT81" i="1"/>
  <c r="BT67" i="1"/>
  <c r="BT78" i="1"/>
  <c r="BT116" i="1"/>
  <c r="BT85" i="1"/>
  <c r="BT118" i="1"/>
  <c r="BT106" i="1"/>
  <c r="BT61" i="1"/>
  <c r="BT109" i="1"/>
  <c r="BT92" i="1"/>
  <c r="BT111" i="1"/>
  <c r="BT73" i="1"/>
  <c r="BT44" i="1"/>
  <c r="BT36" i="1"/>
  <c r="BT84" i="1"/>
  <c r="BT95" i="1"/>
  <c r="BT66" i="1"/>
  <c r="BT107" i="1"/>
  <c r="BT88" i="1"/>
  <c r="BT99" i="1"/>
  <c r="BT70" i="1"/>
  <c r="BT37" i="1"/>
  <c r="BT42" i="1"/>
  <c r="BT94" i="1"/>
  <c r="BT102" i="1"/>
  <c r="BT89" i="1"/>
  <c r="BT34" i="1"/>
  <c r="BT69" i="1"/>
  <c r="BT74" i="1"/>
  <c r="BT86" i="1"/>
  <c r="BT120" i="1"/>
  <c r="BT68" i="1"/>
  <c r="BT75" i="1"/>
  <c r="BS18" i="1"/>
</calcChain>
</file>

<file path=xl/comments1.xml><?xml version="1.0" encoding="utf-8"?>
<comments xmlns="http://schemas.openxmlformats.org/spreadsheetml/2006/main">
  <authors>
    <author/>
  </authors>
  <commentList>
    <comment ref="AG19" authorId="0">
      <text>
        <r>
          <rPr>
            <sz val="10"/>
            <rFont val="Arial CE"/>
          </rPr>
          <t>Podstawy sztucznej inteligencji 3h</t>
        </r>
      </text>
    </comment>
    <comment ref="AH19" authorId="0">
      <text>
        <r>
          <rPr>
            <sz val="10"/>
            <rFont val="Arial CE"/>
          </rPr>
          <t>Podstawy Sztucznej Inteligencji 3h (termin 0)</t>
        </r>
      </text>
    </comment>
  </commentList>
</comments>
</file>

<file path=xl/sharedStrings.xml><?xml version="1.0" encoding="utf-8"?>
<sst xmlns="http://schemas.openxmlformats.org/spreadsheetml/2006/main" count="1831" uniqueCount="407">
  <si>
    <t>Wydział</t>
  </si>
  <si>
    <t>Rodzaj zajęć</t>
  </si>
  <si>
    <t>Liczba grup</t>
  </si>
  <si>
    <t>Łączna liczba godzin</t>
  </si>
  <si>
    <t>Zlecane poza KIS</t>
  </si>
  <si>
    <t>PENSUM</t>
  </si>
  <si>
    <t>ZAJĘCIA DYDAKTYCZNE RAZEM</t>
  </si>
  <si>
    <t>WYKŁADY STACJONARNE</t>
  </si>
  <si>
    <t>WYKŁADY NIESTACJONARNE</t>
  </si>
  <si>
    <t>SUMA GODZIN DODATKOWYCH</t>
  </si>
  <si>
    <t>GODZINY ZA EGZAMIN</t>
  </si>
  <si>
    <t>GODZINY ZA ZAJĘCIA W J. ANGIELSKIM</t>
  </si>
  <si>
    <t>OPIEKA NAD DOKTORANTAMI</t>
  </si>
  <si>
    <t>OPIEKA NAD KOŁAMI NAUKOWYMI</t>
  </si>
  <si>
    <t>OPIEKA NAD STUDENTAMI (ERASMUS)</t>
  </si>
  <si>
    <t>Wykłady - studia stacjonarne</t>
  </si>
  <si>
    <t>Matematyka dyskretna</t>
  </si>
  <si>
    <t>EAIiIB</t>
  </si>
  <si>
    <t>1N</t>
  </si>
  <si>
    <t>W+E</t>
  </si>
  <si>
    <t>-</t>
  </si>
  <si>
    <t>Języki i metody programowania 1</t>
  </si>
  <si>
    <t>W</t>
  </si>
  <si>
    <t>Wstęp do systemów uniksowych</t>
  </si>
  <si>
    <t>Narzędzia pracy grupowej</t>
  </si>
  <si>
    <t>Logika</t>
  </si>
  <si>
    <t>Języki i metody programowania 2</t>
  </si>
  <si>
    <t>Algorytmy i struktury danych</t>
  </si>
  <si>
    <t>Podstawy grafiki komputerowej</t>
  </si>
  <si>
    <t>Skład dokumentów w środowisku LaTeX</t>
  </si>
  <si>
    <t>Programowanie obiektowe</t>
  </si>
  <si>
    <t>2N</t>
  </si>
  <si>
    <t>Architektury komputerów</t>
  </si>
  <si>
    <t>Analiza numeryczna i symulacja systemów</t>
  </si>
  <si>
    <t>Języki i technologie webowe</t>
  </si>
  <si>
    <t>Sieci komputerowe</t>
  </si>
  <si>
    <t>Paradygmaty programowania</t>
  </si>
  <si>
    <t>Systemy operacyjne</t>
  </si>
  <si>
    <t>Inżynieria oprogramowania</t>
  </si>
  <si>
    <t>3N</t>
  </si>
  <si>
    <t>Programowanie współbieżne i rozproszone</t>
  </si>
  <si>
    <t>Modelowanie i symulacja systemów</t>
  </si>
  <si>
    <t>Analiza i modelowanie oprogramowania</t>
  </si>
  <si>
    <t>Bazy danych</t>
  </si>
  <si>
    <t>Lingwistyka formalna i automaty</t>
  </si>
  <si>
    <t>Teoria kompilacji i kompilatory</t>
  </si>
  <si>
    <t>Podstawy sztucznej inteligencji</t>
  </si>
  <si>
    <t>Technologie Integracji Oprogramowania</t>
  </si>
  <si>
    <t>Systemy wbudowane</t>
  </si>
  <si>
    <t>Hurtownie danych</t>
  </si>
  <si>
    <t>Systemy i technologie wirtualizacji</t>
  </si>
  <si>
    <t>Wprowadzenie do technologii mobilnych</t>
  </si>
  <si>
    <t>Multimedia i transmisje multimedialne</t>
  </si>
  <si>
    <t>Weryfikacja modelowa</t>
  </si>
  <si>
    <t>Metody formalne</t>
  </si>
  <si>
    <t>Inżynieria wymagań</t>
  </si>
  <si>
    <t>Metody pomiaru i  szacowania oprogramowania</t>
  </si>
  <si>
    <t>Architektura przedsięwzięcia informatycznego</t>
  </si>
  <si>
    <t>Programowanie ekstremalne</t>
  </si>
  <si>
    <t>Modelowanie biznesowe i architektury korporacyjne</t>
  </si>
  <si>
    <t>Wdrażanie złożonych systemów informatycznych 1</t>
  </si>
  <si>
    <t>Teoria nowoczesnej grafiki komputerowej</t>
  </si>
  <si>
    <t>Estetyka kształtu</t>
  </si>
  <si>
    <t>Uczenie maszynowe</t>
  </si>
  <si>
    <t>Model checking</t>
  </si>
  <si>
    <t>Formal methods</t>
  </si>
  <si>
    <t>Knoledge representation and reasoning</t>
  </si>
  <si>
    <t>Advanced database systems</t>
  </si>
  <si>
    <t>Zaawansowane algorytmy i struktury danych</t>
  </si>
  <si>
    <t>Metody eksploracji danych</t>
  </si>
  <si>
    <t>Testowanie oprogramowania</t>
  </si>
  <si>
    <t>Zaawansowane technologie bazodanowe</t>
  </si>
  <si>
    <t>Zaawansowane programowanie webowe</t>
  </si>
  <si>
    <t>Advanced Mobile Systems</t>
  </si>
  <si>
    <t>Bezpieczeństwo danych i systemy krytyczne</t>
  </si>
  <si>
    <t>Metody matematyczne w grafice komputerowej</t>
  </si>
  <si>
    <t>Systemy programowania w grafice</t>
  </si>
  <si>
    <t>Grafika dla potrzeb Internetu</t>
  </si>
  <si>
    <t>Zastosowania grafiki komputerowej</t>
  </si>
  <si>
    <t>Architektura procesorów i systemów dla grafiki</t>
  </si>
  <si>
    <t>Inteligentne technologie mobilne</t>
  </si>
  <si>
    <t>Technologies of Semantic Net</t>
  </si>
  <si>
    <t>Ochrona danych i systemów</t>
  </si>
  <si>
    <t>Przetwarzanie w chmurze</t>
  </si>
  <si>
    <t>Certyfikowanie procesów wytwórczych oprogram.</t>
  </si>
  <si>
    <t>Analityka biznesowa i hurtownie danych</t>
  </si>
  <si>
    <t>Wprowadzenie do systemu Catia5</t>
  </si>
  <si>
    <t>Gry a systemy inteligentne</t>
  </si>
  <si>
    <t>Przetwarzanie języka naturalnego</t>
  </si>
  <si>
    <t>Inteligencja biznesowa – hurtownie danych</t>
  </si>
  <si>
    <t>Specyfikacja i systemy wspomagania proj. opr.</t>
  </si>
  <si>
    <t>Grafika komputerowa</t>
  </si>
  <si>
    <t>Cybersecurity (ENG)</t>
  </si>
  <si>
    <t>Podstawy progr. systemów czasu rzeczywistego</t>
  </si>
  <si>
    <t>Elementy konstrukcji kompilatorów</t>
  </si>
  <si>
    <t>Informatyczne narzędzia pracy grupowej</t>
  </si>
  <si>
    <t>Podstawy programowania obiektowego</t>
  </si>
  <si>
    <t>2ME</t>
  </si>
  <si>
    <t>Metody i techniki programowania</t>
  </si>
  <si>
    <t>WH</t>
  </si>
  <si>
    <t>1IS</t>
  </si>
  <si>
    <t>Architektura usługowa systemów ICT</t>
  </si>
  <si>
    <t>SOA w programowaniu i implementacji oprogramowania</t>
  </si>
  <si>
    <t>Ćwiczenia - studia stacjonarne</t>
  </si>
  <si>
    <t>Ć</t>
  </si>
  <si>
    <t>Algebra liniowa i geometria analityczna</t>
  </si>
  <si>
    <t>Wstęp do Informatyki</t>
  </si>
  <si>
    <t>L</t>
  </si>
  <si>
    <t>Metody numeryczne</t>
  </si>
  <si>
    <t>Badania operacyjne i teoria złożoności oblicz.</t>
  </si>
  <si>
    <t>P</t>
  </si>
  <si>
    <t>Studio projektowe 1</t>
  </si>
  <si>
    <t>Studio projektowe 2</t>
  </si>
  <si>
    <t>Pracownia inżynierska dyplomowa</t>
  </si>
  <si>
    <t>Programowanie w OpenGL i Direct3D</t>
  </si>
  <si>
    <t>Grafika publikacyjna 2D</t>
  </si>
  <si>
    <t>Teoria i praktyka gier komputerowych</t>
  </si>
  <si>
    <t>Seminarium badawczo-rozwojowe 1</t>
  </si>
  <si>
    <t>S</t>
  </si>
  <si>
    <t>Pracowania problemowa 1</t>
  </si>
  <si>
    <t>Knowledge representation and reasoning</t>
  </si>
  <si>
    <t>Programowanie procesorów graficznych</t>
  </si>
  <si>
    <t>Animated 3D Graphics</t>
  </si>
  <si>
    <t>Pracowania problemowa 2</t>
  </si>
  <si>
    <t>Seminarium dyplomowe</t>
  </si>
  <si>
    <t>Seminarium badawczo-rozwojowe 2</t>
  </si>
  <si>
    <t>Pracowania problemowa 3</t>
  </si>
  <si>
    <t>2RI</t>
  </si>
  <si>
    <t>Laboratorium specjalizacyjne</t>
  </si>
  <si>
    <t>Studia doktoranckie</t>
  </si>
  <si>
    <t>Modelowanie i weryfikacja systemów czasu rzecz.</t>
  </si>
  <si>
    <t>Transformacje grafowe teoria i zastosowania</t>
  </si>
  <si>
    <t>Metody i techniki prowadzenia badań naukowych</t>
  </si>
  <si>
    <t>Współczesna nauka i technologia</t>
  </si>
  <si>
    <t>Studia doktoranckie - ćwiczenia</t>
  </si>
  <si>
    <t>Seminarium doktoranckie</t>
  </si>
  <si>
    <t>Wykłady - studia niestacjonarne</t>
  </si>
  <si>
    <t>R</t>
  </si>
  <si>
    <t>Ćwiczenia - studia niestacjonarne</t>
  </si>
  <si>
    <t>Stopień studiów</t>
  </si>
  <si>
    <t>Semestr</t>
  </si>
  <si>
    <t>Specjalność</t>
  </si>
  <si>
    <t>Advanced Algorithms and Data Structures</t>
  </si>
  <si>
    <t>SMaDA</t>
  </si>
  <si>
    <t>Kierunek</t>
  </si>
  <si>
    <t>Inf.</t>
  </si>
  <si>
    <t>Inf</t>
  </si>
  <si>
    <t>Advanced Functional Programming</t>
  </si>
  <si>
    <t>IOS</t>
  </si>
  <si>
    <t>Advanced Python Programming</t>
  </si>
  <si>
    <t xml:space="preserve">Agent Based Modelling </t>
  </si>
  <si>
    <t>Agent Based Modelling</t>
  </si>
  <si>
    <t>GK</t>
  </si>
  <si>
    <t>SIwPiA</t>
  </si>
  <si>
    <t>Combinatorics in Computer Science</t>
  </si>
  <si>
    <t>Data Mining</t>
  </si>
  <si>
    <t>Decision Support Systems</t>
  </si>
  <si>
    <t>IwSiZ</t>
  </si>
  <si>
    <t>AiR</t>
  </si>
  <si>
    <t>Evolutionary Algorithms</t>
  </si>
  <si>
    <t>SI</t>
  </si>
  <si>
    <t>IEwPS</t>
  </si>
  <si>
    <t>Elek.</t>
  </si>
  <si>
    <t>IS</t>
  </si>
  <si>
    <t>Projektowanie aplikacji mobilnych i webowych</t>
  </si>
  <si>
    <t>Inf.,</t>
  </si>
  <si>
    <t>Zjawiska fizyczne we współczesnej grafice komputerowej</t>
  </si>
  <si>
    <t>Computer Networks</t>
  </si>
  <si>
    <t>Mikroelekt.</t>
  </si>
  <si>
    <t>Design Patterns</t>
  </si>
  <si>
    <t>InżBiom</t>
  </si>
  <si>
    <t>EAiIB</t>
  </si>
  <si>
    <t>Systemy czasu rzeczywistego</t>
  </si>
  <si>
    <t>Suma</t>
  </si>
  <si>
    <t>ZNIŻKA PENSUM</t>
  </si>
  <si>
    <t>NADGODZINY</t>
  </si>
  <si>
    <t>SMaDA, SI</t>
  </si>
  <si>
    <t xml:space="preserve">dr hab. inż. Marek Kisiel-Dorohinicki </t>
  </si>
  <si>
    <t>Cybersecurity</t>
  </si>
  <si>
    <t>mgr. Katarzyna Grobler-Dębska</t>
  </si>
  <si>
    <t>URLOPY NAUKOWE, NIEOBECNOŚCI</t>
  </si>
  <si>
    <t>brak zlecenia</t>
  </si>
  <si>
    <t>dr hab. Adrian Horzyk</t>
  </si>
  <si>
    <t>ZAJĘCIA STACJONARNE</t>
  </si>
  <si>
    <t>ZAJĘCIA NIESTACJONARNE</t>
  </si>
  <si>
    <t>Prowadzący spoza KIS, Uwagi</t>
  </si>
  <si>
    <t>GODZINY PONADWYMIAROWE %</t>
  </si>
  <si>
    <t>GODZINY RAZEM (OBCIĄŻENIE DYDAKTYCZNE)</t>
  </si>
  <si>
    <t>WiET, potrzebna obsada</t>
  </si>
  <si>
    <t>dr inż. Edyta Kucharska, dr inż. Patryk Orzechowski, mgr inż. Artur Pańszczyk, mgr inż. Krzysztof Rączka</t>
  </si>
  <si>
    <t>dr inż. Lidia Dutkiewicz</t>
  </si>
  <si>
    <t>Artur Pańszyczk, Piotr Kadłuczka, Joanna Kwiecień, Wojciech Chmiel</t>
  </si>
  <si>
    <t>Cezary Piskor-Ignatowicz, Patryk Orzechowski, Artur Pańszczyk</t>
  </si>
  <si>
    <t>tsz@agh.edu.pl</t>
  </si>
  <si>
    <t>KIS, WEAIiIB</t>
  </si>
  <si>
    <t>prof. dr hab. inż.</t>
  </si>
  <si>
    <t>prof. zw.</t>
  </si>
  <si>
    <t xml:space="preserve">Tomasz </t>
  </si>
  <si>
    <t>SZMUC</t>
  </si>
  <si>
    <t>ligeza@agh.edu.pl</t>
  </si>
  <si>
    <t>Antoni</t>
  </si>
  <si>
    <t>LIGĘZA</t>
  </si>
  <si>
    <t>kotulski@agh.edu.pl</t>
  </si>
  <si>
    <t>prof. dr hab.</t>
  </si>
  <si>
    <t>prof. nadzw. z tyt.</t>
  </si>
  <si>
    <t>Leszek</t>
  </si>
  <si>
    <t>KOTULSKI</t>
  </si>
  <si>
    <t>mszpyrka@agh.edu.pl</t>
  </si>
  <si>
    <t>Marcin</t>
  </si>
  <si>
    <t xml:space="preserve"> SZPYRKA</t>
  </si>
  <si>
    <t>bielecki@agh.edu.pl</t>
  </si>
  <si>
    <t>dr hab.</t>
  </si>
  <si>
    <t>prof. nadzw.</t>
  </si>
  <si>
    <t>Andrzej</t>
  </si>
  <si>
    <t>BIELECKI</t>
  </si>
  <si>
    <t>gjn@agh.edu.pl</t>
  </si>
  <si>
    <t>dr hab. inż.</t>
  </si>
  <si>
    <t xml:space="preserve">Grzegorz J. </t>
  </si>
  <si>
    <t>NALEPA</t>
  </si>
  <si>
    <t>werewka@agh.edu.pl</t>
  </si>
  <si>
    <t>Jan</t>
  </si>
  <si>
    <t>WEREWKA</t>
  </si>
  <si>
    <t>adiunkt z hab.</t>
  </si>
  <si>
    <t>Konrad</t>
  </si>
  <si>
    <t>KUŁAKOWSKI</t>
  </si>
  <si>
    <t>Tadeusz</t>
  </si>
  <si>
    <t>SZUBA</t>
  </si>
  <si>
    <t>Jarosław</t>
  </si>
  <si>
    <t>WĄS</t>
  </si>
  <si>
    <t>szymon.bobek@agh.edu.pl</t>
  </si>
  <si>
    <t>dr inż.</t>
  </si>
  <si>
    <t>asystent z dr</t>
  </si>
  <si>
    <t>Szymon</t>
  </si>
  <si>
    <t>BOBEK</t>
  </si>
  <si>
    <t>jbyrski@agh.edu.pl</t>
  </si>
  <si>
    <t>adiunkt</t>
  </si>
  <si>
    <t>Jędrzej</t>
  </si>
  <si>
    <t>BYRSKI</t>
  </si>
  <si>
    <t>ernst@agh.edu.pl</t>
  </si>
  <si>
    <t>Sebastian</t>
  </si>
  <si>
    <t>ERNST</t>
  </si>
  <si>
    <t>mirek.gajer@gmail.com</t>
  </si>
  <si>
    <t>Mirosław</t>
  </si>
  <si>
    <t>GAJER</t>
  </si>
  <si>
    <t>jamroz@agh.edu.pl</t>
  </si>
  <si>
    <t>dr</t>
  </si>
  <si>
    <t>Dariusz</t>
  </si>
  <si>
    <t>JAMRÓZ</t>
  </si>
  <si>
    <t>kluza@agh.edu.pl</t>
  </si>
  <si>
    <t>Krzysztof</t>
  </si>
  <si>
    <t>KLUZA</t>
  </si>
  <si>
    <t>rklimek@agh.edu.pl</t>
  </si>
  <si>
    <t>Radosław</t>
  </si>
  <si>
    <t>KLIMEK</t>
  </si>
  <si>
    <t>ptm@agh.edu.pl</t>
  </si>
  <si>
    <t>Piotr</t>
  </si>
  <si>
    <t>MATYASIK</t>
  </si>
  <si>
    <t>Rafal.Mrowka@agh.edu.pl</t>
  </si>
  <si>
    <t>Rafał</t>
  </si>
  <si>
    <t>MRÓWKA</t>
  </si>
  <si>
    <t>dpalka@agh.edu.pl</t>
  </si>
  <si>
    <t>PAŁKA</t>
  </si>
  <si>
    <t>sedziwy@agh.edu.pl</t>
  </si>
  <si>
    <t>Adam</t>
  </si>
  <si>
    <t>SĘDZIWY</t>
  </si>
  <si>
    <t>skrzynia@agh.edu.pl</t>
  </si>
  <si>
    <t>Paweł</t>
  </si>
  <si>
    <t>SKRZYŃSKI</t>
  </si>
  <si>
    <t>wojciech.szmuc@agh.edu.pl</t>
  </si>
  <si>
    <t>Wojciech</t>
  </si>
  <si>
    <t xml:space="preserve"> SZMUC</t>
  </si>
  <si>
    <t>msz@agh.edu.pl</t>
  </si>
  <si>
    <t>Maciej</t>
  </si>
  <si>
    <t>SZYMKAT</t>
  </si>
  <si>
    <t>pszwed@agh.edu.pl</t>
  </si>
  <si>
    <t>SZWED</t>
  </si>
  <si>
    <t>wojnicki@agh.edu.pl</t>
  </si>
  <si>
    <t>Igor</t>
  </si>
  <si>
    <t>WOJNICKI</t>
  </si>
  <si>
    <t>mzachara@agh.edu.pl</t>
  </si>
  <si>
    <t>Marek</t>
  </si>
  <si>
    <t>ZACHARA</t>
  </si>
  <si>
    <t>miller@agh.edu.pl</t>
  </si>
  <si>
    <t>st. wykładowca</t>
  </si>
  <si>
    <t>Janusz</t>
  </si>
  <si>
    <t xml:space="preserve"> MILLER</t>
  </si>
  <si>
    <t>jpi@agh.edu.pl</t>
  </si>
  <si>
    <t>Jacek</t>
  </si>
  <si>
    <t xml:space="preserve"> PIWOWARCZYK</t>
  </si>
  <si>
    <t>rogus@agh.edu.pl</t>
  </si>
  <si>
    <t>Grzegorz</t>
  </si>
  <si>
    <t>ROGUS</t>
  </si>
  <si>
    <t>mitu@agh.edu.pl</t>
  </si>
  <si>
    <t>Michał</t>
  </si>
  <si>
    <t>TUREK</t>
  </si>
  <si>
    <t>mgr. inż.</t>
  </si>
  <si>
    <t>asystent</t>
  </si>
  <si>
    <t>KUTT</t>
  </si>
  <si>
    <t>Jakub</t>
  </si>
  <si>
    <t>PORZYCKI</t>
  </si>
  <si>
    <t>Bernadetta</t>
  </si>
  <si>
    <t>STACHURA-TERLECKA</t>
  </si>
  <si>
    <t>Mateusz</t>
  </si>
  <si>
    <t>ŚLAŻYŃSKI</t>
  </si>
  <si>
    <t>WYPYCH</t>
  </si>
  <si>
    <t>doktorant</t>
  </si>
  <si>
    <t>Jerzy</t>
  </si>
  <si>
    <t>BIERNACKI</t>
  </si>
  <si>
    <t>smigielski.piotr@gmail.com</t>
  </si>
  <si>
    <t>ŚMIGIELSKI</t>
  </si>
  <si>
    <t xml:space="preserve"> BAZIOR</t>
  </si>
  <si>
    <t>wpiotr@agh.edu.pl</t>
  </si>
  <si>
    <t>WIŚNIEWSKI</t>
  </si>
  <si>
    <t xml:space="preserve"> LENART</t>
  </si>
  <si>
    <t>ŁĘPICKI</t>
  </si>
  <si>
    <t>Łukasz</t>
  </si>
  <si>
    <t>PODOLSKI</t>
  </si>
  <si>
    <t>JASKIERNY</t>
  </si>
  <si>
    <t>Artur</t>
  </si>
  <si>
    <t>BASIURA</t>
  </si>
  <si>
    <t>KOMNATA</t>
  </si>
  <si>
    <t>JOBCZYK</t>
  </si>
  <si>
    <t>Krystian</t>
  </si>
  <si>
    <t>Liczba stud. na roku</t>
  </si>
  <si>
    <t>Liczba g. w grupie</t>
  </si>
  <si>
    <t>Godz. za egzamin</t>
  </si>
  <si>
    <t>Zlecane poza AGH</t>
  </si>
  <si>
    <t>egzamin</t>
  </si>
  <si>
    <t>Egzamin</t>
  </si>
  <si>
    <t>3</t>
  </si>
  <si>
    <t>1</t>
  </si>
  <si>
    <t>2</t>
  </si>
  <si>
    <t>4</t>
  </si>
  <si>
    <t>5</t>
  </si>
  <si>
    <t>7</t>
  </si>
  <si>
    <t>6</t>
  </si>
  <si>
    <t>zlecenie będzie wystawione</t>
  </si>
  <si>
    <t>Metr.</t>
  </si>
  <si>
    <t>Metro.</t>
  </si>
  <si>
    <t>Tomasz</t>
  </si>
  <si>
    <t>Bartosz</t>
  </si>
  <si>
    <t>mgr</t>
  </si>
  <si>
    <t>KOWALIK</t>
  </si>
  <si>
    <t>GRUNTOWSKI</t>
  </si>
  <si>
    <t>KLIMKIEWICZ</t>
  </si>
  <si>
    <t>RYZNER</t>
  </si>
  <si>
    <t>GIŻYCKA</t>
  </si>
  <si>
    <t>Barbara</t>
  </si>
  <si>
    <t>NOWIŃSKI</t>
  </si>
  <si>
    <t>Yevhe</t>
  </si>
  <si>
    <t>RACHYNSKYI</t>
  </si>
  <si>
    <t>jest zlecenie</t>
  </si>
  <si>
    <t>przedmiot nie został wybrany</t>
  </si>
  <si>
    <t>przyszło zlecenie</t>
  </si>
  <si>
    <t>będzie zlecenie</t>
  </si>
  <si>
    <t>GIERDZIEWICZ</t>
  </si>
  <si>
    <t>dr.</t>
  </si>
  <si>
    <t>Dariusz Fodczuk</t>
  </si>
  <si>
    <t>EAIIB</t>
  </si>
  <si>
    <t>https://esa.agh.edu.pl/courses/475</t>
  </si>
  <si>
    <t>Cybersecurity: Systems' and data protection</t>
  </si>
  <si>
    <t>EIT-2-306-IO-s</t>
  </si>
  <si>
    <t>EIT-1-207-s</t>
  </si>
  <si>
    <t>EIT-2-301-MS-s</t>
  </si>
  <si>
    <t>EIT-2-205-MS-s</t>
  </si>
  <si>
    <t>EIT-2-204-MS-s</t>
  </si>
  <si>
    <t>EIT-2-207-IO-s</t>
  </si>
  <si>
    <t>EIT-2-108-MS-s</t>
  </si>
  <si>
    <t>EIT-2-202-MS-s</t>
  </si>
  <si>
    <t>EIT-1-510-s</t>
  </si>
  <si>
    <t>EIT-1-402-s</t>
  </si>
  <si>
    <t>EIT-2-101-GK-s</t>
  </si>
  <si>
    <t>EIT-2-107-IO-s</t>
  </si>
  <si>
    <t>HUX-1-206-s</t>
  </si>
  <si>
    <t>Kod Syllabus\URL</t>
  </si>
  <si>
    <t>Mateusz Baran - poszukać ludzi od Prologu, Szymon Bobek, Kutt, Ślarzyński</t>
  </si>
  <si>
    <t>dr E. Kucharska</t>
  </si>
  <si>
    <t>Advanced Methods in Machine Learnign</t>
  </si>
  <si>
    <t>Joanna Jaworek-Koriakowska</t>
  </si>
  <si>
    <t>Advanced methods in machine learning</t>
  </si>
  <si>
    <t>Advanced Statistics</t>
  </si>
  <si>
    <t>Mirosława Długosz</t>
  </si>
  <si>
    <t>kkulak@agh.edu.pl</t>
  </si>
  <si>
    <t>jobczyk@agh.edu.pl</t>
  </si>
  <si>
    <t>bernadetta@stachura-terlecka.pl</t>
  </si>
  <si>
    <t>mwypych@agh.edu.pl</t>
  </si>
  <si>
    <t>artur.basiura@agh.edu.pl</t>
  </si>
  <si>
    <t>bazior@agh.edu.pl</t>
  </si>
  <si>
    <t>barbarag.cka@gmail.com</t>
  </si>
  <si>
    <t>tomegru@gmail.com</t>
  </si>
  <si>
    <t>leszek@jaskierny.com</t>
  </si>
  <si>
    <t>jacekk@agh.edu.pl</t>
  </si>
  <si>
    <t>bartekviper@gmail.com</t>
  </si>
  <si>
    <t>marcin.lenart@me.com</t>
  </si>
  <si>
    <t>nowinski.michal@gmail.com</t>
  </si>
  <si>
    <t>eug.raczynski@gmail.com</t>
  </si>
  <si>
    <t>jakubryzner@onet.pl</t>
  </si>
  <si>
    <t>rzgierdz@cyf-kr.edu.pl</t>
  </si>
  <si>
    <t>jarek@agh.edu.pl</t>
  </si>
  <si>
    <t>geszuba@cyf-kr.edu.pl</t>
  </si>
  <si>
    <t>kkutt@agh.edu.pl</t>
  </si>
  <si>
    <t>porzycki@agh.edu.pl</t>
  </si>
  <si>
    <t>mslaz@agh.edu.pl</t>
  </si>
  <si>
    <t>jbiernac@agh.edu.pl</t>
  </si>
  <si>
    <t>konrad.komnata@gmail.com</t>
  </si>
  <si>
    <t>mzl@agh.edu.pl</t>
  </si>
  <si>
    <t>podolski@agh.edu.pl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</si>
</sst>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E"/>
    </font>
    <font>
      <b/>
      <sz val="8"/>
      <name val="Arial CE"/>
    </font>
    <font>
      <sz val="8"/>
      <name val="Arial CE"/>
    </font>
    <font>
      <b/>
      <sz val="9"/>
      <name val="Arial CE"/>
    </font>
    <font>
      <sz val="7"/>
      <name val="Arial CE"/>
    </font>
    <font>
      <u/>
      <sz val="10"/>
      <color theme="10"/>
      <name val="Arial CE"/>
    </font>
    <font>
      <u/>
      <sz val="10"/>
      <color theme="11"/>
      <name val="Arial CE"/>
    </font>
    <font>
      <b/>
      <strike/>
      <sz val="8"/>
      <name val="Arial CE"/>
      <charset val="238"/>
    </font>
    <font>
      <strike/>
      <sz val="8"/>
      <name val="Arial CE"/>
      <charset val="238"/>
    </font>
    <font>
      <strike/>
      <sz val="10"/>
      <name val="Arial CE"/>
      <charset val="238"/>
    </font>
  </fonts>
  <fills count="26">
    <fill>
      <patternFill patternType="none"/>
    </fill>
    <fill>
      <patternFill patternType="gray125"/>
    </fill>
    <fill>
      <patternFill patternType="solid">
        <fgColor rgb="FFCCCCCC"/>
        <bgColor rgb="FFC0C0C0"/>
      </patternFill>
    </fill>
    <fill>
      <patternFill patternType="solid">
        <fgColor rgb="FFE6E6E6"/>
        <bgColor rgb="FFEEEEEE"/>
      </patternFill>
    </fill>
    <fill>
      <patternFill patternType="solid">
        <fgColor rgb="FFEEEEEE"/>
        <bgColor rgb="FFE6E6E6"/>
      </patternFill>
    </fill>
    <fill>
      <patternFill patternType="solid">
        <fgColor rgb="FFFFFF66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CCCC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FCCCC"/>
      </patternFill>
    </fill>
    <fill>
      <patternFill patternType="solid">
        <fgColor rgb="FFFF950E"/>
        <bgColor rgb="FFFF6600"/>
      </patternFill>
    </fill>
    <fill>
      <patternFill patternType="solid">
        <fgColor rgb="FFE4E6E6"/>
        <bgColor indexed="64"/>
      </patternFill>
    </fill>
    <fill>
      <patternFill patternType="solid">
        <fgColor theme="5" tint="0.39997558519241921"/>
        <bgColor rgb="FFC0C0C0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5" tint="0.39997558519241921"/>
        <bgColor rgb="FFFFCCCC"/>
      </patternFill>
    </fill>
    <fill>
      <patternFill patternType="solid">
        <fgColor rgb="FFFFCC99"/>
        <bgColor rgb="FFC0C0C0"/>
      </patternFill>
    </fill>
    <fill>
      <patternFill patternType="solid">
        <fgColor theme="2" tint="-0.249977111117893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FCCCC"/>
      </patternFill>
    </fill>
    <fill>
      <patternFill patternType="solid">
        <fgColor rgb="FFFFFF00"/>
        <bgColor rgb="FFFFCCCC"/>
      </patternFill>
    </fill>
    <fill>
      <patternFill patternType="solid">
        <fgColor theme="7" tint="0.39997558519241921"/>
        <bgColor rgb="FFFFCCCC"/>
      </patternFill>
    </fill>
    <fill>
      <patternFill patternType="solid">
        <fgColor rgb="FFFF0066"/>
        <bgColor rgb="FFFFCCCC"/>
      </patternFill>
    </fill>
    <fill>
      <patternFill patternType="solid">
        <fgColor theme="7" tint="0.39997558519241921"/>
        <bgColor rgb="FFC0C0C0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rgb="FF1A1A1A"/>
      </left>
      <right style="hair">
        <color rgb="FF1A1A1A"/>
      </right>
      <top style="thin">
        <color rgb="FF1A1A1A"/>
      </top>
      <bottom style="hair">
        <color rgb="FF1A1A1A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1A1A1A"/>
      </left>
      <right/>
      <top style="hair">
        <color rgb="FF1A1A1A"/>
      </top>
      <bottom style="hair">
        <color rgb="FF1A1A1A"/>
      </bottom>
      <diagonal/>
    </border>
    <border>
      <left style="hair">
        <color rgb="FF1A1A1A"/>
      </left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hair">
        <color rgb="FF1A1A1A"/>
      </left>
      <right style="thin">
        <color rgb="FF1A1A1A"/>
      </right>
      <top style="hair">
        <color rgb="FF1A1A1A"/>
      </top>
      <bottom style="hair">
        <color rgb="FF1A1A1A"/>
      </bottom>
      <diagonal/>
    </border>
    <border>
      <left/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1A1A1A"/>
      </left>
      <right style="hair">
        <color rgb="FF1A1A1A"/>
      </right>
      <top/>
      <bottom style="hair">
        <color rgb="FF1A1A1A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textRotation="90"/>
    </xf>
    <xf numFmtId="0" fontId="2" fillId="0" borderId="0" xfId="0" applyFont="1"/>
    <xf numFmtId="0" fontId="2" fillId="3" borderId="2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4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textRotation="90"/>
    </xf>
    <xf numFmtId="0" fontId="2" fillId="3" borderId="0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/>
    <xf numFmtId="49" fontId="2" fillId="8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49" fontId="2" fillId="9" borderId="1" xfId="0" applyNumberFormat="1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0" fillId="2" borderId="0" xfId="0" applyFill="1"/>
    <xf numFmtId="0" fontId="2" fillId="9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0" borderId="0" xfId="0" applyFont="1" applyBorder="1"/>
    <xf numFmtId="0" fontId="2" fillId="13" borderId="4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Font="1"/>
    <xf numFmtId="0" fontId="1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9" fontId="2" fillId="13" borderId="1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9" fontId="2" fillId="13" borderId="15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textRotation="90"/>
    </xf>
    <xf numFmtId="0" fontId="2" fillId="3" borderId="18" xfId="0" applyFont="1" applyFill="1" applyBorder="1" applyAlignment="1">
      <alignment horizontal="center" textRotation="90"/>
    </xf>
    <xf numFmtId="0" fontId="2" fillId="3" borderId="19" xfId="0" applyFont="1" applyFill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20" xfId="0" applyFont="1" applyBorder="1" applyAlignment="1">
      <alignment horizontal="center" textRotation="90"/>
    </xf>
    <xf numFmtId="0" fontId="2" fillId="0" borderId="21" xfId="0" applyFont="1" applyBorder="1" applyAlignment="1">
      <alignment horizontal="center" textRotation="90"/>
    </xf>
    <xf numFmtId="0" fontId="1" fillId="17" borderId="20" xfId="0" applyFont="1" applyFill="1" applyBorder="1" applyAlignment="1">
      <alignment horizontal="center" textRotation="90"/>
    </xf>
    <xf numFmtId="0" fontId="1" fillId="17" borderId="1" xfId="0" applyFont="1" applyFill="1" applyBorder="1" applyAlignment="1">
      <alignment horizontal="center" textRotation="90"/>
    </xf>
    <xf numFmtId="0" fontId="1" fillId="18" borderId="1" xfId="0" applyFont="1" applyFill="1" applyBorder="1" applyAlignment="1">
      <alignment horizontal="center" textRotation="90"/>
    </xf>
    <xf numFmtId="0" fontId="1" fillId="16" borderId="1" xfId="0" applyFont="1" applyFill="1" applyBorder="1" applyAlignment="1">
      <alignment horizontal="center" textRotation="90"/>
    </xf>
    <xf numFmtId="0" fontId="1" fillId="0" borderId="20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1" fillId="0" borderId="21" xfId="0" applyFont="1" applyBorder="1" applyAlignment="1">
      <alignment horizontal="center" textRotation="90"/>
    </xf>
    <xf numFmtId="1" fontId="2" fillId="8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8" fillId="9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vertical="center"/>
    </xf>
    <xf numFmtId="0" fontId="1" fillId="2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center" textRotation="90"/>
    </xf>
    <xf numFmtId="0" fontId="2" fillId="0" borderId="15" xfId="0" applyFont="1" applyBorder="1" applyAlignment="1">
      <alignment horizontal="center" textRotation="90"/>
    </xf>
    <xf numFmtId="0" fontId="1" fillId="0" borderId="22" xfId="0" applyFont="1" applyFill="1" applyBorder="1" applyAlignment="1">
      <alignment horizontal="center" textRotation="90"/>
    </xf>
    <xf numFmtId="0" fontId="2" fillId="0" borderId="22" xfId="0" applyFont="1" applyFill="1" applyBorder="1" applyAlignment="1">
      <alignment horizontal="center" textRotation="90"/>
    </xf>
    <xf numFmtId="0" fontId="2" fillId="21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13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/>
    </xf>
    <xf numFmtId="0" fontId="2" fillId="0" borderId="5" xfId="0" applyFont="1" applyBorder="1"/>
    <xf numFmtId="0" fontId="5" fillId="8" borderId="1" xfId="377" applyFill="1" applyBorder="1" applyAlignment="1">
      <alignment vertical="center"/>
    </xf>
    <xf numFmtId="0" fontId="5" fillId="8" borderId="15" xfId="377" applyFill="1" applyBorder="1" applyAlignment="1">
      <alignment vertical="center"/>
    </xf>
    <xf numFmtId="0" fontId="2" fillId="8" borderId="15" xfId="0" applyFont="1" applyFill="1" applyBorder="1" applyAlignment="1">
      <alignment horizontal="center" vertical="center"/>
    </xf>
    <xf numFmtId="1" fontId="2" fillId="8" borderId="15" xfId="0" applyNumberFormat="1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5" borderId="0" xfId="0" applyFill="1"/>
    <xf numFmtId="0" fontId="2" fillId="25" borderId="1" xfId="0" applyFont="1" applyFill="1" applyBorder="1" applyAlignment="1">
      <alignment horizontal="center"/>
    </xf>
  </cellXfs>
  <cellStyles count="397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Hiperłącze" xfId="21" builtinId="8" hidden="1"/>
    <cellStyle name="Hiperłącze" xfId="23" builtinId="8" hidden="1"/>
    <cellStyle name="Hiperłącze" xfId="25" builtinId="8" hidden="1"/>
    <cellStyle name="Hiperłącze" xfId="27" builtinId="8" hidden="1"/>
    <cellStyle name="Hiperłącze" xfId="29" builtinId="8" hidden="1"/>
    <cellStyle name="Hiperłącze" xfId="31" builtinId="8" hidden="1"/>
    <cellStyle name="Hiperłącze" xfId="33" builtinId="8" hidden="1"/>
    <cellStyle name="Hiperłącze" xfId="35" builtinId="8" hidden="1"/>
    <cellStyle name="Hiperłącze" xfId="37" builtinId="8" hidden="1"/>
    <cellStyle name="Hiperłącze" xfId="39" builtinId="8" hidden="1"/>
    <cellStyle name="Hiperłącze" xfId="41" builtinId="8" hidden="1"/>
    <cellStyle name="Hiperłącze" xfId="43" builtinId="8" hidden="1"/>
    <cellStyle name="Hiperłącze" xfId="45" builtinId="8" hidden="1"/>
    <cellStyle name="Hiperłącze" xfId="47" builtinId="8" hidden="1"/>
    <cellStyle name="Hiperłącze" xfId="49" builtinId="8" hidden="1"/>
    <cellStyle name="Hiperłącze" xfId="51" builtinId="8" hidden="1"/>
    <cellStyle name="Hiperłącze" xfId="53" builtinId="8" hidden="1"/>
    <cellStyle name="Hiperłącze" xfId="55" builtinId="8" hidden="1"/>
    <cellStyle name="Hiperłącze" xfId="57" builtinId="8" hidden="1"/>
    <cellStyle name="Hiperłącze" xfId="59" builtinId="8" hidden="1"/>
    <cellStyle name="Hiperłącze" xfId="61" builtinId="8" hidden="1"/>
    <cellStyle name="Hiperłącze" xfId="63" builtinId="8" hidden="1"/>
    <cellStyle name="Hiperłącze" xfId="65" builtinId="8" hidden="1"/>
    <cellStyle name="Hiperłącze" xfId="67" builtinId="8" hidden="1"/>
    <cellStyle name="Hiperłącze" xfId="69" builtinId="8" hidden="1"/>
    <cellStyle name="Hiperłącze" xfId="71" builtinId="8" hidden="1"/>
    <cellStyle name="Hiperłącze" xfId="73" builtinId="8" hidden="1"/>
    <cellStyle name="Hiperłącze" xfId="75" builtinId="8" hidden="1"/>
    <cellStyle name="Hiperłącze" xfId="77" builtinId="8" hidden="1"/>
    <cellStyle name="Hiperłącze" xfId="79" builtinId="8" hidden="1"/>
    <cellStyle name="Hiperłącze" xfId="81" builtinId="8" hidden="1"/>
    <cellStyle name="Hiperłącze" xfId="83" builtinId="8" hidden="1"/>
    <cellStyle name="Hiperłącze" xfId="85" builtinId="8" hidden="1"/>
    <cellStyle name="Hiperłącze" xfId="87" builtinId="8" hidden="1"/>
    <cellStyle name="Hiperłącze" xfId="89" builtinId="8" hidden="1"/>
    <cellStyle name="Hiperłącze" xfId="91" builtinId="8" hidden="1"/>
    <cellStyle name="Hiperłącze" xfId="93" builtinId="8" hidden="1"/>
    <cellStyle name="Hiperłącze" xfId="95" builtinId="8" hidden="1"/>
    <cellStyle name="Hiperłącze" xfId="97" builtinId="8" hidden="1"/>
    <cellStyle name="Hiperłącze" xfId="99" builtinId="8" hidden="1"/>
    <cellStyle name="Hiperłącze" xfId="101" builtinId="8" hidden="1"/>
    <cellStyle name="Hiperłącze" xfId="103" builtinId="8" hidden="1"/>
    <cellStyle name="Hiperłącze" xfId="105" builtinId="8" hidden="1"/>
    <cellStyle name="Hiperłącze" xfId="107" builtinId="8" hidden="1"/>
    <cellStyle name="Hiperłącze" xfId="109" builtinId="8" hidden="1"/>
    <cellStyle name="Hiperłącze" xfId="111" builtinId="8" hidden="1"/>
    <cellStyle name="Hiperłącze" xfId="113" builtinId="8" hidden="1"/>
    <cellStyle name="Hiperłącze" xfId="115" builtinId="8" hidden="1"/>
    <cellStyle name="Hiperłącze" xfId="117" builtinId="8" hidden="1"/>
    <cellStyle name="Hiperłącze" xfId="119" builtinId="8" hidden="1"/>
    <cellStyle name="Hiperłącze" xfId="121" builtinId="8" hidden="1"/>
    <cellStyle name="Hiperłącze" xfId="123" builtinId="8" hidden="1"/>
    <cellStyle name="Hiperłącze" xfId="125" builtinId="8" hidden="1"/>
    <cellStyle name="Hiperłącze" xfId="127" builtinId="8" hidden="1"/>
    <cellStyle name="Hiperłącze" xfId="129" builtinId="8" hidden="1"/>
    <cellStyle name="Hiperłącze" xfId="131" builtinId="8" hidden="1"/>
    <cellStyle name="Hiperłącze" xfId="133" builtinId="8" hidden="1"/>
    <cellStyle name="Hiperłącze" xfId="135" builtinId="8" hidden="1"/>
    <cellStyle name="Hiperłącze" xfId="137" builtinId="8" hidden="1"/>
    <cellStyle name="Hiperłącze" xfId="139" builtinId="8" hidden="1"/>
    <cellStyle name="Hiperłącze" xfId="141" builtinId="8" hidden="1"/>
    <cellStyle name="Hiperłącze" xfId="143" builtinId="8" hidden="1"/>
    <cellStyle name="Hiperłącze" xfId="145" builtinId="8" hidden="1"/>
    <cellStyle name="Hiperłącze" xfId="147" builtinId="8" hidden="1"/>
    <cellStyle name="Hiperłącze" xfId="149" builtinId="8" hidden="1"/>
    <cellStyle name="Hiperłącze" xfId="151" builtinId="8" hidden="1"/>
    <cellStyle name="Hiperłącze" xfId="153" builtinId="8" hidden="1"/>
    <cellStyle name="Hiperłącze" xfId="155" builtinId="8" hidden="1"/>
    <cellStyle name="Hiperłącze" xfId="157" builtinId="8" hidden="1"/>
    <cellStyle name="Hiperłącze" xfId="159" builtinId="8" hidden="1"/>
    <cellStyle name="Hiperłącze" xfId="161" builtinId="8" hidden="1"/>
    <cellStyle name="Hiperłącze" xfId="163" builtinId="8" hidden="1"/>
    <cellStyle name="Hiperłącze" xfId="165" builtinId="8" hidden="1"/>
    <cellStyle name="Hiperłącze" xfId="167" builtinId="8" hidden="1"/>
    <cellStyle name="Hiperłącze" xfId="169" builtinId="8" hidden="1"/>
    <cellStyle name="Hiperłącze" xfId="171" builtinId="8" hidden="1"/>
    <cellStyle name="Hiperłącze" xfId="173" builtinId="8" hidden="1"/>
    <cellStyle name="Hiperłącze" xfId="175" builtinId="8" hidden="1"/>
    <cellStyle name="Hiperłącze" xfId="177" builtinId="8" hidden="1"/>
    <cellStyle name="Hiperłącze" xfId="179" builtinId="8" hidden="1"/>
    <cellStyle name="Hiperłącze" xfId="181" builtinId="8" hidden="1"/>
    <cellStyle name="Hiperłącze" xfId="183" builtinId="8" hidden="1"/>
    <cellStyle name="Hiperłącze" xfId="185" builtinId="8" hidden="1"/>
    <cellStyle name="Hiperłącze" xfId="187" builtinId="8" hidden="1"/>
    <cellStyle name="Hiperłącze" xfId="189" builtinId="8" hidden="1"/>
    <cellStyle name="Hiperłącze" xfId="191" builtinId="8" hidden="1"/>
    <cellStyle name="Hiperłącze" xfId="193" builtinId="8" hidden="1"/>
    <cellStyle name="Hiperłącze" xfId="195" builtinId="8" hidden="1"/>
    <cellStyle name="Hiperłącze" xfId="197" builtinId="8" hidden="1"/>
    <cellStyle name="Hiperłącze" xfId="199" builtinId="8" hidden="1"/>
    <cellStyle name="Hiperłącze" xfId="201" builtinId="8" hidden="1"/>
    <cellStyle name="Hiperłącze" xfId="203" builtinId="8" hidden="1"/>
    <cellStyle name="Hiperłącze" xfId="205" builtinId="8" hidden="1"/>
    <cellStyle name="Hiperłącze" xfId="207" builtinId="8" hidden="1"/>
    <cellStyle name="Hiperłącze" xfId="209" builtinId="8" hidden="1"/>
    <cellStyle name="Hiperłącze" xfId="211" builtinId="8" hidden="1"/>
    <cellStyle name="Hiperłącze" xfId="213" builtinId="8" hidden="1"/>
    <cellStyle name="Hiperłącze" xfId="215" builtinId="8" hidden="1"/>
    <cellStyle name="Hiperłącze" xfId="217" builtinId="8" hidden="1"/>
    <cellStyle name="Hiperłącze" xfId="219" builtinId="8" hidden="1"/>
    <cellStyle name="Hiperłącze" xfId="221" builtinId="8" hidden="1"/>
    <cellStyle name="Hiperłącze" xfId="223" builtinId="8" hidden="1"/>
    <cellStyle name="Hiperłącze" xfId="225" builtinId="8" hidden="1"/>
    <cellStyle name="Hiperłącze" xfId="227" builtinId="8" hidden="1"/>
    <cellStyle name="Hiperłącze" xfId="229" builtinId="8" hidden="1"/>
    <cellStyle name="Hiperłącze" xfId="231" builtinId="8" hidden="1"/>
    <cellStyle name="Hiperłącze" xfId="233" builtinId="8" hidden="1"/>
    <cellStyle name="Hiperłącze" xfId="235" builtinId="8" hidden="1"/>
    <cellStyle name="Hiperłącze" xfId="237" builtinId="8" hidden="1"/>
    <cellStyle name="Hiperłącze" xfId="239" builtinId="8" hidden="1"/>
    <cellStyle name="Hiperłącze" xfId="241" builtinId="8" hidden="1"/>
    <cellStyle name="Hiperłącze" xfId="243" builtinId="8" hidden="1"/>
    <cellStyle name="Hiperłącze" xfId="245" builtinId="8" hidden="1"/>
    <cellStyle name="Hiperłącze" xfId="247" builtinId="8" hidden="1"/>
    <cellStyle name="Hiperłącze" xfId="249" builtinId="8" hidden="1"/>
    <cellStyle name="Hiperłącze" xfId="251" builtinId="8" hidden="1"/>
    <cellStyle name="Hiperłącze" xfId="253" builtinId="8" hidden="1"/>
    <cellStyle name="Hiperłącze" xfId="255" builtinId="8" hidden="1"/>
    <cellStyle name="Hiperłącze" xfId="257" builtinId="8" hidden="1"/>
    <cellStyle name="Hiperłącze" xfId="259" builtinId="8" hidden="1"/>
    <cellStyle name="Hiperłącze" xfId="261" builtinId="8" hidden="1"/>
    <cellStyle name="Hiperłącze" xfId="263" builtinId="8" hidden="1"/>
    <cellStyle name="Hiperłącze" xfId="265" builtinId="8" hidden="1"/>
    <cellStyle name="Hiperłącze" xfId="267" builtinId="8" hidden="1"/>
    <cellStyle name="Hiperłącze" xfId="269" builtinId="8" hidden="1"/>
    <cellStyle name="Hiperłącze" xfId="271" builtinId="8" hidden="1"/>
    <cellStyle name="Hiperłącze" xfId="273" builtinId="8" hidden="1"/>
    <cellStyle name="Hiperłącze" xfId="275" builtinId="8" hidden="1"/>
    <cellStyle name="Hiperłącze" xfId="277" builtinId="8" hidden="1"/>
    <cellStyle name="Hiperłącze" xfId="279" builtinId="8" hidden="1"/>
    <cellStyle name="Hiperłącze" xfId="281" builtinId="8" hidden="1"/>
    <cellStyle name="Hiperłącze" xfId="283" builtinId="8" hidden="1"/>
    <cellStyle name="Hiperłącze" xfId="285" builtinId="8" hidden="1"/>
    <cellStyle name="Hiperłącze" xfId="287" builtinId="8" hidden="1"/>
    <cellStyle name="Hiperłącze" xfId="289" builtinId="8" hidden="1"/>
    <cellStyle name="Hiperłącze" xfId="291" builtinId="8" hidden="1"/>
    <cellStyle name="Hiperłącze" xfId="293" builtinId="8" hidden="1"/>
    <cellStyle name="Hiperłącze" xfId="295" builtinId="8" hidden="1"/>
    <cellStyle name="Hiperłącze" xfId="297" builtinId="8" hidden="1"/>
    <cellStyle name="Hiperłącze" xfId="299" builtinId="8" hidden="1"/>
    <cellStyle name="Hiperłącze" xfId="301" builtinId="8" hidden="1"/>
    <cellStyle name="Hiperłącze" xfId="303" builtinId="8" hidden="1"/>
    <cellStyle name="Hiperłącze" xfId="305" builtinId="8" hidden="1"/>
    <cellStyle name="Hiperłącze" xfId="307" builtinId="8" hidden="1"/>
    <cellStyle name="Hiperłącze" xfId="309" builtinId="8" hidden="1"/>
    <cellStyle name="Hiperłącze" xfId="311" builtinId="8" hidden="1"/>
    <cellStyle name="Hiperłącze" xfId="313" builtinId="8" hidden="1"/>
    <cellStyle name="Hiperłącze" xfId="315" builtinId="8" hidden="1"/>
    <cellStyle name="Hiperłącze" xfId="317" builtinId="8" hidden="1"/>
    <cellStyle name="Hiperłącze" xfId="319" builtinId="8" hidden="1"/>
    <cellStyle name="Hiperłącze" xfId="321" builtinId="8" hidden="1"/>
    <cellStyle name="Hiperłącze" xfId="323" builtinId="8" hidden="1"/>
    <cellStyle name="Hiperłącze" xfId="325" builtinId="8" hidden="1"/>
    <cellStyle name="Hiperłącze" xfId="327" builtinId="8" hidden="1"/>
    <cellStyle name="Hiperłącze" xfId="329" builtinId="8" hidden="1"/>
    <cellStyle name="Hiperłącze" xfId="331" builtinId="8" hidden="1"/>
    <cellStyle name="Hiperłącze" xfId="333" builtinId="8" hidden="1"/>
    <cellStyle name="Hiperłącze" xfId="335" builtinId="8" hidden="1"/>
    <cellStyle name="Hiperłącze" xfId="337" builtinId="8" hidden="1"/>
    <cellStyle name="Hiperłącze" xfId="339" builtinId="8" hidden="1"/>
    <cellStyle name="Hiperłącze" xfId="341" builtinId="8" hidden="1"/>
    <cellStyle name="Hiperłącze" xfId="343" builtinId="8" hidden="1"/>
    <cellStyle name="Hiperłącze" xfId="345" builtinId="8" hidden="1"/>
    <cellStyle name="Hiperłącze" xfId="347" builtinId="8" hidden="1"/>
    <cellStyle name="Hiperłącze" xfId="349" builtinId="8" hidden="1"/>
    <cellStyle name="Hiperłącze" xfId="351" builtinId="8" hidden="1"/>
    <cellStyle name="Hiperłącze" xfId="353" builtinId="8" hidden="1"/>
    <cellStyle name="Hiperłącze" xfId="355" builtinId="8" hidden="1"/>
    <cellStyle name="Hiperłącze" xfId="357" builtinId="8" hidden="1"/>
    <cellStyle name="Hiperłącze" xfId="359" builtinId="8" hidden="1"/>
    <cellStyle name="Hiperłącze" xfId="361" builtinId="8" hidden="1"/>
    <cellStyle name="Hiperłącze" xfId="363" builtinId="8" hidden="1"/>
    <cellStyle name="Hiperłącze" xfId="365" builtinId="8" hidden="1"/>
    <cellStyle name="Hiperłącze" xfId="367" builtinId="8" hidden="1"/>
    <cellStyle name="Hiperłącze" xfId="369" builtinId="8" hidden="1"/>
    <cellStyle name="Hiperłącze" xfId="371" builtinId="8" hidden="1"/>
    <cellStyle name="Hiperłącze" xfId="373" builtinId="8" hidden="1"/>
    <cellStyle name="Hiperłącze" xfId="375" builtinId="8" hidden="1"/>
    <cellStyle name="Hiperłącze" xfId="377" builtinId="8"/>
    <cellStyle name="Standardowy" xfId="0" builtinId="0"/>
    <cellStyle name="Użyte hiperłącze" xfId="2" builtinId="9" hidden="1"/>
    <cellStyle name="Użyte hiperłącze" xfId="4" builtinId="9" hidden="1"/>
    <cellStyle name="Użyte hiperłącze" xfId="6" builtinId="9" hidden="1"/>
    <cellStyle name="Użyte hiperłącze" xfId="8" builtinId="9" hidden="1"/>
    <cellStyle name="Użyte hiperłącze" xfId="10" builtinId="9" hidden="1"/>
    <cellStyle name="Użyte hiperłącze" xfId="12" builtinId="9" hidden="1"/>
    <cellStyle name="Użyte hiperłącze" xfId="14" builtinId="9" hidden="1"/>
    <cellStyle name="Użyte hiperłącze" xfId="16" builtinId="9" hidden="1"/>
    <cellStyle name="Użyte hiperłącze" xfId="18" builtinId="9" hidden="1"/>
    <cellStyle name="Użyte hiperłącze" xfId="20" builtinId="9" hidden="1"/>
    <cellStyle name="Użyte hiperłącze" xfId="22" builtinId="9" hidden="1"/>
    <cellStyle name="Użyte hiperłącze" xfId="24" builtinId="9" hidden="1"/>
    <cellStyle name="Użyte hiperłącze" xfId="26" builtinId="9" hidden="1"/>
    <cellStyle name="Użyte hiperłącze" xfId="28" builtinId="9" hidden="1"/>
    <cellStyle name="Użyte hiperłącze" xfId="30" builtinId="9" hidden="1"/>
    <cellStyle name="Użyte hiperłącze" xfId="32" builtinId="9" hidden="1"/>
    <cellStyle name="Użyte hiperłącze" xfId="34" builtinId="9" hidden="1"/>
    <cellStyle name="Użyte hiperłącze" xfId="36" builtinId="9" hidden="1"/>
    <cellStyle name="Użyte hiperłącze" xfId="38" builtinId="9" hidden="1"/>
    <cellStyle name="Użyte hiperłącze" xfId="40" builtinId="9" hidden="1"/>
    <cellStyle name="Użyte hiperłącze" xfId="42" builtinId="9" hidden="1"/>
    <cellStyle name="Użyte hiperłącze" xfId="44" builtinId="9" hidden="1"/>
    <cellStyle name="Użyte hiperłącze" xfId="46" builtinId="9" hidden="1"/>
    <cellStyle name="Użyte hiperłącze" xfId="48" builtinId="9" hidden="1"/>
    <cellStyle name="Użyte hiperłącze" xfId="50" builtinId="9" hidden="1"/>
    <cellStyle name="Użyte hiperłącze" xfId="52" builtinId="9" hidden="1"/>
    <cellStyle name="Użyte hiperłącze" xfId="54" builtinId="9" hidden="1"/>
    <cellStyle name="Użyte hiperłącze" xfId="56" builtinId="9" hidden="1"/>
    <cellStyle name="Użyte hiperłącze" xfId="58" builtinId="9" hidden="1"/>
    <cellStyle name="Użyte hiperłącze" xfId="60" builtinId="9" hidden="1"/>
    <cellStyle name="Użyte hiperłącze" xfId="62" builtinId="9" hidden="1"/>
    <cellStyle name="Użyte hiperłącze" xfId="64" builtinId="9" hidden="1"/>
    <cellStyle name="Użyte hiperłącze" xfId="66" builtinId="9" hidden="1"/>
    <cellStyle name="Użyte hiperłącze" xfId="68" builtinId="9" hidden="1"/>
    <cellStyle name="Użyte hiperłącze" xfId="70" builtinId="9" hidden="1"/>
    <cellStyle name="Użyte hiperłącze" xfId="72" builtinId="9" hidden="1"/>
    <cellStyle name="Użyte hiperłącze" xfId="74" builtinId="9" hidden="1"/>
    <cellStyle name="Użyte hiperłącze" xfId="76" builtinId="9" hidden="1"/>
    <cellStyle name="Użyte hiperłącze" xfId="78" builtinId="9" hidden="1"/>
    <cellStyle name="Użyte hiperłącze" xfId="80" builtinId="9" hidden="1"/>
    <cellStyle name="Użyte hiperłącze" xfId="82" builtinId="9" hidden="1"/>
    <cellStyle name="Użyte hiperłącze" xfId="84" builtinId="9" hidden="1"/>
    <cellStyle name="Użyte hiperłącze" xfId="86" builtinId="9" hidden="1"/>
    <cellStyle name="Użyte hiperłącze" xfId="88" builtinId="9" hidden="1"/>
    <cellStyle name="Użyte hiperłącze" xfId="90" builtinId="9" hidden="1"/>
    <cellStyle name="Użyte hiperłącze" xfId="92" builtinId="9" hidden="1"/>
    <cellStyle name="Użyte hiperłącze" xfId="94" builtinId="9" hidden="1"/>
    <cellStyle name="Użyte hiperłącze" xfId="96" builtinId="9" hidden="1"/>
    <cellStyle name="Użyte hiperłącze" xfId="98" builtinId="9" hidden="1"/>
    <cellStyle name="Użyte hiperłącze" xfId="100" builtinId="9" hidden="1"/>
    <cellStyle name="Użyte hiperłącze" xfId="102" builtinId="9" hidden="1"/>
    <cellStyle name="Użyte hiperłącze" xfId="104" builtinId="9" hidden="1"/>
    <cellStyle name="Użyte hiperłącze" xfId="106" builtinId="9" hidden="1"/>
    <cellStyle name="Użyte hiperłącze" xfId="108" builtinId="9" hidden="1"/>
    <cellStyle name="Użyte hiperłącze" xfId="110" builtinId="9" hidden="1"/>
    <cellStyle name="Użyte hiperłącze" xfId="112" builtinId="9" hidden="1"/>
    <cellStyle name="Użyte hiperłącze" xfId="114" builtinId="9" hidden="1"/>
    <cellStyle name="Użyte hiperłącze" xfId="116" builtinId="9" hidden="1"/>
    <cellStyle name="Użyte hiperłącze" xfId="118" builtinId="9" hidden="1"/>
    <cellStyle name="Użyte hiperłącze" xfId="120" builtinId="9" hidden="1"/>
    <cellStyle name="Użyte hiperłącze" xfId="122" builtinId="9" hidden="1"/>
    <cellStyle name="Użyte hiperłącze" xfId="124" builtinId="9" hidden="1"/>
    <cellStyle name="Użyte hiperłącze" xfId="126" builtinId="9" hidden="1"/>
    <cellStyle name="Użyte hiperłącze" xfId="128" builtinId="9" hidden="1"/>
    <cellStyle name="Użyte hiperłącze" xfId="130" builtinId="9" hidden="1"/>
    <cellStyle name="Użyte hiperłącze" xfId="132" builtinId="9" hidden="1"/>
    <cellStyle name="Użyte hiperłącze" xfId="134" builtinId="9" hidden="1"/>
    <cellStyle name="Użyte hiperłącze" xfId="136" builtinId="9" hidden="1"/>
    <cellStyle name="Użyte hiperłącze" xfId="138" builtinId="9" hidden="1"/>
    <cellStyle name="Użyte hiperłącze" xfId="140" builtinId="9" hidden="1"/>
    <cellStyle name="Użyte hiperłącze" xfId="142" builtinId="9" hidden="1"/>
    <cellStyle name="Użyte hiperłącze" xfId="144" builtinId="9" hidden="1"/>
    <cellStyle name="Użyte hiperłącze" xfId="146" builtinId="9" hidden="1"/>
    <cellStyle name="Użyte hiperłącze" xfId="148" builtinId="9" hidden="1"/>
    <cellStyle name="Użyte hiperłącze" xfId="150" builtinId="9" hidden="1"/>
    <cellStyle name="Użyte hiperłącze" xfId="152" builtinId="9" hidden="1"/>
    <cellStyle name="Użyte hiperłącze" xfId="154" builtinId="9" hidden="1"/>
    <cellStyle name="Użyte hiperłącze" xfId="156" builtinId="9" hidden="1"/>
    <cellStyle name="Użyte hiperłącze" xfId="158" builtinId="9" hidden="1"/>
    <cellStyle name="Użyte hiperłącze" xfId="160" builtinId="9" hidden="1"/>
    <cellStyle name="Użyte hiperłącze" xfId="162" builtinId="9" hidden="1"/>
    <cellStyle name="Użyte hiperłącze" xfId="164" builtinId="9" hidden="1"/>
    <cellStyle name="Użyte hiperłącze" xfId="166" builtinId="9" hidden="1"/>
    <cellStyle name="Użyte hiperłącze" xfId="168" builtinId="9" hidden="1"/>
    <cellStyle name="Użyte hiperłącze" xfId="170" builtinId="9" hidden="1"/>
    <cellStyle name="Użyte hiperłącze" xfId="172" builtinId="9" hidden="1"/>
    <cellStyle name="Użyte hiperłącze" xfId="174" builtinId="9" hidden="1"/>
    <cellStyle name="Użyte hiperłącze" xfId="176" builtinId="9" hidden="1"/>
    <cellStyle name="Użyte hiperłącze" xfId="178" builtinId="9" hidden="1"/>
    <cellStyle name="Użyte hiperłącze" xfId="180" builtinId="9" hidden="1"/>
    <cellStyle name="Użyte hiperłącze" xfId="182" builtinId="9" hidden="1"/>
    <cellStyle name="Użyte hiperłącze" xfId="184" builtinId="9" hidden="1"/>
    <cellStyle name="Użyte hiperłącze" xfId="186" builtinId="9" hidden="1"/>
    <cellStyle name="Użyte hiperłącze" xfId="188" builtinId="9" hidden="1"/>
    <cellStyle name="Użyte hiperłącze" xfId="190" builtinId="9" hidden="1"/>
    <cellStyle name="Użyte hiperłącze" xfId="192" builtinId="9" hidden="1"/>
    <cellStyle name="Użyte hiperłącze" xfId="194" builtinId="9" hidden="1"/>
    <cellStyle name="Użyte hiperłącze" xfId="196" builtinId="9" hidden="1"/>
    <cellStyle name="Użyte hiperłącze" xfId="198" builtinId="9" hidden="1"/>
    <cellStyle name="Użyte hiperłącze" xfId="200" builtinId="9" hidden="1"/>
    <cellStyle name="Użyte hiperłącze" xfId="202" builtinId="9" hidden="1"/>
    <cellStyle name="Użyte hiperłącze" xfId="204" builtinId="9" hidden="1"/>
    <cellStyle name="Użyte hiperłącze" xfId="206" builtinId="9" hidden="1"/>
    <cellStyle name="Użyte hiperłącze" xfId="208" builtinId="9" hidden="1"/>
    <cellStyle name="Użyte hiperłącze" xfId="210" builtinId="9" hidden="1"/>
    <cellStyle name="Użyte hiperłącze" xfId="212" builtinId="9" hidden="1"/>
    <cellStyle name="Użyte hiperłącze" xfId="214" builtinId="9" hidden="1"/>
    <cellStyle name="Użyte hiperłącze" xfId="216" builtinId="9" hidden="1"/>
    <cellStyle name="Użyte hiperłącze" xfId="218" builtinId="9" hidden="1"/>
    <cellStyle name="Użyte hiperłącze" xfId="220" builtinId="9" hidden="1"/>
    <cellStyle name="Użyte hiperłącze" xfId="222" builtinId="9" hidden="1"/>
    <cellStyle name="Użyte hiperłącze" xfId="224" builtinId="9" hidden="1"/>
    <cellStyle name="Użyte hiperłącze" xfId="226" builtinId="9" hidden="1"/>
    <cellStyle name="Użyte hiperłącze" xfId="228" builtinId="9" hidden="1"/>
    <cellStyle name="Użyte hiperłącze" xfId="230" builtinId="9" hidden="1"/>
    <cellStyle name="Użyte hiperłącze" xfId="232" builtinId="9" hidden="1"/>
    <cellStyle name="Użyte hiperłącze" xfId="234" builtinId="9" hidden="1"/>
    <cellStyle name="Użyte hiperłącze" xfId="236" builtinId="9" hidden="1"/>
    <cellStyle name="Użyte hiperłącze" xfId="238" builtinId="9" hidden="1"/>
    <cellStyle name="Użyte hiperłącze" xfId="240" builtinId="9" hidden="1"/>
    <cellStyle name="Użyte hiperłącze" xfId="242" builtinId="9" hidden="1"/>
    <cellStyle name="Użyte hiperłącze" xfId="244" builtinId="9" hidden="1"/>
    <cellStyle name="Użyte hiperłącze" xfId="246" builtinId="9" hidden="1"/>
    <cellStyle name="Użyte hiperłącze" xfId="248" builtinId="9" hidden="1"/>
    <cellStyle name="Użyte hiperłącze" xfId="250" builtinId="9" hidden="1"/>
    <cellStyle name="Użyte hiperłącze" xfId="252" builtinId="9" hidden="1"/>
    <cellStyle name="Użyte hiperłącze" xfId="254" builtinId="9" hidden="1"/>
    <cellStyle name="Użyte hiperłącze" xfId="256" builtinId="9" hidden="1"/>
    <cellStyle name="Użyte hiperłącze" xfId="258" builtinId="9" hidden="1"/>
    <cellStyle name="Użyte hiperłącze" xfId="260" builtinId="9" hidden="1"/>
    <cellStyle name="Użyte hiperłącze" xfId="262" builtinId="9" hidden="1"/>
    <cellStyle name="Użyte hiperłącze" xfId="264" builtinId="9" hidden="1"/>
    <cellStyle name="Użyte hiperłącze" xfId="266" builtinId="9" hidden="1"/>
    <cellStyle name="Użyte hiperłącze" xfId="268" builtinId="9" hidden="1"/>
    <cellStyle name="Użyte hiperłącze" xfId="270" builtinId="9" hidden="1"/>
    <cellStyle name="Użyte hiperłącze" xfId="272" builtinId="9" hidden="1"/>
    <cellStyle name="Użyte hiperłącze" xfId="274" builtinId="9" hidden="1"/>
    <cellStyle name="Użyte hiperłącze" xfId="276" builtinId="9" hidden="1"/>
    <cellStyle name="Użyte hiperłącze" xfId="278" builtinId="9" hidden="1"/>
    <cellStyle name="Użyte hiperłącze" xfId="280" builtinId="9" hidden="1"/>
    <cellStyle name="Użyte hiperłącze" xfId="282" builtinId="9" hidden="1"/>
    <cellStyle name="Użyte hiperłącze" xfId="284" builtinId="9" hidden="1"/>
    <cellStyle name="Użyte hiperłącze" xfId="286" builtinId="9" hidden="1"/>
    <cellStyle name="Użyte hiperłącze" xfId="288" builtinId="9" hidden="1"/>
    <cellStyle name="Użyte hiperłącze" xfId="290" builtinId="9" hidden="1"/>
    <cellStyle name="Użyte hiperłącze" xfId="292" builtinId="9" hidden="1"/>
    <cellStyle name="Użyte hiperłącze" xfId="294" builtinId="9" hidden="1"/>
    <cellStyle name="Użyte hiperłącze" xfId="296" builtinId="9" hidden="1"/>
    <cellStyle name="Użyte hiperłącze" xfId="298" builtinId="9" hidden="1"/>
    <cellStyle name="Użyte hiperłącze" xfId="300" builtinId="9" hidden="1"/>
    <cellStyle name="Użyte hiperłącze" xfId="302" builtinId="9" hidden="1"/>
    <cellStyle name="Użyte hiperłącze" xfId="304" builtinId="9" hidden="1"/>
    <cellStyle name="Użyte hiperłącze" xfId="306" builtinId="9" hidden="1"/>
    <cellStyle name="Użyte hiperłącze" xfId="308" builtinId="9" hidden="1"/>
    <cellStyle name="Użyte hiperłącze" xfId="310" builtinId="9" hidden="1"/>
    <cellStyle name="Użyte hiperłącze" xfId="312" builtinId="9" hidden="1"/>
    <cellStyle name="Użyte hiperłącze" xfId="314" builtinId="9" hidden="1"/>
    <cellStyle name="Użyte hiperłącze" xfId="316" builtinId="9" hidden="1"/>
    <cellStyle name="Użyte hiperłącze" xfId="318" builtinId="9" hidden="1"/>
    <cellStyle name="Użyte hiperłącze" xfId="320" builtinId="9" hidden="1"/>
    <cellStyle name="Użyte hiperłącze" xfId="322" builtinId="9" hidden="1"/>
    <cellStyle name="Użyte hiperłącze" xfId="324" builtinId="9" hidden="1"/>
    <cellStyle name="Użyte hiperłącze" xfId="326" builtinId="9" hidden="1"/>
    <cellStyle name="Użyte hiperłącze" xfId="328" builtinId="9" hidden="1"/>
    <cellStyle name="Użyte hiperłącze" xfId="330" builtinId="9" hidden="1"/>
    <cellStyle name="Użyte hiperłącze" xfId="332" builtinId="9" hidden="1"/>
    <cellStyle name="Użyte hiperłącze" xfId="334" builtinId="9" hidden="1"/>
    <cellStyle name="Użyte hiperłącze" xfId="336" builtinId="9" hidden="1"/>
    <cellStyle name="Użyte hiperłącze" xfId="338" builtinId="9" hidden="1"/>
    <cellStyle name="Użyte hiperłącze" xfId="340" builtinId="9" hidden="1"/>
    <cellStyle name="Użyte hiperłącze" xfId="342" builtinId="9" hidden="1"/>
    <cellStyle name="Użyte hiperłącze" xfId="344" builtinId="9" hidden="1"/>
    <cellStyle name="Użyte hiperłącze" xfId="346" builtinId="9" hidden="1"/>
    <cellStyle name="Użyte hiperłącze" xfId="348" builtinId="9" hidden="1"/>
    <cellStyle name="Użyte hiperłącze" xfId="350" builtinId="9" hidden="1"/>
    <cellStyle name="Użyte hiperłącze" xfId="352" builtinId="9" hidden="1"/>
    <cellStyle name="Użyte hiperłącze" xfId="354" builtinId="9" hidden="1"/>
    <cellStyle name="Użyte hiperłącze" xfId="356" builtinId="9" hidden="1"/>
    <cellStyle name="Użyte hiperłącze" xfId="358" builtinId="9" hidden="1"/>
    <cellStyle name="Użyte hiperłącze" xfId="360" builtinId="9" hidden="1"/>
    <cellStyle name="Użyte hiperłącze" xfId="362" builtinId="9" hidden="1"/>
    <cellStyle name="Użyte hiperłącze" xfId="364" builtinId="9" hidden="1"/>
    <cellStyle name="Użyte hiperłącze" xfId="366" builtinId="9" hidden="1"/>
    <cellStyle name="Użyte hiperłącze" xfId="368" builtinId="9" hidden="1"/>
    <cellStyle name="Użyte hiperłącze" xfId="370" builtinId="9" hidden="1"/>
    <cellStyle name="Użyte hiperłącze" xfId="372" builtinId="9" hidden="1"/>
    <cellStyle name="Użyte hiperłącze" xfId="374" builtinId="9" hidden="1"/>
    <cellStyle name="Użyte hiperłącze" xfId="376" builtinId="9" hidden="1"/>
    <cellStyle name="Użyte hiperłącze" xfId="378" builtinId="9" hidden="1"/>
    <cellStyle name="Użyte hiperłącze" xfId="379" builtinId="9" hidden="1"/>
    <cellStyle name="Użyte hiperłącze" xfId="380" builtinId="9" hidden="1"/>
    <cellStyle name="Użyte hiperłącze" xfId="381" builtinId="9" hidden="1"/>
    <cellStyle name="Użyte hiperłącze" xfId="382" builtinId="9" hidden="1"/>
    <cellStyle name="Użyte hiperłącze" xfId="383" builtinId="9" hidden="1"/>
    <cellStyle name="Użyte hiperłącze" xfId="384" builtinId="9" hidden="1"/>
    <cellStyle name="Użyte hiperłącze" xfId="385" builtinId="9" hidden="1"/>
    <cellStyle name="Użyte hiperłącze" xfId="386" builtinId="9" hidden="1"/>
    <cellStyle name="Użyte hiperłącze" xfId="387" builtinId="9" hidden="1"/>
    <cellStyle name="Użyte hiperłącze" xfId="388" builtinId="9" hidden="1"/>
    <cellStyle name="Użyte hiperłącze" xfId="389" builtinId="9" hidden="1"/>
    <cellStyle name="Użyte hiperłącze" xfId="390" builtinId="9" hidden="1"/>
    <cellStyle name="Użyte hiperłącze" xfId="391" builtinId="9" hidden="1"/>
    <cellStyle name="Użyte hiperłącze" xfId="392" builtinId="9" hidden="1"/>
    <cellStyle name="Użyte hiperłącze" xfId="393" builtinId="9" hidden="1"/>
    <cellStyle name="Użyte hiperłącze" xfId="394" builtinId="9" hidden="1"/>
    <cellStyle name="Użyte hiperłącze" xfId="395" builtinId="9" hidden="1"/>
    <cellStyle name="Użyte hiperłącze" xfId="396" builtinId="9" hidden="1"/>
  </cellStyles>
  <dxfs count="17"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</dxfs>
  <tableStyles count="0" defaultTableStyle="TableStyleMedium9" defaultPivotStyle="PivotStyleMedium4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CC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https://esa.agh.edu.pl/courses/475" TargetMode="External" Type="http://schemas.openxmlformats.org/officeDocument/2006/relationships/hyperlink"/><Relationship Id="rId2" Target="https://esa.agh.edu.pl/courses/475" TargetMode="External" Type="http://schemas.openxmlformats.org/officeDocument/2006/relationships/hyperlink"/><Relationship Id="rId3" Target="https://esa.agh.edu.pl/courses/475" TargetMode="External" Type="http://schemas.openxmlformats.org/officeDocument/2006/relationships/hyperlink"/><Relationship Id="rId4" Target="../drawings/drawing1.xml" Type="http://schemas.openxmlformats.org/officeDocument/2006/relationships/drawing"/><Relationship Id="rId5" Target="../drawings/vmlDrawing1.vml" Type="http://schemas.openxmlformats.org/officeDocument/2006/relationships/vmlDrawing"/><Relationship Id="rId6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87"/>
  <sheetViews>
    <sheetView tabSelected="1" zoomScale="150" zoomScaleNormal="150" zoomScalePageLayoutView="150" workbookViewId="0">
      <pane xSplit="14" ySplit="12" topLeftCell="AS13" activePane="bottomRight" state="frozen"/>
      <selection pane="topRight" activeCell="M1" sqref="M1"/>
      <selection pane="bottomLeft" activeCell="A8" sqref="A8"/>
      <selection pane="bottomRight" activeCell="BR1" sqref="BR1"/>
    </sheetView>
  </sheetViews>
  <sheetFormatPr baseColWidth="10" defaultColWidth="8.7109375" defaultRowHeight="13" x14ac:dyDescent="0"/>
  <cols>
    <col min="1" max="1" width="42.42578125" style="1" customWidth="1"/>
    <col min="2" max="2" width="11.85546875" style="1" customWidth="1"/>
    <col min="3" max="3" width="3.7109375" style="1" customWidth="1"/>
    <col min="4" max="4" width="3.5703125" style="1" customWidth="1"/>
    <col min="5" max="5" width="3.28515625" style="1" customWidth="1"/>
    <col min="6" max="6" width="6.42578125" style="1" customWidth="1"/>
    <col min="7" max="7" width="3.85546875" style="1" customWidth="1"/>
    <col min="8" max="8" width="4" style="1" customWidth="1"/>
    <col min="9" max="9" width="3.7109375" style="1" customWidth="1"/>
    <col min="10" max="10" width="5.85546875" style="1" customWidth="1"/>
    <col min="11" max="11" width="3" style="1" customWidth="1"/>
    <col min="12" max="13" width="3.42578125" style="1" customWidth="1"/>
    <col min="14" max="14" width="4.140625" style="1" customWidth="1"/>
    <col min="15" max="18" width="4" style="1" customWidth="1"/>
    <col min="19" max="19" width="4.42578125" style="1" customWidth="1"/>
    <col min="20" max="21" width="4" style="1" customWidth="1"/>
    <col min="22" max="23" width="3.85546875" style="1" customWidth="1"/>
    <col min="24" max="24" width="5" style="1" customWidth="1"/>
    <col min="25" max="25" width="4.140625" style="1" customWidth="1"/>
    <col min="26" max="35" width="5" style="1" customWidth="1"/>
    <col min="36" max="36" width="4.85546875" style="1" customWidth="1"/>
    <col min="37" max="44" width="5" style="1" customWidth="1"/>
    <col min="45" max="45" width="4.42578125" style="1" customWidth="1"/>
    <col min="46" max="71" width="5" style="1" customWidth="1"/>
    <col min="72" max="72" width="8.42578125" style="1" hidden="1" customWidth="1"/>
    <col min="73" max="73" width="4.85546875" style="1" customWidth="1"/>
    <col min="74" max="74" width="7.42578125" style="1" customWidth="1"/>
    <col min="75" max="275" width="4.85546875" style="1" customWidth="1"/>
    <col min="276" max="276" width="10.28515625" style="1" customWidth="1"/>
    <col min="277" max="1024" width="8.7109375" style="1"/>
  </cols>
  <sheetData>
    <row r="1" spans="1:276" s="1" customFormat="1" ht="60" customHeight="1">
      <c r="O1" s="81" t="s">
        <v>193</v>
      </c>
      <c r="P1" s="100" t="s">
        <v>210</v>
      </c>
      <c r="Q1" s="100" t="s">
        <v>202</v>
      </c>
      <c r="R1" s="100" t="s">
        <v>382</v>
      </c>
      <c r="S1" s="3" t="s">
        <v>199</v>
      </c>
      <c r="T1" s="3" t="s">
        <v>215</v>
      </c>
      <c r="U1" s="3" t="s">
        <v>262</v>
      </c>
      <c r="V1" s="3" t="s">
        <v>207</v>
      </c>
      <c r="W1" s="3" t="s">
        <v>399</v>
      </c>
      <c r="X1" s="3" t="s">
        <v>398</v>
      </c>
      <c r="Y1" s="3" t="s">
        <v>219</v>
      </c>
      <c r="Z1" s="3" t="s">
        <v>229</v>
      </c>
      <c r="AA1" s="3" t="s">
        <v>234</v>
      </c>
      <c r="AB1" s="3" t="s">
        <v>238</v>
      </c>
      <c r="AC1" s="3" t="s">
        <v>241</v>
      </c>
      <c r="AD1" s="3" t="s">
        <v>244</v>
      </c>
      <c r="AE1" s="3" t="s">
        <v>383</v>
      </c>
      <c r="AF1" s="3" t="s">
        <v>251</v>
      </c>
      <c r="AG1" s="3" t="s">
        <v>248</v>
      </c>
      <c r="AH1" s="3" t="s">
        <v>400</v>
      </c>
      <c r="AI1" s="3" t="s">
        <v>254</v>
      </c>
      <c r="AJ1" s="3" t="s">
        <v>257</v>
      </c>
      <c r="AK1" s="3" t="s">
        <v>260</v>
      </c>
      <c r="AL1" s="3" t="s">
        <v>401</v>
      </c>
      <c r="AM1" s="3" t="s">
        <v>265</v>
      </c>
      <c r="AN1" s="3" t="s">
        <v>268</v>
      </c>
      <c r="AO1" s="3" t="s">
        <v>274</v>
      </c>
      <c r="AP1" s="3" t="s">
        <v>271</v>
      </c>
      <c r="AQ1" s="3" t="s">
        <v>384</v>
      </c>
      <c r="AR1" s="3" t="s">
        <v>402</v>
      </c>
      <c r="AS1" s="3" t="s">
        <v>276</v>
      </c>
      <c r="AT1" s="3" t="s">
        <v>385</v>
      </c>
      <c r="AU1" s="3" t="s">
        <v>279</v>
      </c>
      <c r="AV1" s="3" t="s">
        <v>282</v>
      </c>
      <c r="AW1" s="3" t="s">
        <v>286</v>
      </c>
      <c r="AX1" s="3" t="s">
        <v>289</v>
      </c>
      <c r="AY1" s="3" t="s">
        <v>292</v>
      </c>
      <c r="AZ1" s="3" t="s">
        <v>386</v>
      </c>
      <c r="BA1" s="3" t="s">
        <v>387</v>
      </c>
      <c r="BB1" s="3" t="s">
        <v>403</v>
      </c>
      <c r="BC1" s="3" t="s">
        <v>388</v>
      </c>
      <c r="BD1" s="3" t="s">
        <v>389</v>
      </c>
      <c r="BE1" s="3" t="s">
        <v>390</v>
      </c>
      <c r="BF1" s="3" t="s">
        <v>391</v>
      </c>
      <c r="BG1" s="3" t="s">
        <v>404</v>
      </c>
      <c r="BH1" s="3" t="s">
        <v>392</v>
      </c>
      <c r="BI1" s="3" t="s">
        <v>393</v>
      </c>
      <c r="BJ1" s="3" t="s">
        <v>405</v>
      </c>
      <c r="BK1" s="3" t="s">
        <v>394</v>
      </c>
      <c r="BL1" s="3" t="s">
        <v>406</v>
      </c>
      <c r="BM1" s="3" t="s">
        <v>395</v>
      </c>
      <c r="BN1" s="3" t="s">
        <v>396</v>
      </c>
      <c r="BO1" s="3" t="s">
        <v>308</v>
      </c>
      <c r="BP1" s="3" t="s">
        <v>311</v>
      </c>
      <c r="BQ1" s="3" t="s">
        <v>397</v>
      </c>
    </row>
    <row r="2" spans="1:276" s="1" customFormat="1" ht="20" customHeight="1">
      <c r="O2" s="81" t="s">
        <v>194</v>
      </c>
      <c r="P2" s="100"/>
      <c r="Q2" s="100"/>
      <c r="R2" s="100"/>
      <c r="S2" s="3" t="s">
        <v>194</v>
      </c>
      <c r="T2" s="3" t="s">
        <v>194</v>
      </c>
      <c r="U2" s="3"/>
      <c r="V2" s="3" t="s">
        <v>194</v>
      </c>
      <c r="W2" s="3" t="s">
        <v>194</v>
      </c>
      <c r="X2" s="3" t="s">
        <v>194</v>
      </c>
      <c r="Y2" s="3" t="s">
        <v>194</v>
      </c>
      <c r="Z2" s="3" t="s">
        <v>194</v>
      </c>
      <c r="AA2" s="3" t="s">
        <v>194</v>
      </c>
      <c r="AB2" s="3" t="s">
        <v>194</v>
      </c>
      <c r="AC2" s="3" t="s">
        <v>194</v>
      </c>
      <c r="AD2" s="3" t="s">
        <v>194</v>
      </c>
      <c r="AE2" s="3" t="s">
        <v>194</v>
      </c>
      <c r="AF2" s="3" t="s">
        <v>194</v>
      </c>
      <c r="AG2" s="3" t="s">
        <v>194</v>
      </c>
      <c r="AH2" s="3" t="s">
        <v>194</v>
      </c>
      <c r="AI2" s="3" t="s">
        <v>194</v>
      </c>
      <c r="AJ2" s="3" t="s">
        <v>194</v>
      </c>
      <c r="AK2" s="3" t="s">
        <v>194</v>
      </c>
      <c r="AL2" s="3" t="s">
        <v>194</v>
      </c>
      <c r="AM2" s="3" t="s">
        <v>194</v>
      </c>
      <c r="AN2" s="3" t="s">
        <v>194</v>
      </c>
      <c r="AO2" s="3"/>
      <c r="AP2" s="3" t="s">
        <v>194</v>
      </c>
      <c r="AQ2" s="3"/>
      <c r="AR2" s="3" t="s">
        <v>194</v>
      </c>
      <c r="AS2" s="3" t="s">
        <v>194</v>
      </c>
      <c r="AT2" s="3"/>
      <c r="AU2" s="3" t="s">
        <v>194</v>
      </c>
      <c r="AV2" s="3" t="s">
        <v>194</v>
      </c>
      <c r="AW2" s="3" t="s">
        <v>194</v>
      </c>
      <c r="AX2" s="3" t="s">
        <v>194</v>
      </c>
      <c r="AY2" s="3" t="s">
        <v>194</v>
      </c>
      <c r="AZ2" s="3"/>
      <c r="BA2" s="3"/>
      <c r="BB2" s="3" t="s">
        <v>194</v>
      </c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 t="s">
        <v>194</v>
      </c>
      <c r="BP2" s="3" t="s">
        <v>194</v>
      </c>
    </row>
    <row r="3" spans="1:276" s="1" customFormat="1" ht="31.25" customHeight="1">
      <c r="O3" s="81" t="s">
        <v>195</v>
      </c>
      <c r="P3" s="3" t="s">
        <v>211</v>
      </c>
      <c r="Q3" s="3" t="s">
        <v>203</v>
      </c>
      <c r="R3" s="3" t="s">
        <v>211</v>
      </c>
      <c r="S3" s="3" t="s">
        <v>195</v>
      </c>
      <c r="T3" s="3" t="s">
        <v>216</v>
      </c>
      <c r="U3" s="3" t="s">
        <v>211</v>
      </c>
      <c r="V3" s="3" t="s">
        <v>203</v>
      </c>
      <c r="W3" s="3" t="s">
        <v>216</v>
      </c>
      <c r="X3" s="3" t="s">
        <v>216</v>
      </c>
      <c r="Y3" s="3" t="s">
        <v>216</v>
      </c>
      <c r="Z3" s="3" t="s">
        <v>230</v>
      </c>
      <c r="AA3" s="3" t="s">
        <v>230</v>
      </c>
      <c r="AB3" s="3" t="s">
        <v>230</v>
      </c>
      <c r="AC3" s="3" t="s">
        <v>230</v>
      </c>
      <c r="AD3" s="3" t="s">
        <v>245</v>
      </c>
      <c r="AE3" s="82" t="s">
        <v>245</v>
      </c>
      <c r="AF3" s="3" t="s">
        <v>230</v>
      </c>
      <c r="AG3" s="3" t="s">
        <v>230</v>
      </c>
      <c r="AH3" s="3" t="s">
        <v>295</v>
      </c>
      <c r="AI3" s="3" t="s">
        <v>230</v>
      </c>
      <c r="AJ3" s="3" t="s">
        <v>230</v>
      </c>
      <c r="AK3" s="3" t="s">
        <v>245</v>
      </c>
      <c r="AL3" s="3" t="s">
        <v>295</v>
      </c>
      <c r="AM3" s="3" t="s">
        <v>230</v>
      </c>
      <c r="AN3" s="3" t="s">
        <v>230</v>
      </c>
      <c r="AO3" s="3" t="s">
        <v>230</v>
      </c>
      <c r="AP3" s="3" t="s">
        <v>230</v>
      </c>
      <c r="AQ3" s="3" t="s">
        <v>295</v>
      </c>
      <c r="AR3" s="3" t="s">
        <v>295</v>
      </c>
      <c r="AS3" s="3" t="s">
        <v>230</v>
      </c>
      <c r="AT3" s="3" t="s">
        <v>295</v>
      </c>
      <c r="AU3" s="3" t="s">
        <v>230</v>
      </c>
      <c r="AV3" s="3" t="s">
        <v>230</v>
      </c>
      <c r="AW3" s="3" t="s">
        <v>230</v>
      </c>
      <c r="AX3" s="3" t="s">
        <v>230</v>
      </c>
      <c r="AY3" s="3" t="s">
        <v>230</v>
      </c>
      <c r="AZ3" s="3" t="s">
        <v>295</v>
      </c>
      <c r="BA3" s="3" t="s">
        <v>295</v>
      </c>
      <c r="BB3" s="3" t="s">
        <v>295</v>
      </c>
      <c r="BC3" s="3" t="s">
        <v>295</v>
      </c>
      <c r="BD3" s="98" t="s">
        <v>341</v>
      </c>
      <c r="BE3" s="3" t="s">
        <v>295</v>
      </c>
      <c r="BF3" s="98" t="s">
        <v>341</v>
      </c>
      <c r="BG3" s="3" t="s">
        <v>295</v>
      </c>
      <c r="BH3" s="98" t="s">
        <v>341</v>
      </c>
      <c r="BI3" s="3" t="s">
        <v>295</v>
      </c>
      <c r="BJ3" s="3" t="s">
        <v>295</v>
      </c>
      <c r="BK3" s="3" t="s">
        <v>295</v>
      </c>
      <c r="BL3" s="3" t="s">
        <v>295</v>
      </c>
      <c r="BM3" s="3" t="s">
        <v>295</v>
      </c>
      <c r="BN3" s="98" t="s">
        <v>341</v>
      </c>
      <c r="BO3" s="3" t="s">
        <v>295</v>
      </c>
      <c r="BP3" s="3" t="s">
        <v>295</v>
      </c>
      <c r="BQ3" s="102" t="s">
        <v>356</v>
      </c>
    </row>
    <row r="4" spans="1:276" s="1" customFormat="1" ht="65" customHeight="1">
      <c r="O4" s="81" t="s">
        <v>196</v>
      </c>
      <c r="P4" s="3" t="s">
        <v>212</v>
      </c>
      <c r="Q4" s="3" t="s">
        <v>204</v>
      </c>
      <c r="R4" s="3" t="s">
        <v>222</v>
      </c>
      <c r="S4" s="3" t="s">
        <v>196</v>
      </c>
      <c r="T4" s="3" t="s">
        <v>212</v>
      </c>
      <c r="U4" s="3" t="s">
        <v>235</v>
      </c>
      <c r="V4" s="3" t="s">
        <v>204</v>
      </c>
      <c r="W4" s="3" t="s">
        <v>222</v>
      </c>
      <c r="X4" s="3" t="s">
        <v>212</v>
      </c>
      <c r="Y4" s="3" t="s">
        <v>212</v>
      </c>
      <c r="Z4" s="3" t="s">
        <v>231</v>
      </c>
      <c r="AA4" s="3" t="s">
        <v>235</v>
      </c>
      <c r="AB4" s="3" t="s">
        <v>235</v>
      </c>
      <c r="AC4" s="3" t="s">
        <v>235</v>
      </c>
      <c r="AD4" s="3" t="s">
        <v>235</v>
      </c>
      <c r="AE4" s="3" t="s">
        <v>235</v>
      </c>
      <c r="AF4" s="3" t="s">
        <v>235</v>
      </c>
      <c r="AG4" s="3" t="s">
        <v>235</v>
      </c>
      <c r="AH4" s="3" t="s">
        <v>296</v>
      </c>
      <c r="AI4" s="3" t="s">
        <v>235</v>
      </c>
      <c r="AJ4" s="3" t="s">
        <v>235</v>
      </c>
      <c r="AK4" s="3" t="s">
        <v>235</v>
      </c>
      <c r="AL4" s="3" t="s">
        <v>296</v>
      </c>
      <c r="AM4" s="3" t="s">
        <v>235</v>
      </c>
      <c r="AN4" s="3" t="s">
        <v>231</v>
      </c>
      <c r="AO4" s="3" t="s">
        <v>235</v>
      </c>
      <c r="AP4" s="3" t="s">
        <v>235</v>
      </c>
      <c r="AQ4" s="3" t="s">
        <v>296</v>
      </c>
      <c r="AR4" s="3" t="s">
        <v>296</v>
      </c>
      <c r="AS4" s="3" t="s">
        <v>235</v>
      </c>
      <c r="AT4" s="3" t="s">
        <v>296</v>
      </c>
      <c r="AU4" s="3" t="s">
        <v>235</v>
      </c>
      <c r="AV4" s="3" t="s">
        <v>283</v>
      </c>
      <c r="AW4" s="3" t="s">
        <v>283</v>
      </c>
      <c r="AX4" s="3" t="s">
        <v>283</v>
      </c>
      <c r="AY4" s="3" t="s">
        <v>283</v>
      </c>
      <c r="AZ4" s="3" t="s">
        <v>305</v>
      </c>
      <c r="BA4" s="3" t="s">
        <v>305</v>
      </c>
      <c r="BB4" s="3" t="s">
        <v>305</v>
      </c>
      <c r="BC4" s="3" t="s">
        <v>305</v>
      </c>
      <c r="BD4" s="3" t="s">
        <v>305</v>
      </c>
      <c r="BE4" s="3" t="s">
        <v>305</v>
      </c>
      <c r="BF4" s="3" t="s">
        <v>305</v>
      </c>
      <c r="BG4" s="3" t="s">
        <v>305</v>
      </c>
      <c r="BH4" s="3" t="s">
        <v>305</v>
      </c>
      <c r="BI4" s="3" t="s">
        <v>305</v>
      </c>
      <c r="BJ4" s="3" t="s">
        <v>305</v>
      </c>
      <c r="BK4" s="3" t="s">
        <v>305</v>
      </c>
      <c r="BL4" s="3" t="s">
        <v>305</v>
      </c>
      <c r="BM4" s="3" t="s">
        <v>305</v>
      </c>
      <c r="BN4" s="3" t="s">
        <v>305</v>
      </c>
      <c r="BO4" s="3" t="s">
        <v>305</v>
      </c>
      <c r="BP4" s="3" t="s">
        <v>305</v>
      </c>
      <c r="BQ4" s="102" t="s">
        <v>296</v>
      </c>
    </row>
    <row r="5" spans="1:276" s="1" customFormat="1" ht="50" customHeight="1">
      <c r="O5" s="87" t="s">
        <v>197</v>
      </c>
      <c r="P5" s="88" t="s">
        <v>213</v>
      </c>
      <c r="Q5" s="88" t="s">
        <v>205</v>
      </c>
      <c r="R5" s="88" t="s">
        <v>223</v>
      </c>
      <c r="S5" s="88" t="s">
        <v>200</v>
      </c>
      <c r="T5" s="88" t="s">
        <v>217</v>
      </c>
      <c r="U5" s="88" t="s">
        <v>263</v>
      </c>
      <c r="V5" s="88" t="s">
        <v>208</v>
      </c>
      <c r="W5" s="88" t="s">
        <v>225</v>
      </c>
      <c r="X5" s="88" t="s">
        <v>227</v>
      </c>
      <c r="Y5" s="88" t="s">
        <v>220</v>
      </c>
      <c r="Z5" s="88" t="s">
        <v>232</v>
      </c>
      <c r="AA5" s="88" t="s">
        <v>236</v>
      </c>
      <c r="AB5" s="88" t="s">
        <v>239</v>
      </c>
      <c r="AC5" s="88" t="s">
        <v>242</v>
      </c>
      <c r="AD5" s="88" t="s">
        <v>246</v>
      </c>
      <c r="AE5" s="89" t="s">
        <v>322</v>
      </c>
      <c r="AF5" s="88" t="s">
        <v>252</v>
      </c>
      <c r="AG5" s="88" t="s">
        <v>249</v>
      </c>
      <c r="AH5" s="88" t="s">
        <v>249</v>
      </c>
      <c r="AI5" s="88" t="s">
        <v>255</v>
      </c>
      <c r="AJ5" s="88" t="s">
        <v>258</v>
      </c>
      <c r="AK5" s="88" t="s">
        <v>246</v>
      </c>
      <c r="AL5" s="88" t="s">
        <v>298</v>
      </c>
      <c r="AM5" s="88" t="s">
        <v>266</v>
      </c>
      <c r="AN5" s="88" t="s">
        <v>269</v>
      </c>
      <c r="AO5" s="88" t="s">
        <v>255</v>
      </c>
      <c r="AP5" s="88" t="s">
        <v>272</v>
      </c>
      <c r="AQ5" s="88" t="s">
        <v>300</v>
      </c>
      <c r="AR5" s="88" t="s">
        <v>302</v>
      </c>
      <c r="AS5" s="88" t="s">
        <v>277</v>
      </c>
      <c r="AT5" s="88" t="s">
        <v>293</v>
      </c>
      <c r="AU5" s="88" t="s">
        <v>280</v>
      </c>
      <c r="AV5" s="88" t="s">
        <v>284</v>
      </c>
      <c r="AW5" s="88" t="s">
        <v>287</v>
      </c>
      <c r="AX5" s="88" t="s">
        <v>290</v>
      </c>
      <c r="AY5" s="88" t="s">
        <v>293</v>
      </c>
      <c r="AZ5" s="88" t="s">
        <v>318</v>
      </c>
      <c r="BA5" s="88" t="s">
        <v>290</v>
      </c>
      <c r="BB5" s="88" t="s">
        <v>306</v>
      </c>
      <c r="BC5" s="88" t="s">
        <v>347</v>
      </c>
      <c r="BD5" s="99" t="s">
        <v>339</v>
      </c>
      <c r="BE5" s="88" t="s">
        <v>205</v>
      </c>
      <c r="BF5" s="99" t="s">
        <v>287</v>
      </c>
      <c r="BG5" s="88" t="s">
        <v>223</v>
      </c>
      <c r="BH5" s="99" t="s">
        <v>340</v>
      </c>
      <c r="BI5" s="88" t="s">
        <v>208</v>
      </c>
      <c r="BJ5" s="88" t="s">
        <v>302</v>
      </c>
      <c r="BK5" s="88" t="s">
        <v>293</v>
      </c>
      <c r="BL5" s="88" t="s">
        <v>315</v>
      </c>
      <c r="BM5" s="88" t="s">
        <v>349</v>
      </c>
      <c r="BN5" s="99" t="s">
        <v>298</v>
      </c>
      <c r="BO5" s="88" t="s">
        <v>255</v>
      </c>
      <c r="BP5" s="88" t="s">
        <v>255</v>
      </c>
      <c r="BQ5" s="101" t="s">
        <v>272</v>
      </c>
    </row>
    <row r="6" spans="1:276" ht="101" customHeight="1">
      <c r="A6" s="2"/>
      <c r="B6" s="3" t="s">
        <v>374</v>
      </c>
      <c r="C6" s="3" t="s">
        <v>0</v>
      </c>
      <c r="D6" s="3" t="s">
        <v>139</v>
      </c>
      <c r="E6" s="3" t="s">
        <v>140</v>
      </c>
      <c r="F6" s="3" t="s">
        <v>141</v>
      </c>
      <c r="G6" s="3" t="s">
        <v>144</v>
      </c>
      <c r="H6" s="3" t="s">
        <v>323</v>
      </c>
      <c r="I6" s="3" t="s">
        <v>1</v>
      </c>
      <c r="J6" s="3" t="s">
        <v>328</v>
      </c>
      <c r="K6" s="3" t="s">
        <v>2</v>
      </c>
      <c r="L6" s="3" t="s">
        <v>324</v>
      </c>
      <c r="M6" s="3" t="s">
        <v>325</v>
      </c>
      <c r="N6" s="80" t="s">
        <v>3</v>
      </c>
      <c r="O6" s="83" t="s">
        <v>198</v>
      </c>
      <c r="P6" s="84" t="s">
        <v>214</v>
      </c>
      <c r="Q6" s="84" t="s">
        <v>206</v>
      </c>
      <c r="R6" s="84" t="s">
        <v>224</v>
      </c>
      <c r="S6" s="84" t="s">
        <v>201</v>
      </c>
      <c r="T6" s="84" t="s">
        <v>218</v>
      </c>
      <c r="U6" s="84" t="s">
        <v>264</v>
      </c>
      <c r="V6" s="84" t="s">
        <v>209</v>
      </c>
      <c r="W6" s="84" t="s">
        <v>226</v>
      </c>
      <c r="X6" s="84" t="s">
        <v>228</v>
      </c>
      <c r="Y6" s="84" t="s">
        <v>221</v>
      </c>
      <c r="Z6" s="84" t="s">
        <v>233</v>
      </c>
      <c r="AA6" s="84" t="s">
        <v>237</v>
      </c>
      <c r="AB6" s="84" t="s">
        <v>240</v>
      </c>
      <c r="AC6" s="84" t="s">
        <v>243</v>
      </c>
      <c r="AD6" s="84" t="s">
        <v>247</v>
      </c>
      <c r="AE6" s="84" t="s">
        <v>321</v>
      </c>
      <c r="AF6" s="84" t="s">
        <v>253</v>
      </c>
      <c r="AG6" s="84" t="s">
        <v>250</v>
      </c>
      <c r="AH6" s="84" t="s">
        <v>297</v>
      </c>
      <c r="AI6" s="84" t="s">
        <v>256</v>
      </c>
      <c r="AJ6" s="84" t="s">
        <v>259</v>
      </c>
      <c r="AK6" s="84" t="s">
        <v>261</v>
      </c>
      <c r="AL6" s="84" t="s">
        <v>299</v>
      </c>
      <c r="AM6" s="84" t="s">
        <v>267</v>
      </c>
      <c r="AN6" s="84" t="s">
        <v>270</v>
      </c>
      <c r="AO6" s="84" t="s">
        <v>275</v>
      </c>
      <c r="AP6" s="84" t="s">
        <v>273</v>
      </c>
      <c r="AQ6" s="84" t="s">
        <v>301</v>
      </c>
      <c r="AR6" s="84" t="s">
        <v>303</v>
      </c>
      <c r="AS6" s="84" t="s">
        <v>278</v>
      </c>
      <c r="AT6" s="84" t="s">
        <v>304</v>
      </c>
      <c r="AU6" s="84" t="s">
        <v>281</v>
      </c>
      <c r="AV6" s="84" t="s">
        <v>285</v>
      </c>
      <c r="AW6" s="84" t="s">
        <v>288</v>
      </c>
      <c r="AX6" s="84" t="s">
        <v>291</v>
      </c>
      <c r="AY6" s="84" t="s">
        <v>294</v>
      </c>
      <c r="AZ6" s="84" t="s">
        <v>319</v>
      </c>
      <c r="BA6" s="84" t="s">
        <v>310</v>
      </c>
      <c r="BB6" s="84" t="s">
        <v>307</v>
      </c>
      <c r="BC6" s="84" t="s">
        <v>346</v>
      </c>
      <c r="BD6" s="85" t="s">
        <v>343</v>
      </c>
      <c r="BE6" s="84" t="s">
        <v>317</v>
      </c>
      <c r="BF6" s="85" t="s">
        <v>344</v>
      </c>
      <c r="BG6" s="84" t="s">
        <v>320</v>
      </c>
      <c r="BH6" s="85" t="s">
        <v>342</v>
      </c>
      <c r="BI6" s="84" t="s">
        <v>313</v>
      </c>
      <c r="BJ6" s="84" t="s">
        <v>314</v>
      </c>
      <c r="BK6" s="84" t="s">
        <v>348</v>
      </c>
      <c r="BL6" s="84" t="s">
        <v>316</v>
      </c>
      <c r="BM6" s="84" t="s">
        <v>350</v>
      </c>
      <c r="BN6" s="85" t="s">
        <v>345</v>
      </c>
      <c r="BO6" s="84" t="s">
        <v>309</v>
      </c>
      <c r="BP6" s="84" t="s">
        <v>312</v>
      </c>
      <c r="BQ6" s="85" t="s">
        <v>355</v>
      </c>
      <c r="BR6" s="86" t="s">
        <v>4</v>
      </c>
      <c r="BS6" s="86" t="s">
        <v>326</v>
      </c>
      <c r="BT6" s="3" t="s">
        <v>173</v>
      </c>
      <c r="BU6" s="3" t="s">
        <v>185</v>
      </c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</row>
    <row r="7" spans="1:276" ht="14.25" customHeight="1">
      <c r="A7" s="2"/>
      <c r="B7" s="104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78"/>
      <c r="O7" s="71">
        <v>1</v>
      </c>
      <c r="P7" s="16">
        <v>2</v>
      </c>
      <c r="Q7" s="16">
        <v>3</v>
      </c>
      <c r="R7" s="16">
        <v>4</v>
      </c>
      <c r="S7" s="16">
        <v>5</v>
      </c>
      <c r="T7" s="16">
        <v>6</v>
      </c>
      <c r="U7" s="16">
        <v>7</v>
      </c>
      <c r="V7" s="16">
        <v>8</v>
      </c>
      <c r="W7" s="16">
        <v>9</v>
      </c>
      <c r="X7" s="16">
        <v>10</v>
      </c>
      <c r="Y7" s="16">
        <v>11</v>
      </c>
      <c r="Z7" s="16">
        <v>12</v>
      </c>
      <c r="AA7" s="16">
        <v>13</v>
      </c>
      <c r="AB7" s="16">
        <v>14</v>
      </c>
      <c r="AC7" s="16">
        <v>15</v>
      </c>
      <c r="AD7" s="16">
        <v>16</v>
      </c>
      <c r="AE7" s="16">
        <v>17</v>
      </c>
      <c r="AF7" s="16">
        <v>18</v>
      </c>
      <c r="AG7" s="16">
        <v>19</v>
      </c>
      <c r="AH7" s="16">
        <v>20</v>
      </c>
      <c r="AI7" s="16">
        <v>21</v>
      </c>
      <c r="AJ7" s="16">
        <v>22</v>
      </c>
      <c r="AK7" s="16">
        <v>23</v>
      </c>
      <c r="AL7" s="16">
        <v>24</v>
      </c>
      <c r="AM7" s="16">
        <v>25</v>
      </c>
      <c r="AN7" s="16">
        <v>26</v>
      </c>
      <c r="AO7" s="16">
        <v>27</v>
      </c>
      <c r="AP7" s="16">
        <v>28</v>
      </c>
      <c r="AQ7" s="16">
        <v>29</v>
      </c>
      <c r="AR7" s="16">
        <v>30</v>
      </c>
      <c r="AS7" s="16">
        <v>31</v>
      </c>
      <c r="AT7" s="16">
        <v>32</v>
      </c>
      <c r="AU7" s="16">
        <v>33</v>
      </c>
      <c r="AV7" s="16">
        <v>34</v>
      </c>
      <c r="AW7" s="16">
        <v>35</v>
      </c>
      <c r="AX7" s="16">
        <v>36</v>
      </c>
      <c r="AY7" s="16">
        <v>37</v>
      </c>
      <c r="AZ7" s="16">
        <v>38</v>
      </c>
      <c r="BA7" s="16">
        <v>39</v>
      </c>
      <c r="BB7" s="16">
        <v>40</v>
      </c>
      <c r="BC7" s="16">
        <v>41</v>
      </c>
      <c r="BD7" s="16">
        <v>42</v>
      </c>
      <c r="BE7" s="16">
        <v>43</v>
      </c>
      <c r="BF7" s="16">
        <v>44</v>
      </c>
      <c r="BG7" s="16">
        <v>45</v>
      </c>
      <c r="BH7" s="16">
        <v>46</v>
      </c>
      <c r="BI7" s="16">
        <v>47</v>
      </c>
      <c r="BJ7" s="16">
        <v>48</v>
      </c>
      <c r="BK7" s="16">
        <v>49</v>
      </c>
      <c r="BL7" s="16">
        <v>50</v>
      </c>
      <c r="BM7" s="16">
        <v>51</v>
      </c>
      <c r="BN7" s="16">
        <v>52</v>
      </c>
      <c r="BO7" s="16">
        <v>53</v>
      </c>
      <c r="BP7" s="16">
        <v>54</v>
      </c>
      <c r="BQ7" s="16">
        <v>55</v>
      </c>
      <c r="BR7" s="16">
        <v>56</v>
      </c>
      <c r="BS7" s="16">
        <v>57</v>
      </c>
      <c r="BT7"/>
      <c r="BU7"/>
      <c r="BV7"/>
      <c r="BW7"/>
      <c r="BX7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</row>
    <row r="8" spans="1:276" ht="14.25" customHeight="1">
      <c r="A8" s="7" t="s">
        <v>5</v>
      </c>
      <c r="B8" s="105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77"/>
      <c r="O8" s="72">
        <v>180</v>
      </c>
      <c r="P8" s="10">
        <v>210</v>
      </c>
      <c r="Q8" s="10">
        <v>180</v>
      </c>
      <c r="R8" s="10">
        <v>210</v>
      </c>
      <c r="S8" s="10">
        <v>180</v>
      </c>
      <c r="T8" s="10">
        <v>210</v>
      </c>
      <c r="U8" s="10">
        <v>210</v>
      </c>
      <c r="V8" s="10">
        <v>180</v>
      </c>
      <c r="W8" s="10">
        <v>210</v>
      </c>
      <c r="X8" s="10">
        <v>210</v>
      </c>
      <c r="Y8" s="10">
        <v>210</v>
      </c>
      <c r="Z8" s="10">
        <v>240</v>
      </c>
      <c r="AA8" s="10">
        <v>240</v>
      </c>
      <c r="AB8" s="10">
        <v>240</v>
      </c>
      <c r="AC8" s="10">
        <v>240</v>
      </c>
      <c r="AD8" s="10">
        <v>240</v>
      </c>
      <c r="AE8" s="10">
        <v>240</v>
      </c>
      <c r="AF8" s="10">
        <v>240</v>
      </c>
      <c r="AG8" s="10">
        <v>240</v>
      </c>
      <c r="AH8" s="10">
        <v>240</v>
      </c>
      <c r="AI8" s="10">
        <v>240</v>
      </c>
      <c r="AJ8" s="10">
        <v>240</v>
      </c>
      <c r="AK8" s="10">
        <v>240</v>
      </c>
      <c r="AL8" s="10">
        <v>240</v>
      </c>
      <c r="AM8" s="10">
        <v>240</v>
      </c>
      <c r="AN8" s="10">
        <v>240</v>
      </c>
      <c r="AO8" s="10">
        <v>240</v>
      </c>
      <c r="AP8" s="10">
        <v>240</v>
      </c>
      <c r="AQ8" s="10">
        <v>240</v>
      </c>
      <c r="AR8" s="10">
        <v>240</v>
      </c>
      <c r="AS8" s="10">
        <v>0</v>
      </c>
      <c r="AT8" s="10">
        <v>240</v>
      </c>
      <c r="AU8" s="10">
        <v>360</v>
      </c>
      <c r="AV8" s="10">
        <v>360</v>
      </c>
      <c r="AW8" s="10">
        <v>360</v>
      </c>
      <c r="AX8" s="10">
        <v>360</v>
      </c>
      <c r="AY8" s="10">
        <v>360</v>
      </c>
      <c r="AZ8" s="10">
        <v>56</v>
      </c>
      <c r="BA8" s="10">
        <v>56</v>
      </c>
      <c r="BB8" s="10">
        <v>56</v>
      </c>
      <c r="BC8" s="10">
        <v>56</v>
      </c>
      <c r="BD8" s="10">
        <v>56</v>
      </c>
      <c r="BE8" s="10">
        <v>56</v>
      </c>
      <c r="BF8" s="10">
        <v>56</v>
      </c>
      <c r="BG8" s="10">
        <v>56</v>
      </c>
      <c r="BH8" s="10">
        <v>56</v>
      </c>
      <c r="BI8" s="10">
        <v>56</v>
      </c>
      <c r="BJ8" s="10">
        <v>56</v>
      </c>
      <c r="BK8" s="10">
        <v>56</v>
      </c>
      <c r="BL8" s="10">
        <v>56</v>
      </c>
      <c r="BM8" s="10">
        <v>56</v>
      </c>
      <c r="BN8" s="10">
        <v>56</v>
      </c>
      <c r="BO8" s="10">
        <v>56</v>
      </c>
      <c r="BP8" s="10">
        <v>56</v>
      </c>
      <c r="BQ8" s="10">
        <v>240</v>
      </c>
      <c r="BR8" s="10"/>
      <c r="BS8" s="10"/>
      <c r="BT8"/>
      <c r="BU8"/>
      <c r="BV8" s="1">
        <f>SUM(O8:BU8)</f>
        <v>9982</v>
      </c>
      <c r="BW8"/>
      <c r="BX8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</row>
    <row r="9" spans="1:276" s="1" customFormat="1" ht="14.25" customHeight="1">
      <c r="A9" s="7" t="s">
        <v>174</v>
      </c>
      <c r="B9" s="105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77"/>
      <c r="O9" s="72"/>
      <c r="P9" s="10"/>
      <c r="Q9" s="10">
        <v>30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>
        <v>60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</row>
    <row r="10" spans="1:276" ht="14.25" customHeight="1">
      <c r="A10" s="11" t="s">
        <v>187</v>
      </c>
      <c r="B10" s="106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77"/>
      <c r="O10" s="73">
        <f t="shared" ref="O10:AY10" si="0">O13+O18</f>
        <v>215</v>
      </c>
      <c r="P10" s="12">
        <f>P13+P18</f>
        <v>308</v>
      </c>
      <c r="Q10" s="12">
        <f>Q13+Q18</f>
        <v>162</v>
      </c>
      <c r="R10" s="12">
        <f>R13+R18</f>
        <v>311</v>
      </c>
      <c r="S10" s="12">
        <f t="shared" si="0"/>
        <v>285</v>
      </c>
      <c r="T10" s="12">
        <f>T13+T18</f>
        <v>246</v>
      </c>
      <c r="U10" s="12">
        <f>U13+U18</f>
        <v>281</v>
      </c>
      <c r="V10" s="12">
        <f t="shared" si="0"/>
        <v>340</v>
      </c>
      <c r="W10" s="12">
        <f>W13+W18</f>
        <v>336</v>
      </c>
      <c r="X10" s="12">
        <f>X13+X18</f>
        <v>381.5</v>
      </c>
      <c r="Y10" s="12">
        <f t="shared" si="0"/>
        <v>238</v>
      </c>
      <c r="Z10" s="12">
        <f t="shared" si="0"/>
        <v>370</v>
      </c>
      <c r="AA10" s="12">
        <f t="shared" si="0"/>
        <v>308</v>
      </c>
      <c r="AB10" s="12">
        <f t="shared" si="0"/>
        <v>294</v>
      </c>
      <c r="AC10" s="12">
        <f t="shared" si="0"/>
        <v>294</v>
      </c>
      <c r="AD10" s="12">
        <f t="shared" si="0"/>
        <v>365</v>
      </c>
      <c r="AE10" s="12">
        <f>AE13+AE18</f>
        <v>511</v>
      </c>
      <c r="AF10" s="12">
        <f>AF13+AF18</f>
        <v>438</v>
      </c>
      <c r="AG10" s="12">
        <f t="shared" si="0"/>
        <v>401</v>
      </c>
      <c r="AH10" s="12">
        <f>AH13+AH18</f>
        <v>391</v>
      </c>
      <c r="AI10" s="12">
        <f t="shared" si="0"/>
        <v>301</v>
      </c>
      <c r="AJ10" s="12">
        <f t="shared" si="0"/>
        <v>336</v>
      </c>
      <c r="AK10" s="12">
        <f t="shared" si="0"/>
        <v>250</v>
      </c>
      <c r="AL10" s="12">
        <f>AL13+AL18</f>
        <v>344.5</v>
      </c>
      <c r="AM10" s="12">
        <f t="shared" si="0"/>
        <v>331</v>
      </c>
      <c r="AN10" s="12">
        <f t="shared" si="0"/>
        <v>308</v>
      </c>
      <c r="AO10" s="12">
        <f>AO13+AO18</f>
        <v>361</v>
      </c>
      <c r="AP10" s="12">
        <f t="shared" si="0"/>
        <v>301</v>
      </c>
      <c r="AQ10" s="12">
        <f>AQ13+AQ18</f>
        <v>330</v>
      </c>
      <c r="AR10" s="12">
        <f>AR13+AR18</f>
        <v>473</v>
      </c>
      <c r="AS10" s="12">
        <f t="shared" si="0"/>
        <v>0</v>
      </c>
      <c r="AT10" s="12">
        <f>AT13+AT18</f>
        <v>312</v>
      </c>
      <c r="AU10" s="12">
        <f t="shared" si="0"/>
        <v>427</v>
      </c>
      <c r="AV10" s="12">
        <f t="shared" si="0"/>
        <v>434</v>
      </c>
      <c r="AW10" s="12">
        <f t="shared" si="0"/>
        <v>568</v>
      </c>
      <c r="AX10" s="12">
        <f t="shared" si="0"/>
        <v>484</v>
      </c>
      <c r="AY10" s="12">
        <f t="shared" si="0"/>
        <v>713</v>
      </c>
      <c r="AZ10" s="12">
        <f>AZ13+AZ18</f>
        <v>56</v>
      </c>
      <c r="BA10" s="12">
        <f>BA13+BA18</f>
        <v>56</v>
      </c>
      <c r="BB10" s="12">
        <f t="shared" ref="BB10:BQ10" si="1">BB13+BB18</f>
        <v>56</v>
      </c>
      <c r="BC10" s="12">
        <f t="shared" ref="BC10:BM10" si="2">BC13+BC18</f>
        <v>56</v>
      </c>
      <c r="BD10" s="12">
        <f>BD13+BD18</f>
        <v>0</v>
      </c>
      <c r="BE10" s="12">
        <f>BE13+BE18</f>
        <v>56</v>
      </c>
      <c r="BF10" s="12">
        <f>BF13+BF18</f>
        <v>0</v>
      </c>
      <c r="BG10" s="12">
        <f>BG13+BG18</f>
        <v>56</v>
      </c>
      <c r="BH10" s="12">
        <f t="shared" ref="BH10" si="3">BH13+BH18</f>
        <v>56</v>
      </c>
      <c r="BI10" s="12">
        <f>BI13+BI18</f>
        <v>84</v>
      </c>
      <c r="BJ10" s="12">
        <f>BJ13+BJ18</f>
        <v>56</v>
      </c>
      <c r="BK10" s="12">
        <f t="shared" si="2"/>
        <v>0</v>
      </c>
      <c r="BL10" s="12">
        <f>BL13+BL18</f>
        <v>56</v>
      </c>
      <c r="BM10" s="12">
        <f t="shared" si="2"/>
        <v>0</v>
      </c>
      <c r="BN10" s="12">
        <f>BN13+BN18</f>
        <v>56</v>
      </c>
      <c r="BO10" s="12">
        <f t="shared" si="1"/>
        <v>56</v>
      </c>
      <c r="BP10" s="12">
        <f t="shared" si="1"/>
        <v>60</v>
      </c>
      <c r="BQ10" s="12">
        <f t="shared" si="1"/>
        <v>364</v>
      </c>
      <c r="BR10" s="12"/>
      <c r="BS10" s="12"/>
      <c r="BT10"/>
      <c r="BU10"/>
      <c r="BV10" s="1">
        <f>SUM(O10:BQ10)</f>
        <v>13873</v>
      </c>
      <c r="BW10"/>
      <c r="BX10">
        <f>(BV10-BV8)/BV10</f>
        <v>0.28047286095293017</v>
      </c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</row>
    <row r="11" spans="1:276" s="1" customFormat="1" ht="14.25" hidden="1" customHeight="1">
      <c r="A11" s="58" t="s">
        <v>175</v>
      </c>
      <c r="B11" s="10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77"/>
      <c r="O11" s="60">
        <f t="shared" ref="O11:U11" si="4">MAX(O13-O8,0)</f>
        <v>10</v>
      </c>
      <c r="P11" s="59">
        <f t="shared" si="4"/>
        <v>0</v>
      </c>
      <c r="Q11" s="59">
        <f t="shared" si="4"/>
        <v>0</v>
      </c>
      <c r="R11" s="59">
        <f t="shared" si="4"/>
        <v>14</v>
      </c>
      <c r="S11" s="59">
        <f t="shared" si="4"/>
        <v>12</v>
      </c>
      <c r="T11" s="59">
        <f t="shared" si="4"/>
        <v>0</v>
      </c>
      <c r="U11" s="59">
        <f t="shared" si="4"/>
        <v>56</v>
      </c>
      <c r="V11" s="59">
        <f t="shared" ref="V11:BQ11" si="5">MAX(V13-V8,0)</f>
        <v>2</v>
      </c>
      <c r="W11" s="59">
        <f>MAX(W13-W8,0)</f>
        <v>70</v>
      </c>
      <c r="X11" s="59">
        <f>MAX(X13-X8,0)</f>
        <v>35</v>
      </c>
      <c r="Y11" s="59">
        <f t="shared" si="5"/>
        <v>28</v>
      </c>
      <c r="Z11" s="59">
        <f t="shared" si="5"/>
        <v>107</v>
      </c>
      <c r="AA11" s="59">
        <f t="shared" si="5"/>
        <v>68</v>
      </c>
      <c r="AB11" s="59">
        <f t="shared" si="5"/>
        <v>12</v>
      </c>
      <c r="AC11" s="59">
        <f t="shared" si="5"/>
        <v>54</v>
      </c>
      <c r="AD11" s="59">
        <f t="shared" si="5"/>
        <v>110</v>
      </c>
      <c r="AE11" s="59">
        <f>MAX(AE13-AE8,0)</f>
        <v>0</v>
      </c>
      <c r="AF11" s="59">
        <f>MAX(AF13-AF8,0)</f>
        <v>165</v>
      </c>
      <c r="AG11" s="59">
        <f t="shared" si="5"/>
        <v>14</v>
      </c>
      <c r="AH11" s="59">
        <f>MAX(AH13-AH8,0)</f>
        <v>148</v>
      </c>
      <c r="AI11" s="59">
        <f t="shared" si="5"/>
        <v>0</v>
      </c>
      <c r="AJ11" s="59">
        <f t="shared" si="5"/>
        <v>40</v>
      </c>
      <c r="AK11" s="59">
        <f t="shared" si="5"/>
        <v>10</v>
      </c>
      <c r="AL11" s="59">
        <f>MAX(AL13-AL8,0)</f>
        <v>61</v>
      </c>
      <c r="AM11" s="59">
        <f t="shared" si="5"/>
        <v>61</v>
      </c>
      <c r="AN11" s="59">
        <f t="shared" si="5"/>
        <v>54</v>
      </c>
      <c r="AO11" s="59">
        <f>MAX(AO13-AO8,0)</f>
        <v>89</v>
      </c>
      <c r="AP11" s="59">
        <f t="shared" si="5"/>
        <v>61</v>
      </c>
      <c r="AQ11" s="59">
        <f>MAX(AQ13-AQ8,0)</f>
        <v>90</v>
      </c>
      <c r="AR11" s="59">
        <f>MAX(AR13-AR8,0)</f>
        <v>72</v>
      </c>
      <c r="AS11" s="59">
        <f t="shared" si="5"/>
        <v>0</v>
      </c>
      <c r="AT11" s="59">
        <f>MAX(AT13-AT8,0)</f>
        <v>0</v>
      </c>
      <c r="AU11" s="59">
        <f t="shared" si="5"/>
        <v>0</v>
      </c>
      <c r="AV11" s="59">
        <f t="shared" si="5"/>
        <v>74</v>
      </c>
      <c r="AW11" s="59">
        <f t="shared" si="5"/>
        <v>183</v>
      </c>
      <c r="AX11" s="59">
        <f t="shared" si="5"/>
        <v>116</v>
      </c>
      <c r="AY11" s="59">
        <f t="shared" si="5"/>
        <v>322</v>
      </c>
      <c r="AZ11" s="59">
        <f>MAX(AZ13-AZ8,0)</f>
        <v>0</v>
      </c>
      <c r="BA11" s="59">
        <f>MAX(BA13-BA8,0)</f>
        <v>0</v>
      </c>
      <c r="BB11" s="59">
        <f t="shared" si="5"/>
        <v>0</v>
      </c>
      <c r="BC11" s="59">
        <f t="shared" ref="BC11:BM11" si="6">MAX(BC13-BC8,0)</f>
        <v>0</v>
      </c>
      <c r="BD11" s="59"/>
      <c r="BE11" s="59">
        <f>MAX(BE13-BE8,0)</f>
        <v>0</v>
      </c>
      <c r="BF11" s="59"/>
      <c r="BG11" s="59">
        <f>MAX(BG13-BG8,0)</f>
        <v>0</v>
      </c>
      <c r="BH11" s="59"/>
      <c r="BI11" s="59">
        <f>MAX(BI13-BI8,0)</f>
        <v>28</v>
      </c>
      <c r="BJ11" s="59">
        <f>MAX(BJ13-BJ8,0)</f>
        <v>0</v>
      </c>
      <c r="BK11" s="59">
        <f t="shared" si="6"/>
        <v>0</v>
      </c>
      <c r="BL11" s="59">
        <f>MAX(BL13-BL8,0)</f>
        <v>0</v>
      </c>
      <c r="BM11" s="59">
        <f t="shared" si="6"/>
        <v>0</v>
      </c>
      <c r="BN11" s="59"/>
      <c r="BO11" s="59">
        <f t="shared" si="5"/>
        <v>0</v>
      </c>
      <c r="BP11" s="59">
        <f t="shared" si="5"/>
        <v>4</v>
      </c>
      <c r="BQ11" s="59">
        <f t="shared" si="5"/>
        <v>124</v>
      </c>
      <c r="BR11" s="59"/>
      <c r="BS11" s="59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</row>
    <row r="12" spans="1:276" s="1" customFormat="1" ht="14.25" customHeight="1">
      <c r="A12" s="58" t="s">
        <v>186</v>
      </c>
      <c r="B12" s="10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77"/>
      <c r="O12" s="74">
        <f t="shared" ref="O12:U12" si="7">MAX((O13-O8),0)/O8</f>
        <v>5.5555555555555552E-2</v>
      </c>
      <c r="P12" s="70">
        <f t="shared" si="7"/>
        <v>0</v>
      </c>
      <c r="Q12" s="70">
        <f t="shared" si="7"/>
        <v>0</v>
      </c>
      <c r="R12" s="70">
        <f t="shared" si="7"/>
        <v>6.6666666666666666E-2</v>
      </c>
      <c r="S12" s="70">
        <f t="shared" si="7"/>
        <v>6.6666666666666666E-2</v>
      </c>
      <c r="T12" s="70">
        <f t="shared" si="7"/>
        <v>0</v>
      </c>
      <c r="U12" s="70">
        <f t="shared" si="7"/>
        <v>0.26666666666666666</v>
      </c>
      <c r="V12" s="70">
        <f t="shared" ref="V12:BQ12" si="8">MAX((V13-V8),0)/V8</f>
        <v>1.1111111111111112E-2</v>
      </c>
      <c r="W12" s="70">
        <f>MAX((W13-W8),0)/W8</f>
        <v>0.33333333333333331</v>
      </c>
      <c r="X12" s="70">
        <f>MAX((X13-X8),0)/X8</f>
        <v>0.16666666666666666</v>
      </c>
      <c r="Y12" s="70">
        <f t="shared" si="8"/>
        <v>0.13333333333333333</v>
      </c>
      <c r="Z12" s="70">
        <f t="shared" si="8"/>
        <v>0.44583333333333336</v>
      </c>
      <c r="AA12" s="70">
        <f t="shared" si="8"/>
        <v>0.28333333333333333</v>
      </c>
      <c r="AB12" s="70">
        <f t="shared" si="8"/>
        <v>0.05</v>
      </c>
      <c r="AC12" s="70">
        <f t="shared" si="8"/>
        <v>0.22500000000000001</v>
      </c>
      <c r="AD12" s="70">
        <f t="shared" si="8"/>
        <v>0.45833333333333331</v>
      </c>
      <c r="AE12" s="70">
        <f>MAX((AE13-AE8),0)/AE8</f>
        <v>0</v>
      </c>
      <c r="AF12" s="70">
        <f>MAX((AF13-AF8),0)/AF8</f>
        <v>0.6875</v>
      </c>
      <c r="AG12" s="70">
        <f t="shared" si="8"/>
        <v>5.8333333333333334E-2</v>
      </c>
      <c r="AH12" s="70">
        <f>MAX((AH13-AH8),0)/AH8</f>
        <v>0.6166666666666667</v>
      </c>
      <c r="AI12" s="70">
        <f t="shared" si="8"/>
        <v>0</v>
      </c>
      <c r="AJ12" s="70">
        <f t="shared" si="8"/>
        <v>0.16666666666666666</v>
      </c>
      <c r="AK12" s="70">
        <f t="shared" si="8"/>
        <v>4.1666666666666664E-2</v>
      </c>
      <c r="AL12" s="70">
        <f>MAX((AL13-AL8),0)/AL8</f>
        <v>0.25416666666666665</v>
      </c>
      <c r="AM12" s="70">
        <f t="shared" si="8"/>
        <v>0.25416666666666665</v>
      </c>
      <c r="AN12" s="70">
        <f t="shared" si="8"/>
        <v>0.22500000000000001</v>
      </c>
      <c r="AO12" s="70">
        <f>MAX((AO13-AO8),0)/AO8</f>
        <v>0.37083333333333335</v>
      </c>
      <c r="AP12" s="70">
        <f t="shared" si="8"/>
        <v>0.25416666666666665</v>
      </c>
      <c r="AQ12" s="70">
        <f>MAX((AQ13-AQ8),0)/AQ8</f>
        <v>0.375</v>
      </c>
      <c r="AR12" s="70">
        <f>MAX((AR13-AR8),0)/AR8</f>
        <v>0.3</v>
      </c>
      <c r="AS12" s="70" t="e">
        <f t="shared" si="8"/>
        <v>#DIV/0!</v>
      </c>
      <c r="AT12" s="70">
        <f>MAX((AT13-AT8),0)/AT8</f>
        <v>0</v>
      </c>
      <c r="AU12" s="70">
        <f t="shared" si="8"/>
        <v>0</v>
      </c>
      <c r="AV12" s="70">
        <f t="shared" si="8"/>
        <v>0.20555555555555555</v>
      </c>
      <c r="AW12" s="70">
        <f t="shared" si="8"/>
        <v>0.5083333333333333</v>
      </c>
      <c r="AX12" s="70">
        <f t="shared" si="8"/>
        <v>0.32222222222222224</v>
      </c>
      <c r="AY12" s="70">
        <f t="shared" si="8"/>
        <v>0.89444444444444449</v>
      </c>
      <c r="AZ12" s="70">
        <f>MAX((AZ13-AZ8),0)/AZ8</f>
        <v>0</v>
      </c>
      <c r="BA12" s="70">
        <f>MAX((BA13-BA8),0)/BA8</f>
        <v>0</v>
      </c>
      <c r="BB12" s="70">
        <f t="shared" si="8"/>
        <v>0</v>
      </c>
      <c r="BC12" s="70">
        <f t="shared" ref="BC12:BM12" si="9">MAX((BC13-BC8),0)/BC8</f>
        <v>0</v>
      </c>
      <c r="BD12" s="70">
        <f>MAX((BD13-BD8),0)/BD8</f>
        <v>0</v>
      </c>
      <c r="BE12" s="70">
        <f>MAX((BE13-BE8),0)/BE8</f>
        <v>0</v>
      </c>
      <c r="BF12" s="70">
        <f>MAX((BF13-BF8),0)/BF8</f>
        <v>0</v>
      </c>
      <c r="BG12" s="70">
        <f>MAX((BG13-BG8),0)/BG8</f>
        <v>0</v>
      </c>
      <c r="BH12" s="70">
        <f t="shared" ref="BH12" si="10">MAX((BH13-BH8),0)/BH8</f>
        <v>0</v>
      </c>
      <c r="BI12" s="70">
        <f>MAX((BI13-BI8),0)/BI8</f>
        <v>0.5</v>
      </c>
      <c r="BJ12" s="70">
        <f>MAX((BJ13-BJ8),0)/BJ8</f>
        <v>0</v>
      </c>
      <c r="BK12" s="70">
        <f t="shared" si="9"/>
        <v>0</v>
      </c>
      <c r="BL12" s="70">
        <f>MAX((BL13-BL8),0)/BL8</f>
        <v>0</v>
      </c>
      <c r="BM12" s="70">
        <f t="shared" si="9"/>
        <v>0</v>
      </c>
      <c r="BN12" s="70">
        <f>MAX((BN13-BN8),0)/BN8</f>
        <v>0</v>
      </c>
      <c r="BO12" s="70">
        <f t="shared" si="8"/>
        <v>0</v>
      </c>
      <c r="BP12" s="70">
        <f t="shared" si="8"/>
        <v>7.1428571428571425E-2</v>
      </c>
      <c r="BQ12" s="70">
        <f t="shared" si="8"/>
        <v>0.51666666666666672</v>
      </c>
      <c r="BR12" s="59"/>
      <c r="BS12" s="59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</row>
    <row r="13" spans="1:276" ht="14.25" customHeight="1">
      <c r="A13" s="13" t="s">
        <v>6</v>
      </c>
      <c r="B13" s="10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77"/>
      <c r="O13" s="75">
        <f t="shared" ref="O13:AY13" si="11">O14+O15+O16+O17</f>
        <v>190</v>
      </c>
      <c r="P13" s="14">
        <f>P14+P15+P16+P17</f>
        <v>140</v>
      </c>
      <c r="Q13" s="14">
        <f>Q14+Q15+Q16+Q17</f>
        <v>127</v>
      </c>
      <c r="R13" s="14">
        <f>R14+R15+R16+R17</f>
        <v>224</v>
      </c>
      <c r="S13" s="14">
        <f t="shared" si="11"/>
        <v>192</v>
      </c>
      <c r="T13" s="14">
        <f>T14+T15+T16+T17</f>
        <v>166</v>
      </c>
      <c r="U13" s="14">
        <f>U14+U15+U16+U17</f>
        <v>266</v>
      </c>
      <c r="V13" s="14">
        <f t="shared" si="11"/>
        <v>182</v>
      </c>
      <c r="W13" s="14">
        <f>W14+W15+W16+W17</f>
        <v>280</v>
      </c>
      <c r="X13" s="14">
        <f>X14+X15+X16+X17</f>
        <v>245</v>
      </c>
      <c r="Y13" s="14">
        <f t="shared" si="11"/>
        <v>238</v>
      </c>
      <c r="Z13" s="14">
        <f t="shared" si="11"/>
        <v>347</v>
      </c>
      <c r="AA13" s="14">
        <f t="shared" si="11"/>
        <v>308</v>
      </c>
      <c r="AB13" s="14">
        <f t="shared" si="11"/>
        <v>252</v>
      </c>
      <c r="AC13" s="14">
        <f t="shared" si="11"/>
        <v>294</v>
      </c>
      <c r="AD13" s="14">
        <f t="shared" si="11"/>
        <v>350</v>
      </c>
      <c r="AE13" s="14">
        <f>AE14+AE15+AE16+AE17</f>
        <v>238</v>
      </c>
      <c r="AF13" s="14">
        <f>AF14+AF15+AF16+AF17</f>
        <v>405</v>
      </c>
      <c r="AG13" s="14">
        <f t="shared" si="11"/>
        <v>254</v>
      </c>
      <c r="AH13" s="14">
        <f>AH14+AH15+AH16+AH17</f>
        <v>388</v>
      </c>
      <c r="AI13" s="14">
        <f t="shared" si="11"/>
        <v>231</v>
      </c>
      <c r="AJ13" s="14">
        <f t="shared" si="11"/>
        <v>280</v>
      </c>
      <c r="AK13" s="14">
        <f t="shared" si="11"/>
        <v>250</v>
      </c>
      <c r="AL13" s="14">
        <f>AL14+AL15+AL16+AL17</f>
        <v>301</v>
      </c>
      <c r="AM13" s="14">
        <f t="shared" si="11"/>
        <v>301</v>
      </c>
      <c r="AN13" s="14">
        <f t="shared" si="11"/>
        <v>294</v>
      </c>
      <c r="AO13" s="14">
        <f>AO14+AO15+AO16+AO17</f>
        <v>329</v>
      </c>
      <c r="AP13" s="14">
        <f t="shared" si="11"/>
        <v>301</v>
      </c>
      <c r="AQ13" s="14">
        <f>AQ14+AQ15+AQ16+AQ17</f>
        <v>330</v>
      </c>
      <c r="AR13" s="14">
        <f>AR14+AR15+AR16+AR17</f>
        <v>312</v>
      </c>
      <c r="AS13" s="14">
        <f t="shared" si="11"/>
        <v>0</v>
      </c>
      <c r="AT13" s="14">
        <f>AT14+AT15+AT16+AT17</f>
        <v>224</v>
      </c>
      <c r="AU13" s="14">
        <f t="shared" si="11"/>
        <v>336</v>
      </c>
      <c r="AV13" s="14">
        <f t="shared" si="11"/>
        <v>434</v>
      </c>
      <c r="AW13" s="14">
        <f t="shared" si="11"/>
        <v>543</v>
      </c>
      <c r="AX13" s="14">
        <f t="shared" si="11"/>
        <v>476</v>
      </c>
      <c r="AY13" s="14">
        <f t="shared" si="11"/>
        <v>682</v>
      </c>
      <c r="AZ13" s="14">
        <f>AZ14+AZ15+AZ16+AZ17</f>
        <v>49</v>
      </c>
      <c r="BA13" s="14">
        <f>BA14+BA15+BA16+BA17</f>
        <v>56</v>
      </c>
      <c r="BB13" s="14">
        <f t="shared" ref="BB13:BS13" si="12">BB14+BB15+BB16+BB17</f>
        <v>56</v>
      </c>
      <c r="BC13" s="14">
        <f t="shared" ref="BC13:BM13" si="13">BC14+BC15+BC16+BC17</f>
        <v>56</v>
      </c>
      <c r="BD13" s="14">
        <f>BD14+BD15+BD16+BD17</f>
        <v>0</v>
      </c>
      <c r="BE13" s="14">
        <f>BE14+BE15+BE16+BE17</f>
        <v>56</v>
      </c>
      <c r="BF13" s="14">
        <f>BF14+BF15+BF16+BF17</f>
        <v>0</v>
      </c>
      <c r="BG13" s="14">
        <f>BG14+BG15+BG16+BG17</f>
        <v>56</v>
      </c>
      <c r="BH13" s="14">
        <f t="shared" ref="BH13" si="14">BH14+BH15+BH16+BH17</f>
        <v>56</v>
      </c>
      <c r="BI13" s="14">
        <f>BI14+BI15+BI16+BI17</f>
        <v>84</v>
      </c>
      <c r="BJ13" s="14">
        <f>BJ14+BJ15+BJ16+BJ17</f>
        <v>56</v>
      </c>
      <c r="BK13" s="14">
        <f t="shared" si="13"/>
        <v>0</v>
      </c>
      <c r="BL13" s="14">
        <f>BL14+BL15+BL16+BL17</f>
        <v>56</v>
      </c>
      <c r="BM13" s="14">
        <f t="shared" si="13"/>
        <v>0</v>
      </c>
      <c r="BN13" s="14">
        <f>BN14+BN15+BN16+BN17</f>
        <v>56</v>
      </c>
      <c r="BO13" s="14">
        <f t="shared" si="12"/>
        <v>56</v>
      </c>
      <c r="BP13" s="14">
        <f t="shared" si="12"/>
        <v>60</v>
      </c>
      <c r="BQ13" s="14">
        <f t="shared" ref="BQ13" si="15">BQ14+BQ15+BQ16+BQ17</f>
        <v>364</v>
      </c>
      <c r="BR13" s="14">
        <f t="shared" si="12"/>
        <v>901</v>
      </c>
      <c r="BS13" s="14">
        <f t="shared" si="12"/>
        <v>112</v>
      </c>
      <c r="BT13"/>
      <c r="BU13"/>
      <c r="BV13">
        <f>SUM(O13:BQ13)</f>
        <v>11827</v>
      </c>
      <c r="BW13"/>
      <c r="BX13">
        <f>(BV13-BV8)/BV13</f>
        <v>0.15599898537245285</v>
      </c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</row>
    <row r="14" spans="1:276" ht="14.25" customHeight="1">
      <c r="A14" s="15" t="s">
        <v>7</v>
      </c>
      <c r="B14" s="10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77"/>
      <c r="O14" s="71">
        <f t="shared" ref="O14:AT14" si="16">SUM(O26:O125)+SUM(O259:O265)</f>
        <v>112</v>
      </c>
      <c r="P14" s="16">
        <f t="shared" si="16"/>
        <v>98</v>
      </c>
      <c r="Q14" s="16">
        <f t="shared" si="16"/>
        <v>98</v>
      </c>
      <c r="R14" s="16">
        <f t="shared" si="16"/>
        <v>28</v>
      </c>
      <c r="S14" s="16">
        <f t="shared" si="16"/>
        <v>122</v>
      </c>
      <c r="T14" s="16">
        <f t="shared" si="16"/>
        <v>104</v>
      </c>
      <c r="U14" s="16">
        <f t="shared" si="16"/>
        <v>0</v>
      </c>
      <c r="V14" s="16">
        <f t="shared" si="16"/>
        <v>126</v>
      </c>
      <c r="W14" s="16">
        <f t="shared" si="16"/>
        <v>84</v>
      </c>
      <c r="X14" s="16">
        <f t="shared" si="16"/>
        <v>42</v>
      </c>
      <c r="Y14" s="16">
        <f t="shared" si="16"/>
        <v>70</v>
      </c>
      <c r="Z14" s="16">
        <f t="shared" si="16"/>
        <v>58</v>
      </c>
      <c r="AA14" s="16">
        <f t="shared" si="16"/>
        <v>56</v>
      </c>
      <c r="AB14" s="16">
        <f t="shared" si="16"/>
        <v>63</v>
      </c>
      <c r="AC14" s="16">
        <f t="shared" si="16"/>
        <v>98</v>
      </c>
      <c r="AD14" s="16">
        <f t="shared" si="16"/>
        <v>28</v>
      </c>
      <c r="AE14" s="16">
        <f t="shared" si="16"/>
        <v>28</v>
      </c>
      <c r="AF14" s="16">
        <f t="shared" si="16"/>
        <v>147</v>
      </c>
      <c r="AG14" s="16">
        <f t="shared" si="16"/>
        <v>42</v>
      </c>
      <c r="AH14" s="16">
        <f t="shared" si="16"/>
        <v>0</v>
      </c>
      <c r="AI14" s="16">
        <f t="shared" si="16"/>
        <v>56</v>
      </c>
      <c r="AJ14" s="16">
        <f t="shared" si="16"/>
        <v>56</v>
      </c>
      <c r="AK14" s="16">
        <f t="shared" si="16"/>
        <v>26</v>
      </c>
      <c r="AL14" s="16">
        <f t="shared" si="16"/>
        <v>0</v>
      </c>
      <c r="AM14" s="16">
        <f t="shared" si="16"/>
        <v>35</v>
      </c>
      <c r="AN14" s="16">
        <f t="shared" si="16"/>
        <v>0</v>
      </c>
      <c r="AO14" s="16">
        <f t="shared" si="16"/>
        <v>112</v>
      </c>
      <c r="AP14" s="16">
        <f t="shared" si="16"/>
        <v>14</v>
      </c>
      <c r="AQ14" s="16">
        <f t="shared" si="16"/>
        <v>0</v>
      </c>
      <c r="AR14" s="16">
        <f t="shared" si="16"/>
        <v>0</v>
      </c>
      <c r="AS14" s="16">
        <f t="shared" si="16"/>
        <v>0</v>
      </c>
      <c r="AT14" s="16">
        <f t="shared" si="16"/>
        <v>0</v>
      </c>
      <c r="AU14" s="16">
        <f t="shared" ref="AU14:BS14" si="17">SUM(AU26:AU125)+SUM(AU259:AU265)</f>
        <v>112</v>
      </c>
      <c r="AV14" s="16">
        <f t="shared" si="17"/>
        <v>14</v>
      </c>
      <c r="AW14" s="16">
        <f t="shared" si="17"/>
        <v>28</v>
      </c>
      <c r="AX14" s="16">
        <f t="shared" si="17"/>
        <v>147</v>
      </c>
      <c r="AY14" s="16">
        <f t="shared" si="17"/>
        <v>86</v>
      </c>
      <c r="AZ14" s="16">
        <f t="shared" si="17"/>
        <v>0</v>
      </c>
      <c r="BA14" s="16">
        <f t="shared" si="17"/>
        <v>0</v>
      </c>
      <c r="BB14" s="16">
        <f t="shared" si="17"/>
        <v>0</v>
      </c>
      <c r="BC14" s="16">
        <f t="shared" si="17"/>
        <v>0</v>
      </c>
      <c r="BD14" s="16">
        <f t="shared" si="17"/>
        <v>0</v>
      </c>
      <c r="BE14" s="16">
        <f t="shared" si="17"/>
        <v>0</v>
      </c>
      <c r="BF14" s="16">
        <f t="shared" si="17"/>
        <v>0</v>
      </c>
      <c r="BG14" s="16">
        <f t="shared" si="17"/>
        <v>0</v>
      </c>
      <c r="BH14" s="16">
        <f t="shared" si="17"/>
        <v>0</v>
      </c>
      <c r="BI14" s="16">
        <f t="shared" si="17"/>
        <v>0</v>
      </c>
      <c r="BJ14" s="16">
        <f t="shared" si="17"/>
        <v>0</v>
      </c>
      <c r="BK14" s="16">
        <f t="shared" si="17"/>
        <v>0</v>
      </c>
      <c r="BL14" s="16">
        <f t="shared" si="17"/>
        <v>0</v>
      </c>
      <c r="BM14" s="16">
        <f t="shared" si="17"/>
        <v>0</v>
      </c>
      <c r="BN14" s="16">
        <f t="shared" si="17"/>
        <v>0</v>
      </c>
      <c r="BO14" s="16">
        <f t="shared" si="17"/>
        <v>0</v>
      </c>
      <c r="BP14" s="16">
        <f t="shared" si="17"/>
        <v>0</v>
      </c>
      <c r="BQ14" s="16">
        <f t="shared" si="17"/>
        <v>0</v>
      </c>
      <c r="BR14" s="16">
        <f t="shared" si="17"/>
        <v>141</v>
      </c>
      <c r="BS14" s="16">
        <f t="shared" si="17"/>
        <v>70</v>
      </c>
      <c r="BT14"/>
      <c r="BU14"/>
      <c r="BV14">
        <f>SUM(O13:BS13)</f>
        <v>12840</v>
      </c>
      <c r="BW14"/>
      <c r="BX14">
        <f>(BV14-BV8)/BV14</f>
        <v>0.22258566978193148</v>
      </c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</row>
    <row r="15" spans="1:276" ht="14.25" customHeight="1">
      <c r="A15" s="15" t="s">
        <v>183</v>
      </c>
      <c r="B15" s="10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77"/>
      <c r="O15" s="71">
        <f t="shared" ref="O15:BH15" si="18">SUM(O128:O255)+SUM(O268:O275)</f>
        <v>78</v>
      </c>
      <c r="P15" s="16">
        <f t="shared" si="18"/>
        <v>42</v>
      </c>
      <c r="Q15" s="16">
        <f t="shared" si="18"/>
        <v>29</v>
      </c>
      <c r="R15" s="16">
        <f t="shared" si="18"/>
        <v>196</v>
      </c>
      <c r="S15" s="16">
        <f t="shared" si="18"/>
        <v>70</v>
      </c>
      <c r="T15" s="16">
        <f t="shared" si="18"/>
        <v>62</v>
      </c>
      <c r="U15" s="16">
        <f t="shared" si="18"/>
        <v>266</v>
      </c>
      <c r="V15" s="16">
        <f t="shared" si="18"/>
        <v>56</v>
      </c>
      <c r="W15" s="16">
        <f t="shared" si="18"/>
        <v>196</v>
      </c>
      <c r="X15" s="16">
        <f t="shared" si="18"/>
        <v>203</v>
      </c>
      <c r="Y15" s="16">
        <f t="shared" si="18"/>
        <v>168</v>
      </c>
      <c r="Z15" s="16">
        <f t="shared" si="18"/>
        <v>289</v>
      </c>
      <c r="AA15" s="16">
        <f t="shared" si="18"/>
        <v>252</v>
      </c>
      <c r="AB15" s="16">
        <f t="shared" si="18"/>
        <v>189</v>
      </c>
      <c r="AC15" s="16">
        <f t="shared" si="18"/>
        <v>196</v>
      </c>
      <c r="AD15" s="16">
        <f t="shared" si="18"/>
        <v>322</v>
      </c>
      <c r="AE15" s="16">
        <f t="shared" si="18"/>
        <v>210</v>
      </c>
      <c r="AF15" s="16">
        <f t="shared" si="18"/>
        <v>258</v>
      </c>
      <c r="AG15" s="16">
        <f t="shared" si="18"/>
        <v>212</v>
      </c>
      <c r="AH15" s="16">
        <f t="shared" si="18"/>
        <v>388</v>
      </c>
      <c r="AI15" s="16">
        <f t="shared" si="18"/>
        <v>175</v>
      </c>
      <c r="AJ15" s="16">
        <f t="shared" si="18"/>
        <v>224</v>
      </c>
      <c r="AK15" s="16">
        <f t="shared" si="18"/>
        <v>224</v>
      </c>
      <c r="AL15" s="16">
        <f t="shared" si="18"/>
        <v>301</v>
      </c>
      <c r="AM15" s="16">
        <f t="shared" si="18"/>
        <v>266</v>
      </c>
      <c r="AN15" s="16">
        <f t="shared" si="18"/>
        <v>294</v>
      </c>
      <c r="AO15" s="16">
        <f t="shared" si="18"/>
        <v>217</v>
      </c>
      <c r="AP15" s="16">
        <f t="shared" si="18"/>
        <v>287</v>
      </c>
      <c r="AQ15" s="16">
        <f t="shared" si="18"/>
        <v>330</v>
      </c>
      <c r="AR15" s="16">
        <f t="shared" si="18"/>
        <v>312</v>
      </c>
      <c r="AS15" s="16">
        <f t="shared" si="18"/>
        <v>0</v>
      </c>
      <c r="AT15" s="16">
        <f t="shared" si="18"/>
        <v>224</v>
      </c>
      <c r="AU15" s="16">
        <f t="shared" si="18"/>
        <v>224</v>
      </c>
      <c r="AV15" s="16">
        <f t="shared" si="18"/>
        <v>420</v>
      </c>
      <c r="AW15" s="16">
        <f t="shared" si="18"/>
        <v>515</v>
      </c>
      <c r="AX15" s="16">
        <f t="shared" si="18"/>
        <v>329</v>
      </c>
      <c r="AY15" s="16">
        <f t="shared" si="18"/>
        <v>596</v>
      </c>
      <c r="AZ15" s="16">
        <f t="shared" si="18"/>
        <v>49</v>
      </c>
      <c r="BA15" s="16">
        <f t="shared" si="18"/>
        <v>56</v>
      </c>
      <c r="BB15" s="16">
        <f t="shared" si="18"/>
        <v>56</v>
      </c>
      <c r="BC15" s="16">
        <f t="shared" si="18"/>
        <v>56</v>
      </c>
      <c r="BD15" s="16">
        <f t="shared" si="18"/>
        <v>0</v>
      </c>
      <c r="BE15" s="16">
        <f t="shared" si="18"/>
        <v>56</v>
      </c>
      <c r="BF15" s="16">
        <f t="shared" si="18"/>
        <v>0</v>
      </c>
      <c r="BG15" s="16">
        <f t="shared" si="18"/>
        <v>56</v>
      </c>
      <c r="BH15" s="16">
        <f t="shared" si="18"/>
        <v>56</v>
      </c>
      <c r="BI15" s="16">
        <f>SUM(BI128:BI253)+SUM(BI268:BI274)</f>
        <v>84</v>
      </c>
      <c r="BJ15" s="16">
        <f t="shared" ref="BJ15:BS15" si="19">SUM(BJ128:BJ255)+SUM(BJ268:BJ275)</f>
        <v>56</v>
      </c>
      <c r="BK15" s="16">
        <f t="shared" si="19"/>
        <v>0</v>
      </c>
      <c r="BL15" s="16">
        <f t="shared" si="19"/>
        <v>56</v>
      </c>
      <c r="BM15" s="16">
        <f t="shared" si="19"/>
        <v>0</v>
      </c>
      <c r="BN15" s="16">
        <f t="shared" si="19"/>
        <v>56</v>
      </c>
      <c r="BO15" s="16">
        <f t="shared" si="19"/>
        <v>56</v>
      </c>
      <c r="BP15" s="16">
        <f t="shared" si="19"/>
        <v>60</v>
      </c>
      <c r="BQ15" s="16">
        <f t="shared" si="19"/>
        <v>364</v>
      </c>
      <c r="BR15" s="16">
        <f t="shared" si="19"/>
        <v>760</v>
      </c>
      <c r="BS15" s="16">
        <f t="shared" si="19"/>
        <v>42</v>
      </c>
      <c r="BT15"/>
      <c r="BU15"/>
      <c r="BV15"/>
      <c r="BW15"/>
      <c r="BX15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</row>
    <row r="16" spans="1:276" ht="14.25" customHeight="1">
      <c r="A16" s="15" t="s">
        <v>8</v>
      </c>
      <c r="B16" s="10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77"/>
      <c r="O16" s="71">
        <f t="shared" ref="O16:AY16" si="20">SUM(O278:O279)</f>
        <v>0</v>
      </c>
      <c r="P16" s="16">
        <f>SUM(P278:P279)</f>
        <v>0</v>
      </c>
      <c r="Q16" s="16">
        <f>SUM(Q278:Q279)</f>
        <v>0</v>
      </c>
      <c r="R16" s="16">
        <f>SUM(R278:R279)</f>
        <v>0</v>
      </c>
      <c r="S16" s="16">
        <f t="shared" si="20"/>
        <v>0</v>
      </c>
      <c r="T16" s="16">
        <f>SUM(T278:T279)</f>
        <v>0</v>
      </c>
      <c r="U16" s="16">
        <f>SUM(U278:U279)</f>
        <v>0</v>
      </c>
      <c r="V16" s="16">
        <f t="shared" si="20"/>
        <v>0</v>
      </c>
      <c r="W16" s="16">
        <f>SUM(W278:W279)</f>
        <v>0</v>
      </c>
      <c r="X16" s="16">
        <f>SUM(X278:X279)</f>
        <v>0</v>
      </c>
      <c r="Y16" s="16">
        <f t="shared" si="20"/>
        <v>0</v>
      </c>
      <c r="Z16" s="16">
        <f t="shared" si="20"/>
        <v>0</v>
      </c>
      <c r="AA16" s="16">
        <f t="shared" si="20"/>
        <v>0</v>
      </c>
      <c r="AB16" s="16">
        <f t="shared" si="20"/>
        <v>0</v>
      </c>
      <c r="AC16" s="16">
        <f t="shared" si="20"/>
        <v>0</v>
      </c>
      <c r="AD16" s="16">
        <f t="shared" si="20"/>
        <v>0</v>
      </c>
      <c r="AE16" s="16">
        <f>SUM(AE278:AE279)</f>
        <v>0</v>
      </c>
      <c r="AF16" s="16">
        <f>SUM(AF278:AF279)</f>
        <v>0</v>
      </c>
      <c r="AG16" s="16">
        <f t="shared" si="20"/>
        <v>0</v>
      </c>
      <c r="AH16" s="16">
        <f>SUM(AH278:AH279)</f>
        <v>0</v>
      </c>
      <c r="AI16" s="16">
        <f t="shared" si="20"/>
        <v>0</v>
      </c>
      <c r="AJ16" s="16">
        <f t="shared" si="20"/>
        <v>0</v>
      </c>
      <c r="AK16" s="16">
        <f t="shared" si="20"/>
        <v>0</v>
      </c>
      <c r="AL16" s="16">
        <f>SUM(AL278:AL279)</f>
        <v>0</v>
      </c>
      <c r="AM16" s="16">
        <f t="shared" si="20"/>
        <v>0</v>
      </c>
      <c r="AN16" s="16">
        <f t="shared" si="20"/>
        <v>0</v>
      </c>
      <c r="AO16" s="16">
        <f>SUM(AO278:AO279)</f>
        <v>0</v>
      </c>
      <c r="AP16" s="16">
        <f t="shared" si="20"/>
        <v>0</v>
      </c>
      <c r="AQ16" s="16">
        <f>SUM(AQ278:AQ279)</f>
        <v>0</v>
      </c>
      <c r="AR16" s="16">
        <f>SUM(AR278:AR279)</f>
        <v>0</v>
      </c>
      <c r="AS16" s="16">
        <f t="shared" si="20"/>
        <v>0</v>
      </c>
      <c r="AT16" s="16">
        <f>SUM(AT278:AT279)</f>
        <v>0</v>
      </c>
      <c r="AU16" s="16">
        <f t="shared" si="20"/>
        <v>0</v>
      </c>
      <c r="AV16" s="16">
        <f t="shared" si="20"/>
        <v>0</v>
      </c>
      <c r="AW16" s="16">
        <f t="shared" si="20"/>
        <v>0</v>
      </c>
      <c r="AX16" s="16">
        <f t="shared" si="20"/>
        <v>0</v>
      </c>
      <c r="AY16" s="16">
        <f t="shared" si="20"/>
        <v>0</v>
      </c>
      <c r="AZ16" s="16">
        <f>SUM(AZ278:AZ279)</f>
        <v>0</v>
      </c>
      <c r="BA16" s="16">
        <f>SUM(BA278:BA279)</f>
        <v>0</v>
      </c>
      <c r="BB16" s="16">
        <f t="shared" ref="BB16:BP16" si="21">SUM(BB278:BB279)</f>
        <v>0</v>
      </c>
      <c r="BC16" s="16">
        <f t="shared" ref="BC16:BM16" si="22">SUM(BC278:BC279)</f>
        <v>0</v>
      </c>
      <c r="BD16" s="16">
        <f>SUM(BD278:BD279)</f>
        <v>0</v>
      </c>
      <c r="BE16" s="16">
        <f>SUM(BE278:BE279)</f>
        <v>0</v>
      </c>
      <c r="BF16" s="16">
        <f>SUM(BF278:BF279)</f>
        <v>0</v>
      </c>
      <c r="BG16" s="16">
        <f>SUM(BG278:BG279)</f>
        <v>0</v>
      </c>
      <c r="BH16" s="16">
        <f t="shared" ref="BH16" si="23">SUM(BH278:BH279)</f>
        <v>0</v>
      </c>
      <c r="BI16" s="16">
        <f>SUM(BI278:BI279)</f>
        <v>0</v>
      </c>
      <c r="BJ16" s="16">
        <f>SUM(BJ278:BJ279)</f>
        <v>0</v>
      </c>
      <c r="BK16" s="16">
        <f t="shared" si="22"/>
        <v>0</v>
      </c>
      <c r="BL16" s="16">
        <f>SUM(BL278:BL279)</f>
        <v>0</v>
      </c>
      <c r="BM16" s="16">
        <f t="shared" si="22"/>
        <v>0</v>
      </c>
      <c r="BN16" s="16">
        <f>SUM(BN278:BN279)</f>
        <v>0</v>
      </c>
      <c r="BO16" s="16">
        <f t="shared" si="21"/>
        <v>0</v>
      </c>
      <c r="BP16" s="16">
        <f t="shared" si="21"/>
        <v>0</v>
      </c>
      <c r="BQ16" s="16">
        <f t="shared" ref="BQ16" si="24">SUM(BQ278:BQ279)</f>
        <v>0</v>
      </c>
      <c r="BR16" s="16"/>
      <c r="BS16" s="16">
        <f>SUM(BS278:BS279)</f>
        <v>0</v>
      </c>
      <c r="BT16"/>
      <c r="BU16"/>
      <c r="BV16"/>
      <c r="BW16"/>
      <c r="BX16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</row>
    <row r="17" spans="1:276" ht="14.25" customHeight="1">
      <c r="A17" s="15" t="s">
        <v>184</v>
      </c>
      <c r="B17" s="10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77"/>
      <c r="O17" s="71">
        <f t="shared" ref="O17:AY17" si="25">SUM(O282:O283)</f>
        <v>0</v>
      </c>
      <c r="P17" s="16">
        <f>SUM(P282:P283)</f>
        <v>0</v>
      </c>
      <c r="Q17" s="16">
        <f>SUM(Q282:Q283)</f>
        <v>0</v>
      </c>
      <c r="R17" s="16">
        <f>SUM(R282:R283)</f>
        <v>0</v>
      </c>
      <c r="S17" s="16">
        <f t="shared" si="25"/>
        <v>0</v>
      </c>
      <c r="T17" s="16">
        <f>SUM(T282:T283)</f>
        <v>0</v>
      </c>
      <c r="U17" s="16">
        <f>SUM(U282:U283)</f>
        <v>0</v>
      </c>
      <c r="V17" s="16">
        <f t="shared" si="25"/>
        <v>0</v>
      </c>
      <c r="W17" s="16">
        <f>SUM(W282:W283)</f>
        <v>0</v>
      </c>
      <c r="X17" s="16">
        <f>SUM(X282:X283)</f>
        <v>0</v>
      </c>
      <c r="Y17" s="16">
        <f t="shared" si="25"/>
        <v>0</v>
      </c>
      <c r="Z17" s="16">
        <f t="shared" si="25"/>
        <v>0</v>
      </c>
      <c r="AA17" s="16">
        <f t="shared" si="25"/>
        <v>0</v>
      </c>
      <c r="AB17" s="16">
        <f t="shared" si="25"/>
        <v>0</v>
      </c>
      <c r="AC17" s="16">
        <f t="shared" si="25"/>
        <v>0</v>
      </c>
      <c r="AD17" s="16">
        <f t="shared" si="25"/>
        <v>0</v>
      </c>
      <c r="AE17" s="16">
        <f>SUM(AE282:AE283)</f>
        <v>0</v>
      </c>
      <c r="AF17" s="16">
        <f>SUM(AF282:AF283)</f>
        <v>0</v>
      </c>
      <c r="AG17" s="16">
        <f t="shared" si="25"/>
        <v>0</v>
      </c>
      <c r="AH17" s="16">
        <f>SUM(AH282:AH283)</f>
        <v>0</v>
      </c>
      <c r="AI17" s="16">
        <f t="shared" si="25"/>
        <v>0</v>
      </c>
      <c r="AJ17" s="16">
        <f t="shared" si="25"/>
        <v>0</v>
      </c>
      <c r="AK17" s="16">
        <f t="shared" si="25"/>
        <v>0</v>
      </c>
      <c r="AL17" s="16">
        <f>SUM(AL282:AL283)</f>
        <v>0</v>
      </c>
      <c r="AM17" s="16">
        <f t="shared" si="25"/>
        <v>0</v>
      </c>
      <c r="AN17" s="16">
        <f t="shared" si="25"/>
        <v>0</v>
      </c>
      <c r="AO17" s="16">
        <f>SUM(AO282:AO283)</f>
        <v>0</v>
      </c>
      <c r="AP17" s="16">
        <f t="shared" si="25"/>
        <v>0</v>
      </c>
      <c r="AQ17" s="16">
        <f>SUM(AQ282:AQ283)</f>
        <v>0</v>
      </c>
      <c r="AR17" s="16">
        <f>SUM(AR282:AR283)</f>
        <v>0</v>
      </c>
      <c r="AS17" s="16">
        <f t="shared" si="25"/>
        <v>0</v>
      </c>
      <c r="AT17" s="16">
        <f>SUM(AT282:AT283)</f>
        <v>0</v>
      </c>
      <c r="AU17" s="16">
        <f t="shared" si="25"/>
        <v>0</v>
      </c>
      <c r="AV17" s="16">
        <f t="shared" si="25"/>
        <v>0</v>
      </c>
      <c r="AW17" s="16">
        <f t="shared" si="25"/>
        <v>0</v>
      </c>
      <c r="AX17" s="16">
        <f t="shared" si="25"/>
        <v>0</v>
      </c>
      <c r="AY17" s="16">
        <f t="shared" si="25"/>
        <v>0</v>
      </c>
      <c r="AZ17" s="16">
        <f>SUM(AZ282:AZ283)</f>
        <v>0</v>
      </c>
      <c r="BA17" s="16">
        <f>SUM(BA282:BA283)</f>
        <v>0</v>
      </c>
      <c r="BB17" s="16">
        <f t="shared" ref="BB17:BP17" si="26">SUM(BB282:BB283)</f>
        <v>0</v>
      </c>
      <c r="BC17" s="16">
        <f t="shared" ref="BC17:BM17" si="27">SUM(BC282:BC283)</f>
        <v>0</v>
      </c>
      <c r="BD17" s="16">
        <f>SUM(BD282:BD283)</f>
        <v>0</v>
      </c>
      <c r="BE17" s="16">
        <f>SUM(BE282:BE283)</f>
        <v>0</v>
      </c>
      <c r="BF17" s="16">
        <f>SUM(BF282:BF283)</f>
        <v>0</v>
      </c>
      <c r="BG17" s="16">
        <f>SUM(BG282:BG283)</f>
        <v>0</v>
      </c>
      <c r="BH17" s="16">
        <f t="shared" ref="BH17" si="28">SUM(BH282:BH283)</f>
        <v>0</v>
      </c>
      <c r="BI17" s="16">
        <f>SUM(BI282:BI283)</f>
        <v>0</v>
      </c>
      <c r="BJ17" s="16">
        <f>SUM(BJ282:BJ283)</f>
        <v>0</v>
      </c>
      <c r="BK17" s="16">
        <f t="shared" si="27"/>
        <v>0</v>
      </c>
      <c r="BL17" s="16">
        <f>SUM(BL282:BL283)</f>
        <v>0</v>
      </c>
      <c r="BM17" s="16">
        <f t="shared" si="27"/>
        <v>0</v>
      </c>
      <c r="BN17" s="16">
        <f>SUM(BN282:BN283)</f>
        <v>0</v>
      </c>
      <c r="BO17" s="16">
        <f t="shared" si="26"/>
        <v>0</v>
      </c>
      <c r="BP17" s="16">
        <f t="shared" si="26"/>
        <v>0</v>
      </c>
      <c r="BQ17" s="16">
        <f t="shared" ref="BQ17" si="29">SUM(BQ282:BQ283)</f>
        <v>0</v>
      </c>
      <c r="BR17" s="16"/>
      <c r="BS17" s="16">
        <f>SUM(BS282:BS283)</f>
        <v>0</v>
      </c>
      <c r="BT17"/>
      <c r="BU17"/>
      <c r="BV17"/>
      <c r="BW17"/>
      <c r="BX17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</row>
    <row r="18" spans="1:276" ht="14.25" customHeight="1">
      <c r="A18" s="17" t="s">
        <v>9</v>
      </c>
      <c r="B18" s="110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77"/>
      <c r="O18" s="76">
        <f t="shared" ref="O18:U18" si="30">SUM(O19:O24)</f>
        <v>25</v>
      </c>
      <c r="P18" s="18">
        <f t="shared" si="30"/>
        <v>168</v>
      </c>
      <c r="Q18" s="18">
        <f t="shared" si="30"/>
        <v>35</v>
      </c>
      <c r="R18" s="18">
        <f t="shared" si="30"/>
        <v>87</v>
      </c>
      <c r="S18" s="18">
        <f t="shared" si="30"/>
        <v>93</v>
      </c>
      <c r="T18" s="18">
        <f t="shared" si="30"/>
        <v>80</v>
      </c>
      <c r="U18" s="18">
        <f t="shared" si="30"/>
        <v>15</v>
      </c>
      <c r="V18" s="18">
        <f t="shared" ref="V18:BQ18" si="31">SUM(V19:V24)</f>
        <v>158</v>
      </c>
      <c r="W18" s="18">
        <f>SUM(W19:W24)</f>
        <v>56</v>
      </c>
      <c r="X18" s="18">
        <f>SUM(X19:X24)</f>
        <v>136.5</v>
      </c>
      <c r="Y18" s="18">
        <f t="shared" si="31"/>
        <v>0</v>
      </c>
      <c r="Z18" s="18">
        <f t="shared" si="31"/>
        <v>23</v>
      </c>
      <c r="AA18" s="18">
        <f t="shared" si="31"/>
        <v>0</v>
      </c>
      <c r="AB18" s="18">
        <f t="shared" si="31"/>
        <v>42</v>
      </c>
      <c r="AC18" s="18">
        <f t="shared" si="31"/>
        <v>0</v>
      </c>
      <c r="AD18" s="18">
        <f t="shared" si="31"/>
        <v>15</v>
      </c>
      <c r="AE18" s="18">
        <f>SUM(AE19:AE24)</f>
        <v>273</v>
      </c>
      <c r="AF18" s="18">
        <f>SUM(AF19:AF24)</f>
        <v>33</v>
      </c>
      <c r="AG18" s="18">
        <f t="shared" si="31"/>
        <v>147</v>
      </c>
      <c r="AH18" s="18">
        <f>SUM(AH19:AH24)</f>
        <v>3</v>
      </c>
      <c r="AI18" s="18">
        <f t="shared" si="31"/>
        <v>70</v>
      </c>
      <c r="AJ18" s="18">
        <f t="shared" si="31"/>
        <v>56</v>
      </c>
      <c r="AK18" s="18">
        <f t="shared" si="31"/>
        <v>0</v>
      </c>
      <c r="AL18" s="18">
        <f>SUM(AL19:AL24)</f>
        <v>43.5</v>
      </c>
      <c r="AM18" s="18">
        <f t="shared" si="31"/>
        <v>30</v>
      </c>
      <c r="AN18" s="18">
        <f t="shared" si="31"/>
        <v>14</v>
      </c>
      <c r="AO18" s="18">
        <f>SUM(AO19:AO24)</f>
        <v>32</v>
      </c>
      <c r="AP18" s="18">
        <f t="shared" si="31"/>
        <v>0</v>
      </c>
      <c r="AQ18" s="18">
        <f>SUM(AQ19:AQ24)</f>
        <v>0</v>
      </c>
      <c r="AR18" s="18">
        <f>SUM(AR19:AR24)</f>
        <v>161</v>
      </c>
      <c r="AS18" s="18">
        <f t="shared" si="31"/>
        <v>0</v>
      </c>
      <c r="AT18" s="18">
        <f>SUM(AT19:AT24)</f>
        <v>88</v>
      </c>
      <c r="AU18" s="18">
        <f t="shared" si="31"/>
        <v>91</v>
      </c>
      <c r="AV18" s="18">
        <f t="shared" si="31"/>
        <v>0</v>
      </c>
      <c r="AW18" s="18">
        <f t="shared" si="31"/>
        <v>25</v>
      </c>
      <c r="AX18" s="18">
        <f t="shared" si="31"/>
        <v>8</v>
      </c>
      <c r="AY18" s="18">
        <f t="shared" si="31"/>
        <v>31</v>
      </c>
      <c r="AZ18" s="18">
        <f>SUM(AZ19:AZ24)</f>
        <v>7</v>
      </c>
      <c r="BA18" s="18">
        <f>SUM(BA19:BA24)</f>
        <v>0</v>
      </c>
      <c r="BB18" s="18">
        <f t="shared" si="31"/>
        <v>0</v>
      </c>
      <c r="BC18" s="18">
        <f t="shared" ref="BC18:BM18" si="32">SUM(BC19:BC24)</f>
        <v>0</v>
      </c>
      <c r="BD18" s="18">
        <f>SUM(BD19:BD24)</f>
        <v>0</v>
      </c>
      <c r="BE18" s="18">
        <f>SUM(BE19:BE24)</f>
        <v>0</v>
      </c>
      <c r="BF18" s="18">
        <f>SUM(BF19:BF24)</f>
        <v>0</v>
      </c>
      <c r="BG18" s="18">
        <f>SUM(BG19:BG24)</f>
        <v>0</v>
      </c>
      <c r="BH18" s="18">
        <f t="shared" ref="BH18" si="33">SUM(BH19:BH24)</f>
        <v>0</v>
      </c>
      <c r="BI18" s="18">
        <f>SUM(BI19:BI24)</f>
        <v>0</v>
      </c>
      <c r="BJ18" s="18">
        <f>SUM(BJ19:BJ24)</f>
        <v>0</v>
      </c>
      <c r="BK18" s="18">
        <f t="shared" si="32"/>
        <v>0</v>
      </c>
      <c r="BL18" s="18">
        <f>SUM(BL19:BL24)</f>
        <v>0</v>
      </c>
      <c r="BM18" s="18">
        <f t="shared" si="32"/>
        <v>0</v>
      </c>
      <c r="BN18" s="18">
        <f>SUM(BN19:BN24)</f>
        <v>0</v>
      </c>
      <c r="BO18" s="18">
        <f t="shared" si="31"/>
        <v>0</v>
      </c>
      <c r="BP18" s="18">
        <f t="shared" si="31"/>
        <v>0</v>
      </c>
      <c r="BQ18" s="18">
        <f t="shared" si="31"/>
        <v>0</v>
      </c>
      <c r="BR18" s="18">
        <f>SUM(BR19:BR23)</f>
        <v>0</v>
      </c>
      <c r="BS18" s="18">
        <f>SUM(BS19:BS23)</f>
        <v>0</v>
      </c>
      <c r="BT18"/>
      <c r="BU18"/>
      <c r="BV18"/>
      <c r="BW18"/>
      <c r="BX18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</row>
    <row r="19" spans="1:276" ht="14.25" customHeight="1">
      <c r="A19" s="15" t="s">
        <v>10</v>
      </c>
      <c r="B19" s="10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77"/>
      <c r="O19" s="69">
        <v>11</v>
      </c>
      <c r="P19" s="19">
        <v>29</v>
      </c>
      <c r="Q19" s="19">
        <v>15</v>
      </c>
      <c r="R19" s="19">
        <v>17</v>
      </c>
      <c r="S19" s="19">
        <v>29</v>
      </c>
      <c r="T19" s="19">
        <v>2</v>
      </c>
      <c r="U19" s="19"/>
      <c r="V19" s="19">
        <v>22</v>
      </c>
      <c r="W19" s="19"/>
      <c r="X19" s="19"/>
      <c r="Y19" s="19"/>
      <c r="Z19" s="19">
        <v>2</v>
      </c>
      <c r="AA19" s="19"/>
      <c r="AB19" s="19"/>
      <c r="AC19" s="19"/>
      <c r="AD19" s="19">
        <v>15</v>
      </c>
      <c r="AE19" s="19"/>
      <c r="AF19" s="19">
        <v>33</v>
      </c>
      <c r="AG19" s="19"/>
      <c r="AH19" s="19">
        <v>3</v>
      </c>
      <c r="AI19" s="19">
        <v>7</v>
      </c>
      <c r="AJ19" s="19"/>
      <c r="AK19" s="19"/>
      <c r="AL19" s="19"/>
      <c r="AM19" s="19">
        <v>5</v>
      </c>
      <c r="AN19" s="19"/>
      <c r="AO19" s="19">
        <v>32</v>
      </c>
      <c r="AP19" s="19"/>
      <c r="AQ19" s="19"/>
      <c r="AR19" s="19"/>
      <c r="AS19" s="19"/>
      <c r="AT19" s="19"/>
      <c r="AU19" s="19"/>
      <c r="AV19" s="19"/>
      <c r="AW19" s="19"/>
      <c r="AX19" s="19">
        <v>8</v>
      </c>
      <c r="AY19" s="19">
        <f>6</f>
        <v>6</v>
      </c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/>
      <c r="BU19"/>
      <c r="BV19"/>
      <c r="BW19"/>
      <c r="BX19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</row>
    <row r="20" spans="1:276" ht="14.25" customHeight="1">
      <c r="A20" s="15" t="s">
        <v>11</v>
      </c>
      <c r="B20" s="10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77"/>
      <c r="O20" s="69">
        <v>14</v>
      </c>
      <c r="P20" s="19">
        <v>84</v>
      </c>
      <c r="Q20" s="19"/>
      <c r="R20" s="19"/>
      <c r="S20" s="19">
        <v>14</v>
      </c>
      <c r="T20" s="16">
        <v>28</v>
      </c>
      <c r="U20" s="19"/>
      <c r="V20" s="19">
        <v>56</v>
      </c>
      <c r="W20" s="16">
        <v>56</v>
      </c>
      <c r="X20" s="19">
        <v>73.5</v>
      </c>
      <c r="Y20" s="19"/>
      <c r="Z20" s="19">
        <v>21</v>
      </c>
      <c r="AA20" s="19"/>
      <c r="AB20" s="19">
        <v>42</v>
      </c>
      <c r="AC20" s="19"/>
      <c r="AD20" s="19"/>
      <c r="AE20" s="19">
        <v>273</v>
      </c>
      <c r="AF20" s="19"/>
      <c r="AG20" s="19">
        <v>147</v>
      </c>
      <c r="AH20" s="19"/>
      <c r="AI20" s="19">
        <v>63</v>
      </c>
      <c r="AJ20" s="19">
        <v>56</v>
      </c>
      <c r="AK20" s="19"/>
      <c r="AL20" s="19">
        <v>31.5</v>
      </c>
      <c r="AM20" s="19">
        <v>25</v>
      </c>
      <c r="AN20" s="19">
        <v>14</v>
      </c>
      <c r="AO20" s="19"/>
      <c r="AP20" s="19"/>
      <c r="AQ20" s="19"/>
      <c r="AR20" s="19">
        <v>161</v>
      </c>
      <c r="AS20" s="19">
        <v>0</v>
      </c>
      <c r="AT20" s="19"/>
      <c r="AU20" s="122">
        <v>91</v>
      </c>
      <c r="AV20" s="19"/>
      <c r="AW20" s="19"/>
      <c r="AX20" s="19"/>
      <c r="AY20" s="19">
        <v>25</v>
      </c>
      <c r="AZ20" s="19">
        <v>7</v>
      </c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/>
      <c r="BU20"/>
      <c r="BV20"/>
      <c r="BW20"/>
      <c r="BX20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</row>
    <row r="21" spans="1:276" ht="14.25" customHeight="1">
      <c r="A21" s="20" t="s">
        <v>12</v>
      </c>
      <c r="B21" s="111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77"/>
      <c r="O21" s="71"/>
      <c r="P21" s="16">
        <f>20+10</f>
        <v>30</v>
      </c>
      <c r="Q21" s="16">
        <v>20</v>
      </c>
      <c r="R21" s="16"/>
      <c r="S21" s="16">
        <v>50</v>
      </c>
      <c r="T21" s="16">
        <v>50</v>
      </c>
      <c r="U21" s="16">
        <v>15</v>
      </c>
      <c r="V21" s="16">
        <v>80</v>
      </c>
      <c r="W21" s="16"/>
      <c r="X21" s="16">
        <f>10+2*20</f>
        <v>50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/>
      <c r="BU21"/>
      <c r="BV21"/>
      <c r="BW21"/>
      <c r="BX21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</row>
    <row r="22" spans="1:276" ht="14.25" customHeight="1">
      <c r="A22" s="20" t="s">
        <v>13</v>
      </c>
      <c r="B22" s="111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77"/>
      <c r="O22" s="71"/>
      <c r="P22" s="16">
        <v>25</v>
      </c>
      <c r="Q22" s="16"/>
      <c r="R22" s="16"/>
      <c r="S22" s="16"/>
      <c r="T22" s="16"/>
      <c r="U22" s="16"/>
      <c r="V22" s="16"/>
      <c r="W22" s="16"/>
      <c r="X22" s="16">
        <v>13</v>
      </c>
      <c r="Y22" s="16"/>
      <c r="Z22" s="16"/>
      <c r="AA22" s="16"/>
      <c r="AB22" s="16"/>
      <c r="AC22" s="16">
        <v>0</v>
      </c>
      <c r="AD22" s="16"/>
      <c r="AE22" s="16"/>
      <c r="AF22" s="16"/>
      <c r="AG22" s="16"/>
      <c r="AH22" s="16"/>
      <c r="AI22" s="16"/>
      <c r="AJ22" s="16"/>
      <c r="AK22" s="16"/>
      <c r="AL22" s="16">
        <v>12</v>
      </c>
      <c r="AM22" s="16"/>
      <c r="AN22" s="16"/>
      <c r="AO22" s="16"/>
      <c r="AP22" s="16"/>
      <c r="AQ22" s="16"/>
      <c r="AR22" s="16"/>
      <c r="AS22" s="16">
        <v>0</v>
      </c>
      <c r="AT22" s="16"/>
      <c r="AU22" s="16"/>
      <c r="AV22" s="16"/>
      <c r="AW22" s="16">
        <v>25</v>
      </c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/>
      <c r="BU22"/>
      <c r="BV22"/>
      <c r="BW22"/>
      <c r="BX22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</row>
    <row r="23" spans="1:276" ht="14.25" customHeight="1">
      <c r="A23" s="20" t="s">
        <v>14</v>
      </c>
      <c r="B23" s="111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77"/>
      <c r="O23" s="71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/>
      <c r="BU23"/>
      <c r="BV23"/>
      <c r="BW23"/>
      <c r="BX23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</row>
    <row r="24" spans="1:276" s="1" customFormat="1" ht="14.25" customHeight="1">
      <c r="A24" s="57" t="s">
        <v>180</v>
      </c>
      <c r="B24" s="5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79"/>
      <c r="O24" s="71"/>
      <c r="P24" s="16"/>
      <c r="Q24" s="16"/>
      <c r="R24" s="16">
        <v>70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>
        <v>88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</row>
    <row r="25" spans="1:276" ht="15" customHeight="1">
      <c r="A25" s="118" t="s">
        <v>15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9"/>
      <c r="O25" s="21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/>
      <c r="BU25"/>
      <c r="BV25"/>
      <c r="BW25"/>
      <c r="BX2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</row>
    <row r="26" spans="1:276" ht="15" customHeight="1">
      <c r="A26" s="23" t="s">
        <v>142</v>
      </c>
      <c r="B26" s="23" t="s">
        <v>368</v>
      </c>
      <c r="C26" s="24" t="s">
        <v>17</v>
      </c>
      <c r="D26" s="90">
        <v>2</v>
      </c>
      <c r="E26" s="24">
        <v>2</v>
      </c>
      <c r="F26" s="24" t="s">
        <v>143</v>
      </c>
      <c r="G26" s="24" t="s">
        <v>145</v>
      </c>
      <c r="H26" s="24">
        <v>19</v>
      </c>
      <c r="I26" s="24" t="s">
        <v>22</v>
      </c>
      <c r="J26" s="24" t="s">
        <v>327</v>
      </c>
      <c r="K26" s="24" t="s">
        <v>20</v>
      </c>
      <c r="L26" s="24" t="s">
        <v>20</v>
      </c>
      <c r="M26" s="24">
        <f>IF(AND(H26&gt;90,"egzamin"=J26),H26*0.1,0)</f>
        <v>0</v>
      </c>
      <c r="N26" s="24">
        <v>28</v>
      </c>
      <c r="O26" s="25"/>
      <c r="P26" s="26">
        <v>28</v>
      </c>
      <c r="Q26" s="26"/>
      <c r="R26" s="26"/>
      <c r="S26" s="24"/>
      <c r="T26" s="26"/>
      <c r="U26" s="26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4"/>
      <c r="AW26" s="24"/>
      <c r="AX26" s="24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8"/>
      <c r="BT26" s="1">
        <f t="shared" ref="BT26:BT60" si="34">N26-SUM(O26:BS26)</f>
        <v>0</v>
      </c>
      <c r="BU26"/>
      <c r="BV26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</row>
    <row r="27" spans="1:276" ht="15" customHeight="1">
      <c r="A27" s="29" t="s">
        <v>67</v>
      </c>
      <c r="B27" s="29" t="s">
        <v>367</v>
      </c>
      <c r="C27" s="37" t="s">
        <v>17</v>
      </c>
      <c r="D27" s="91">
        <v>2</v>
      </c>
      <c r="E27" s="91">
        <v>1</v>
      </c>
      <c r="F27" s="37" t="s">
        <v>143</v>
      </c>
      <c r="G27" s="37" t="s">
        <v>145</v>
      </c>
      <c r="H27" s="37">
        <v>45</v>
      </c>
      <c r="I27" s="37" t="s">
        <v>22</v>
      </c>
      <c r="J27" s="37"/>
      <c r="K27" s="37" t="s">
        <v>20</v>
      </c>
      <c r="L27" s="37" t="s">
        <v>20</v>
      </c>
      <c r="M27" s="37">
        <f>IF(AND(H27&gt;90,"egzamin"=J27),H27*0.1,0)</f>
        <v>0</v>
      </c>
      <c r="N27" s="68">
        <v>14</v>
      </c>
      <c r="O27" s="31"/>
      <c r="P27" s="33"/>
      <c r="Q27" s="33"/>
      <c r="R27" s="33"/>
      <c r="S27" s="37"/>
      <c r="T27" s="33"/>
      <c r="U27" s="33"/>
      <c r="V27" s="33"/>
      <c r="W27" s="33"/>
      <c r="X27" s="33"/>
      <c r="Y27" s="33"/>
      <c r="Z27" s="32"/>
      <c r="AA27" s="33"/>
      <c r="AB27" s="33">
        <v>14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>
        <v>0</v>
      </c>
      <c r="AT27" s="33"/>
      <c r="AU27" s="33"/>
      <c r="AV27" s="37"/>
      <c r="AW27" s="37"/>
      <c r="AX27" s="37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4"/>
      <c r="BT27">
        <f t="shared" si="34"/>
        <v>0</v>
      </c>
      <c r="BU27"/>
      <c r="BV27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</row>
    <row r="28" spans="1:276" s="1" customFormat="1" ht="15" customHeight="1">
      <c r="A28" s="29" t="s">
        <v>377</v>
      </c>
      <c r="B28" s="29"/>
      <c r="C28" s="37"/>
      <c r="D28" s="91">
        <v>2</v>
      </c>
      <c r="E28" s="91">
        <v>3</v>
      </c>
      <c r="F28" s="37" t="s">
        <v>143</v>
      </c>
      <c r="G28" s="37" t="s">
        <v>145</v>
      </c>
      <c r="H28" s="37"/>
      <c r="I28" s="37" t="s">
        <v>22</v>
      </c>
      <c r="J28" s="37"/>
      <c r="K28" s="37"/>
      <c r="L28" s="37"/>
      <c r="M28" s="37"/>
      <c r="N28" s="68">
        <v>28</v>
      </c>
      <c r="O28" s="31"/>
      <c r="P28" s="33"/>
      <c r="Q28" s="33"/>
      <c r="R28" s="33"/>
      <c r="S28" s="37"/>
      <c r="T28" s="33"/>
      <c r="U28" s="33"/>
      <c r="V28" s="33"/>
      <c r="W28" s="33"/>
      <c r="X28" s="33"/>
      <c r="Y28" s="33"/>
      <c r="Z28" s="32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7"/>
      <c r="AW28" s="37"/>
      <c r="AX28" s="37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>
        <v>28</v>
      </c>
      <c r="BS28" s="34"/>
      <c r="BU28" s="1" t="s">
        <v>378</v>
      </c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</row>
    <row r="29" spans="1:276" ht="15" customHeight="1">
      <c r="A29" s="23" t="s">
        <v>73</v>
      </c>
      <c r="B29" s="23" t="s">
        <v>366</v>
      </c>
      <c r="C29" s="24" t="s">
        <v>17</v>
      </c>
      <c r="D29" s="90">
        <v>2</v>
      </c>
      <c r="E29" s="24">
        <v>2</v>
      </c>
      <c r="F29" s="24" t="s">
        <v>148</v>
      </c>
      <c r="G29" s="24" t="s">
        <v>145</v>
      </c>
      <c r="H29" s="24">
        <v>42</v>
      </c>
      <c r="I29" s="24" t="s">
        <v>22</v>
      </c>
      <c r="J29" s="24"/>
      <c r="K29" s="24" t="s">
        <v>20</v>
      </c>
      <c r="L29" s="24" t="s">
        <v>20</v>
      </c>
      <c r="M29" s="24">
        <f t="shared" ref="M29:M35" si="35">IF(AND(H29&gt;90,"egzamin"=J29),H29*0.1,0)</f>
        <v>0</v>
      </c>
      <c r="N29" s="24">
        <v>14</v>
      </c>
      <c r="O29" s="25"/>
      <c r="P29" s="26"/>
      <c r="Q29" s="26"/>
      <c r="R29" s="26"/>
      <c r="S29" s="24"/>
      <c r="T29" s="26"/>
      <c r="U29" s="26"/>
      <c r="V29" s="26"/>
      <c r="W29" s="26"/>
      <c r="X29" s="26"/>
      <c r="Y29" s="26"/>
      <c r="Z29" s="27"/>
      <c r="AA29" s="26"/>
      <c r="AB29" s="27">
        <v>7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>
        <v>7</v>
      </c>
      <c r="AN29" s="26"/>
      <c r="AO29" s="26"/>
      <c r="AP29" s="26"/>
      <c r="AQ29" s="26"/>
      <c r="AR29" s="26"/>
      <c r="AS29" s="26"/>
      <c r="AT29" s="26"/>
      <c r="AU29" s="26"/>
      <c r="AV29" s="24"/>
      <c r="AW29" s="24"/>
      <c r="AX29" s="24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8"/>
      <c r="BT29">
        <f t="shared" si="34"/>
        <v>0</v>
      </c>
      <c r="BU29"/>
      <c r="BV29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</row>
    <row r="30" spans="1:276" s="1" customFormat="1" ht="15" customHeight="1">
      <c r="A30" s="23" t="s">
        <v>149</v>
      </c>
      <c r="B30" s="23" t="s">
        <v>365</v>
      </c>
      <c r="C30" s="24" t="s">
        <v>17</v>
      </c>
      <c r="D30" s="90">
        <v>2</v>
      </c>
      <c r="E30" s="24">
        <v>2</v>
      </c>
      <c r="F30" s="24" t="s">
        <v>143</v>
      </c>
      <c r="G30" s="24" t="s">
        <v>145</v>
      </c>
      <c r="H30" s="24">
        <v>19</v>
      </c>
      <c r="I30" s="24" t="s">
        <v>22</v>
      </c>
      <c r="J30" s="24"/>
      <c r="K30" s="24" t="s">
        <v>20</v>
      </c>
      <c r="L30" s="24" t="s">
        <v>20</v>
      </c>
      <c r="M30" s="24">
        <f t="shared" si="35"/>
        <v>0</v>
      </c>
      <c r="N30" s="24">
        <v>14</v>
      </c>
      <c r="O30" s="25"/>
      <c r="P30" s="26"/>
      <c r="Q30" s="26"/>
      <c r="R30" s="26"/>
      <c r="S30" s="24"/>
      <c r="T30" s="26"/>
      <c r="U30" s="26"/>
      <c r="V30" s="26"/>
      <c r="W30" s="26"/>
      <c r="X30" s="26"/>
      <c r="Y30" s="26"/>
      <c r="Z30" s="27"/>
      <c r="AA30" s="26"/>
      <c r="AB30" s="27"/>
      <c r="AC30" s="26"/>
      <c r="AD30" s="26"/>
      <c r="AE30" s="26"/>
      <c r="AF30" s="26"/>
      <c r="AG30" s="26">
        <v>14</v>
      </c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4"/>
      <c r="AW30" s="24"/>
      <c r="AX30" s="24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8"/>
      <c r="BT30" s="1">
        <f t="shared" si="34"/>
        <v>0</v>
      </c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</row>
    <row r="31" spans="1:276" s="1" customFormat="1" ht="15" customHeight="1">
      <c r="A31" s="23" t="s">
        <v>150</v>
      </c>
      <c r="B31" s="23" t="s">
        <v>364</v>
      </c>
      <c r="C31" s="24" t="s">
        <v>17</v>
      </c>
      <c r="D31" s="90">
        <v>2</v>
      </c>
      <c r="E31" s="24">
        <v>2</v>
      </c>
      <c r="F31" s="24" t="s">
        <v>143</v>
      </c>
      <c r="G31" s="24" t="s">
        <v>145</v>
      </c>
      <c r="H31" s="24">
        <v>19</v>
      </c>
      <c r="I31" s="24" t="s">
        <v>22</v>
      </c>
      <c r="J31" s="24" t="s">
        <v>327</v>
      </c>
      <c r="K31" s="24" t="s">
        <v>20</v>
      </c>
      <c r="L31" s="24" t="s">
        <v>20</v>
      </c>
      <c r="M31" s="24">
        <f t="shared" si="35"/>
        <v>0</v>
      </c>
      <c r="N31" s="24">
        <v>28</v>
      </c>
      <c r="O31" s="25"/>
      <c r="P31" s="26"/>
      <c r="Q31" s="26"/>
      <c r="R31" s="26"/>
      <c r="S31" s="24"/>
      <c r="T31" s="26"/>
      <c r="U31" s="26"/>
      <c r="V31" s="26"/>
      <c r="W31" s="26"/>
      <c r="X31" s="26">
        <v>28</v>
      </c>
      <c r="Y31" s="26"/>
      <c r="Z31" s="27"/>
      <c r="AA31" s="26"/>
      <c r="AB31" s="27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4"/>
      <c r="AW31" s="24"/>
      <c r="AX31" s="24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8"/>
      <c r="BT31" s="1">
        <f t="shared" si="34"/>
        <v>0</v>
      </c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</row>
    <row r="32" spans="1:276" ht="15" customHeight="1">
      <c r="A32" s="29" t="s">
        <v>147</v>
      </c>
      <c r="B32" s="29" t="s">
        <v>363</v>
      </c>
      <c r="C32" s="37" t="s">
        <v>17</v>
      </c>
      <c r="D32" s="91">
        <v>2</v>
      </c>
      <c r="E32" s="91">
        <v>3</v>
      </c>
      <c r="F32" s="37" t="s">
        <v>143</v>
      </c>
      <c r="G32" s="37" t="s">
        <v>145</v>
      </c>
      <c r="H32" s="37">
        <v>19</v>
      </c>
      <c r="I32" s="37" t="s">
        <v>22</v>
      </c>
      <c r="J32" s="37"/>
      <c r="K32" s="37" t="s">
        <v>20</v>
      </c>
      <c r="L32" s="37" t="s">
        <v>20</v>
      </c>
      <c r="M32" s="37">
        <f t="shared" si="35"/>
        <v>0</v>
      </c>
      <c r="N32" s="68">
        <v>14</v>
      </c>
      <c r="O32" s="31"/>
      <c r="P32" s="33"/>
      <c r="Q32" s="33"/>
      <c r="R32" s="33"/>
      <c r="S32" s="37"/>
      <c r="T32" s="33"/>
      <c r="U32" s="33"/>
      <c r="V32" s="33"/>
      <c r="W32" s="33"/>
      <c r="X32" s="33"/>
      <c r="Y32" s="33"/>
      <c r="Z32" s="32"/>
      <c r="AA32" s="33"/>
      <c r="AB32" s="33"/>
      <c r="AC32" s="33"/>
      <c r="AD32" s="33"/>
      <c r="AE32" s="33"/>
      <c r="AF32" s="33"/>
      <c r="AG32" s="33"/>
      <c r="AH32" s="33"/>
      <c r="AI32" s="33">
        <v>14</v>
      </c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7"/>
      <c r="AW32" s="37"/>
      <c r="AX32" s="37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4"/>
      <c r="BT32">
        <f t="shared" si="34"/>
        <v>0</v>
      </c>
      <c r="BU32"/>
      <c r="BV32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</row>
    <row r="33" spans="1:276" s="1" customFormat="1" ht="15" customHeight="1">
      <c r="A33" s="29" t="s">
        <v>380</v>
      </c>
      <c r="B33" s="29"/>
      <c r="C33" s="37" t="s">
        <v>17</v>
      </c>
      <c r="D33" s="91">
        <v>2</v>
      </c>
      <c r="E33" s="91">
        <v>1</v>
      </c>
      <c r="F33" s="37" t="s">
        <v>143</v>
      </c>
      <c r="G33" s="37" t="s">
        <v>145</v>
      </c>
      <c r="H33" s="37">
        <v>45</v>
      </c>
      <c r="I33" s="37" t="s">
        <v>22</v>
      </c>
      <c r="J33" s="37"/>
      <c r="K33" s="37"/>
      <c r="L33" s="37"/>
      <c r="M33" s="37">
        <f t="shared" si="35"/>
        <v>0</v>
      </c>
      <c r="N33" s="68">
        <v>28</v>
      </c>
      <c r="O33" s="31"/>
      <c r="P33" s="33"/>
      <c r="Q33" s="33"/>
      <c r="R33" s="33"/>
      <c r="S33" s="37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7"/>
      <c r="AW33" s="37"/>
      <c r="AX33" s="37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28</v>
      </c>
      <c r="BS33" s="34"/>
      <c r="BU33" s="1" t="s">
        <v>381</v>
      </c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</row>
    <row r="34" spans="1:276" s="1" customFormat="1" ht="15" customHeight="1">
      <c r="A34" s="29" t="s">
        <v>27</v>
      </c>
      <c r="B34" s="29" t="s">
        <v>362</v>
      </c>
      <c r="C34" s="37" t="s">
        <v>17</v>
      </c>
      <c r="D34" s="91">
        <v>1</v>
      </c>
      <c r="E34" s="37">
        <v>2</v>
      </c>
      <c r="F34" s="37"/>
      <c r="G34" s="37" t="s">
        <v>145</v>
      </c>
      <c r="H34" s="37">
        <v>165</v>
      </c>
      <c r="I34" s="37" t="s">
        <v>22</v>
      </c>
      <c r="J34" s="37" t="s">
        <v>327</v>
      </c>
      <c r="K34" s="37" t="s">
        <v>20</v>
      </c>
      <c r="L34" s="37" t="s">
        <v>20</v>
      </c>
      <c r="M34" s="37">
        <f t="shared" si="35"/>
        <v>16.5</v>
      </c>
      <c r="N34" s="68">
        <v>28</v>
      </c>
      <c r="O34" s="31"/>
      <c r="P34" s="33"/>
      <c r="Q34" s="33"/>
      <c r="R34" s="33">
        <v>28</v>
      </c>
      <c r="S34" s="37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7"/>
      <c r="AW34" s="37"/>
      <c r="AX34" s="37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4"/>
      <c r="BT34" s="1">
        <f t="shared" si="34"/>
        <v>0</v>
      </c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</row>
    <row r="35" spans="1:276" ht="15" customHeight="1">
      <c r="A35" s="29" t="s">
        <v>85</v>
      </c>
      <c r="B35" s="29" t="s">
        <v>361</v>
      </c>
      <c r="C35" s="30" t="s">
        <v>17</v>
      </c>
      <c r="D35" s="91">
        <v>2</v>
      </c>
      <c r="E35" s="91">
        <v>3</v>
      </c>
      <c r="F35" s="30" t="s">
        <v>148</v>
      </c>
      <c r="G35" s="37" t="s">
        <v>145</v>
      </c>
      <c r="H35" s="30">
        <v>42</v>
      </c>
      <c r="I35" s="30" t="s">
        <v>22</v>
      </c>
      <c r="J35" s="37" t="s">
        <v>327</v>
      </c>
      <c r="K35" s="30" t="s">
        <v>20</v>
      </c>
      <c r="L35" s="30" t="s">
        <v>20</v>
      </c>
      <c r="M35" s="37">
        <f t="shared" si="35"/>
        <v>0</v>
      </c>
      <c r="N35" s="68">
        <v>14</v>
      </c>
      <c r="O35" s="31"/>
      <c r="P35" s="30"/>
      <c r="Q35" s="30">
        <v>14</v>
      </c>
      <c r="R35" s="30"/>
      <c r="S35" s="30"/>
      <c r="T35" s="30"/>
      <c r="U35" s="30"/>
      <c r="V35" s="30"/>
      <c r="W35" s="30"/>
      <c r="X35" s="30"/>
      <c r="Y35" s="30"/>
      <c r="Z35" s="32"/>
      <c r="AA35" s="30"/>
      <c r="AB35" s="30"/>
      <c r="AC35" s="30"/>
      <c r="AD35" s="30"/>
      <c r="AE35" s="33"/>
      <c r="AF35" s="30"/>
      <c r="AG35" s="30"/>
      <c r="AH35" s="33"/>
      <c r="AI35" s="30"/>
      <c r="AJ35" s="30"/>
      <c r="AK35" s="30"/>
      <c r="AL35" s="33"/>
      <c r="AM35" s="30"/>
      <c r="AN35" s="30"/>
      <c r="AO35" s="30"/>
      <c r="AP35" s="30"/>
      <c r="AQ35" s="33"/>
      <c r="AR35" s="33"/>
      <c r="AS35" s="33"/>
      <c r="AT35" s="33"/>
      <c r="AU35" s="33"/>
      <c r="AV35" s="30"/>
      <c r="AW35" s="30"/>
      <c r="AX35" s="30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4"/>
      <c r="BT35">
        <f t="shared" si="34"/>
        <v>0</v>
      </c>
      <c r="BU35"/>
      <c r="BV35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</row>
    <row r="36" spans="1:276" ht="15" customHeight="1">
      <c r="A36" s="23" t="s">
        <v>42</v>
      </c>
      <c r="B36" s="23" t="s">
        <v>369</v>
      </c>
      <c r="C36" s="24" t="s">
        <v>17</v>
      </c>
      <c r="D36" s="90">
        <v>1</v>
      </c>
      <c r="E36" s="24">
        <v>5</v>
      </c>
      <c r="F36" s="24"/>
      <c r="G36" s="24" t="s">
        <v>145</v>
      </c>
      <c r="H36" s="24">
        <v>114</v>
      </c>
      <c r="I36" s="24" t="s">
        <v>22</v>
      </c>
      <c r="J36" s="24" t="s">
        <v>327</v>
      </c>
      <c r="K36" s="24" t="s">
        <v>20</v>
      </c>
      <c r="L36" s="24" t="s">
        <v>20</v>
      </c>
      <c r="M36" s="24">
        <f t="shared" ref="M36:M40" si="36">IF(AND(H36&gt;90,"egzamin"=J36),H36*0.1,0)</f>
        <v>11.4</v>
      </c>
      <c r="N36" s="24">
        <v>28</v>
      </c>
      <c r="O36" s="25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7"/>
      <c r="AA36" s="24"/>
      <c r="AB36" s="24"/>
      <c r="AC36" s="24"/>
      <c r="AD36" s="24"/>
      <c r="AE36" s="26"/>
      <c r="AF36" s="24">
        <v>21</v>
      </c>
      <c r="AG36" s="24"/>
      <c r="AH36" s="26"/>
      <c r="AI36" s="24"/>
      <c r="AJ36" s="24"/>
      <c r="AK36" s="24"/>
      <c r="AL36" s="26"/>
      <c r="AM36" s="24"/>
      <c r="AN36" s="24"/>
      <c r="AO36" s="24"/>
      <c r="AP36" s="24"/>
      <c r="AQ36" s="26"/>
      <c r="AR36" s="26"/>
      <c r="AS36" s="26"/>
      <c r="AT36" s="26"/>
      <c r="AU36" s="26"/>
      <c r="AV36" s="24"/>
      <c r="AW36" s="24"/>
      <c r="AX36" s="26">
        <v>7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8"/>
      <c r="BT36">
        <f t="shared" si="34"/>
        <v>0</v>
      </c>
      <c r="BU36"/>
      <c r="BV36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</row>
    <row r="37" spans="1:276" ht="15" customHeight="1">
      <c r="A37" s="23" t="s">
        <v>33</v>
      </c>
      <c r="B37" s="23" t="s">
        <v>370</v>
      </c>
      <c r="C37" s="24" t="s">
        <v>17</v>
      </c>
      <c r="D37" s="90">
        <v>1</v>
      </c>
      <c r="E37" s="24">
        <v>3</v>
      </c>
      <c r="F37" s="24"/>
      <c r="G37" s="24" t="s">
        <v>145</v>
      </c>
      <c r="H37" s="24">
        <v>145</v>
      </c>
      <c r="I37" s="24" t="s">
        <v>22</v>
      </c>
      <c r="J37" s="24"/>
      <c r="K37" s="24" t="s">
        <v>20</v>
      </c>
      <c r="L37" s="24" t="s">
        <v>20</v>
      </c>
      <c r="M37" s="24">
        <f t="shared" si="36"/>
        <v>0</v>
      </c>
      <c r="N37" s="24">
        <v>14</v>
      </c>
      <c r="O37" s="25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7"/>
      <c r="AA37" s="24"/>
      <c r="AB37" s="24"/>
      <c r="AC37" s="24"/>
      <c r="AD37" s="24"/>
      <c r="AE37" s="26"/>
      <c r="AF37" s="24"/>
      <c r="AG37" s="24"/>
      <c r="AH37" s="26"/>
      <c r="AI37" s="24"/>
      <c r="AJ37" s="24"/>
      <c r="AK37" s="24"/>
      <c r="AL37" s="26"/>
      <c r="AM37" s="24"/>
      <c r="AN37" s="24"/>
      <c r="AO37" s="24"/>
      <c r="AP37" s="24"/>
      <c r="AQ37" s="26"/>
      <c r="AR37" s="26"/>
      <c r="AS37" s="26"/>
      <c r="AT37" s="26"/>
      <c r="AU37" s="26"/>
      <c r="AV37" s="24">
        <v>14</v>
      </c>
      <c r="AW37" s="24"/>
      <c r="AX37" s="24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8"/>
      <c r="BT37">
        <f t="shared" si="34"/>
        <v>0</v>
      </c>
      <c r="BU37"/>
      <c r="BV37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</row>
    <row r="38" spans="1:276" ht="15" customHeight="1">
      <c r="A38" s="23" t="s">
        <v>79</v>
      </c>
      <c r="B38" s="23" t="s">
        <v>371</v>
      </c>
      <c r="C38" s="24" t="s">
        <v>17</v>
      </c>
      <c r="D38" s="90">
        <v>2</v>
      </c>
      <c r="E38" s="24">
        <v>2</v>
      </c>
      <c r="F38" s="24" t="s">
        <v>152</v>
      </c>
      <c r="G38" s="24" t="s">
        <v>146</v>
      </c>
      <c r="H38" s="24">
        <v>33</v>
      </c>
      <c r="I38" s="24" t="s">
        <v>22</v>
      </c>
      <c r="J38" s="24" t="s">
        <v>327</v>
      </c>
      <c r="K38" s="24" t="s">
        <v>20</v>
      </c>
      <c r="L38" s="24" t="s">
        <v>20</v>
      </c>
      <c r="M38" s="24">
        <f t="shared" si="36"/>
        <v>0</v>
      </c>
      <c r="N38" s="24">
        <v>28</v>
      </c>
      <c r="O38" s="25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7"/>
      <c r="AA38" s="24">
        <v>28</v>
      </c>
      <c r="AB38" s="24"/>
      <c r="AC38" s="24"/>
      <c r="AD38" s="24"/>
      <c r="AE38" s="26"/>
      <c r="AF38" s="24"/>
      <c r="AG38" s="24"/>
      <c r="AH38" s="26"/>
      <c r="AI38" s="24"/>
      <c r="AJ38" s="24"/>
      <c r="AK38" s="24"/>
      <c r="AL38" s="26"/>
      <c r="AM38" s="24"/>
      <c r="AN38" s="24"/>
      <c r="AO38" s="24"/>
      <c r="AP38" s="24"/>
      <c r="AQ38" s="26"/>
      <c r="AR38" s="26"/>
      <c r="AS38" s="26"/>
      <c r="AT38" s="26"/>
      <c r="AU38" s="26"/>
      <c r="AV38" s="24"/>
      <c r="AW38" s="24"/>
      <c r="AX38" s="24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8"/>
      <c r="BT38">
        <f t="shared" si="34"/>
        <v>0</v>
      </c>
      <c r="BU38"/>
      <c r="BV38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</row>
    <row r="39" spans="1:276" s="55" customFormat="1" ht="15" customHeight="1">
      <c r="A39" s="53" t="s">
        <v>79</v>
      </c>
      <c r="B39" s="53" t="s">
        <v>371</v>
      </c>
      <c r="C39" s="37" t="s">
        <v>17</v>
      </c>
      <c r="D39" s="91">
        <v>2</v>
      </c>
      <c r="E39" s="37">
        <v>1</v>
      </c>
      <c r="F39" s="37" t="s">
        <v>152</v>
      </c>
      <c r="G39" s="37" t="s">
        <v>145</v>
      </c>
      <c r="H39" s="116">
        <v>15</v>
      </c>
      <c r="I39" s="37" t="s">
        <v>22</v>
      </c>
      <c r="J39" s="37" t="s">
        <v>327</v>
      </c>
      <c r="K39" s="37" t="s">
        <v>20</v>
      </c>
      <c r="L39" s="37" t="s">
        <v>20</v>
      </c>
      <c r="M39" s="37">
        <f t="shared" si="36"/>
        <v>0</v>
      </c>
      <c r="N39" s="68">
        <v>28</v>
      </c>
      <c r="O39" s="31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>
        <v>28</v>
      </c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1">
        <f t="shared" si="34"/>
        <v>0</v>
      </c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</row>
    <row r="40" spans="1:276" ht="15" customHeight="1">
      <c r="A40" s="29" t="s">
        <v>57</v>
      </c>
      <c r="B40" s="29" t="s">
        <v>372</v>
      </c>
      <c r="C40" s="30" t="s">
        <v>17</v>
      </c>
      <c r="D40" s="91">
        <v>2</v>
      </c>
      <c r="E40" s="37">
        <v>1</v>
      </c>
      <c r="F40" s="30" t="s">
        <v>148</v>
      </c>
      <c r="G40" s="37" t="s">
        <v>145</v>
      </c>
      <c r="H40" s="116">
        <v>30</v>
      </c>
      <c r="I40" s="30" t="s">
        <v>22</v>
      </c>
      <c r="J40" s="37" t="s">
        <v>327</v>
      </c>
      <c r="K40" s="30" t="s">
        <v>20</v>
      </c>
      <c r="L40" s="30" t="s">
        <v>20</v>
      </c>
      <c r="M40" s="37">
        <f t="shared" si="36"/>
        <v>0</v>
      </c>
      <c r="N40" s="68">
        <v>28</v>
      </c>
      <c r="O40" s="31"/>
      <c r="P40" s="30"/>
      <c r="Q40" s="30"/>
      <c r="R40" s="30"/>
      <c r="S40" s="30"/>
      <c r="T40" s="30"/>
      <c r="U40" s="30"/>
      <c r="V40" s="30"/>
      <c r="W40" s="30"/>
      <c r="X40" s="30"/>
      <c r="Y40" s="30">
        <v>28</v>
      </c>
      <c r="Z40" s="32"/>
      <c r="AA40" s="30"/>
      <c r="AB40" s="30"/>
      <c r="AC40" s="30"/>
      <c r="AD40" s="30"/>
      <c r="AE40" s="33"/>
      <c r="AF40" s="30"/>
      <c r="AG40" s="30"/>
      <c r="AH40" s="33"/>
      <c r="AI40" s="30"/>
      <c r="AJ40" s="30"/>
      <c r="AK40" s="30"/>
      <c r="AL40" s="33"/>
      <c r="AM40" s="30"/>
      <c r="AN40" s="30"/>
      <c r="AO40" s="30"/>
      <c r="AP40" s="30"/>
      <c r="AQ40" s="33"/>
      <c r="AR40" s="33"/>
      <c r="AS40" s="33"/>
      <c r="AT40" s="33"/>
      <c r="AU40" s="33"/>
      <c r="AV40" s="30"/>
      <c r="AW40" s="30"/>
      <c r="AX40" s="30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4"/>
      <c r="BT40">
        <f t="shared" si="34"/>
        <v>0</v>
      </c>
      <c r="BU40"/>
      <c r="BV40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</row>
    <row r="41" spans="1:276" ht="15" customHeight="1">
      <c r="A41" s="29" t="s">
        <v>101</v>
      </c>
      <c r="B41" s="29" t="s">
        <v>373</v>
      </c>
      <c r="C41" s="37" t="s">
        <v>99</v>
      </c>
      <c r="D41" s="37" t="s">
        <v>100</v>
      </c>
      <c r="E41" s="37"/>
      <c r="F41" s="37" t="s">
        <v>100</v>
      </c>
      <c r="G41" s="37"/>
      <c r="H41" s="37">
        <v>14</v>
      </c>
      <c r="I41" s="37" t="s">
        <v>22</v>
      </c>
      <c r="J41" s="37"/>
      <c r="K41" s="37" t="s">
        <v>20</v>
      </c>
      <c r="L41" s="37" t="s">
        <v>20</v>
      </c>
      <c r="M41" s="37">
        <f>IF(AND(H41&gt;90,"W+E"=I41),H41*0.1,0)</f>
        <v>0</v>
      </c>
      <c r="N41" s="68">
        <v>14</v>
      </c>
      <c r="O41" s="31"/>
      <c r="P41" s="37"/>
      <c r="Q41" s="37"/>
      <c r="R41" s="37"/>
      <c r="S41" s="37"/>
      <c r="T41" s="37"/>
      <c r="U41" s="33"/>
      <c r="V41" s="37"/>
      <c r="W41" s="37"/>
      <c r="X41" s="33"/>
      <c r="Y41" s="37">
        <v>14</v>
      </c>
      <c r="Z41" s="32"/>
      <c r="AA41" s="32"/>
      <c r="AB41" s="37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7"/>
      <c r="AX41" s="37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4"/>
      <c r="BT41" s="64">
        <f t="shared" si="34"/>
        <v>0</v>
      </c>
      <c r="BU41" s="1" t="s">
        <v>353</v>
      </c>
      <c r="BV41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</row>
    <row r="42" spans="1:276" ht="15" customHeight="1">
      <c r="A42" s="23" t="s">
        <v>32</v>
      </c>
      <c r="B42" s="23"/>
      <c r="C42" s="24" t="s">
        <v>17</v>
      </c>
      <c r="D42" s="90">
        <v>1</v>
      </c>
      <c r="E42" s="24">
        <v>3</v>
      </c>
      <c r="F42" s="24"/>
      <c r="G42" s="24" t="s">
        <v>145</v>
      </c>
      <c r="H42" s="24">
        <v>145</v>
      </c>
      <c r="I42" s="24" t="s">
        <v>22</v>
      </c>
      <c r="J42" s="24" t="s">
        <v>327</v>
      </c>
      <c r="K42" s="24" t="s">
        <v>20</v>
      </c>
      <c r="L42" s="24" t="s">
        <v>20</v>
      </c>
      <c r="M42" s="24">
        <f>IF(AND(H42&gt;90,"egzamin"=J42),H42*0.1,0)</f>
        <v>14.5</v>
      </c>
      <c r="N42" s="24">
        <v>28</v>
      </c>
      <c r="O42" s="25"/>
      <c r="P42" s="24"/>
      <c r="Q42" s="24"/>
      <c r="R42" s="24"/>
      <c r="S42" s="24"/>
      <c r="T42" s="24"/>
      <c r="U42" s="26"/>
      <c r="V42" s="24"/>
      <c r="W42" s="24"/>
      <c r="X42" s="26"/>
      <c r="Y42" s="24"/>
      <c r="Z42" s="27"/>
      <c r="AA42" s="27"/>
      <c r="AB42" s="24"/>
      <c r="AC42" s="26"/>
      <c r="AD42" s="26">
        <v>28</v>
      </c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4"/>
      <c r="AX42" s="24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8"/>
      <c r="BT42">
        <f t="shared" si="34"/>
        <v>0</v>
      </c>
      <c r="BU42"/>
      <c r="BV42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</row>
    <row r="43" spans="1:276" ht="15" customHeight="1">
      <c r="A43" s="29" t="s">
        <v>109</v>
      </c>
      <c r="B43" s="29"/>
      <c r="C43" s="37" t="s">
        <v>17</v>
      </c>
      <c r="D43" s="91">
        <v>1</v>
      </c>
      <c r="E43" s="37">
        <v>4</v>
      </c>
      <c r="F43" s="37"/>
      <c r="G43" s="37" t="s">
        <v>145</v>
      </c>
      <c r="H43" s="37">
        <v>145</v>
      </c>
      <c r="I43" s="37" t="s">
        <v>22</v>
      </c>
      <c r="J43" s="37" t="s">
        <v>327</v>
      </c>
      <c r="K43" s="37" t="s">
        <v>20</v>
      </c>
      <c r="L43" s="37" t="s">
        <v>20</v>
      </c>
      <c r="M43" s="37">
        <f>IF(AND(H43&gt;90,"egzamin"=J43),H43*0.1,0)</f>
        <v>14.5</v>
      </c>
      <c r="N43" s="68">
        <v>28</v>
      </c>
      <c r="O43" s="31"/>
      <c r="P43" s="37"/>
      <c r="Q43" s="37"/>
      <c r="R43" s="37"/>
      <c r="S43" s="37"/>
      <c r="T43" s="37"/>
      <c r="U43" s="33"/>
      <c r="V43" s="37"/>
      <c r="W43" s="37"/>
      <c r="X43" s="33"/>
      <c r="Y43" s="37"/>
      <c r="Z43" s="32"/>
      <c r="AA43" s="32"/>
      <c r="AB43" s="37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7"/>
      <c r="AX43" s="37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>
        <v>28</v>
      </c>
      <c r="BS43" s="34"/>
      <c r="BT43">
        <f t="shared" si="34"/>
        <v>0</v>
      </c>
      <c r="BU43" t="s">
        <v>190</v>
      </c>
      <c r="BV43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</row>
    <row r="44" spans="1:276" ht="15" customHeight="1">
      <c r="A44" s="23" t="s">
        <v>43</v>
      </c>
      <c r="B44" s="23"/>
      <c r="C44" s="24" t="s">
        <v>17</v>
      </c>
      <c r="D44" s="90">
        <v>1</v>
      </c>
      <c r="E44" s="24">
        <v>5</v>
      </c>
      <c r="F44" s="24"/>
      <c r="G44" s="24" t="s">
        <v>145</v>
      </c>
      <c r="H44" s="24">
        <v>114</v>
      </c>
      <c r="I44" s="24" t="s">
        <v>22</v>
      </c>
      <c r="J44" s="24" t="s">
        <v>327</v>
      </c>
      <c r="K44" s="24" t="s">
        <v>20</v>
      </c>
      <c r="L44" s="24" t="s">
        <v>20</v>
      </c>
      <c r="M44" s="24">
        <f t="shared" ref="M44:M47" si="37">IF(AND(H44&gt;90,"egzamin"=J44),H44*0.1,0)</f>
        <v>11.4</v>
      </c>
      <c r="N44" s="24">
        <v>28</v>
      </c>
      <c r="O44" s="25"/>
      <c r="P44" s="24"/>
      <c r="Q44" s="24"/>
      <c r="R44" s="24"/>
      <c r="S44" s="24"/>
      <c r="T44" s="24"/>
      <c r="U44" s="26"/>
      <c r="V44" s="24">
        <v>28</v>
      </c>
      <c r="W44" s="24"/>
      <c r="X44" s="26"/>
      <c r="Y44" s="24"/>
      <c r="Z44" s="27"/>
      <c r="AA44" s="27"/>
      <c r="AB44" s="24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4"/>
      <c r="AX44" s="24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8"/>
      <c r="BT44">
        <f t="shared" si="34"/>
        <v>0</v>
      </c>
      <c r="BU44"/>
      <c r="BV4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</row>
    <row r="45" spans="1:276" ht="15" customHeight="1">
      <c r="A45" s="23" t="s">
        <v>74</v>
      </c>
      <c r="B45" s="23"/>
      <c r="C45" s="24" t="s">
        <v>17</v>
      </c>
      <c r="D45" s="90">
        <v>2</v>
      </c>
      <c r="E45" s="24">
        <v>2</v>
      </c>
      <c r="F45" s="24" t="s">
        <v>153</v>
      </c>
      <c r="G45" s="24" t="s">
        <v>145</v>
      </c>
      <c r="H45" s="24">
        <v>13</v>
      </c>
      <c r="I45" s="24" t="s">
        <v>22</v>
      </c>
      <c r="J45" s="24"/>
      <c r="K45" s="24" t="s">
        <v>20</v>
      </c>
      <c r="L45" s="24" t="s">
        <v>20</v>
      </c>
      <c r="M45" s="24">
        <f t="shared" si="37"/>
        <v>0</v>
      </c>
      <c r="N45" s="24">
        <v>14</v>
      </c>
      <c r="O45" s="25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7"/>
      <c r="AA45" s="24"/>
      <c r="AB45" s="24"/>
      <c r="AC45" s="24"/>
      <c r="AD45" s="24"/>
      <c r="AE45" s="26"/>
      <c r="AF45" s="24"/>
      <c r="AG45" s="24"/>
      <c r="AH45" s="26"/>
      <c r="AI45" s="24"/>
      <c r="AJ45" s="24"/>
      <c r="AK45" s="24"/>
      <c r="AL45" s="26"/>
      <c r="AM45" s="24"/>
      <c r="AN45" s="24"/>
      <c r="AO45" s="24"/>
      <c r="AP45" s="24"/>
      <c r="AQ45" s="26"/>
      <c r="AR45" s="26"/>
      <c r="AS45" s="26"/>
      <c r="AT45" s="26"/>
      <c r="AU45" s="26">
        <v>14</v>
      </c>
      <c r="AV45" s="24"/>
      <c r="AW45" s="24"/>
      <c r="AX45" s="24"/>
      <c r="AY45" s="24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8"/>
      <c r="BT45">
        <f t="shared" si="34"/>
        <v>0</v>
      </c>
      <c r="BU45"/>
      <c r="BV45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</row>
    <row r="46" spans="1:276" s="1" customFormat="1" ht="15" customHeight="1">
      <c r="A46" s="29" t="s">
        <v>84</v>
      </c>
      <c r="B46" s="29"/>
      <c r="C46" s="37" t="s">
        <v>17</v>
      </c>
      <c r="D46" s="91">
        <v>2</v>
      </c>
      <c r="E46" s="37">
        <v>3</v>
      </c>
      <c r="F46" s="37" t="s">
        <v>148</v>
      </c>
      <c r="G46" s="37" t="s">
        <v>145</v>
      </c>
      <c r="H46" s="37">
        <v>42</v>
      </c>
      <c r="I46" s="37" t="s">
        <v>22</v>
      </c>
      <c r="J46" s="37"/>
      <c r="K46" s="37" t="s">
        <v>20</v>
      </c>
      <c r="L46" s="37" t="s">
        <v>20</v>
      </c>
      <c r="M46" s="37">
        <f t="shared" si="37"/>
        <v>0</v>
      </c>
      <c r="N46" s="68">
        <v>14</v>
      </c>
      <c r="O46" s="31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2"/>
      <c r="AA46" s="37"/>
      <c r="AB46" s="37"/>
      <c r="AC46" s="37"/>
      <c r="AD46" s="37"/>
      <c r="AE46" s="33"/>
      <c r="AF46" s="37"/>
      <c r="AG46" s="37"/>
      <c r="AH46" s="33"/>
      <c r="AI46" s="37"/>
      <c r="AJ46" s="37"/>
      <c r="AK46" s="37"/>
      <c r="AL46" s="33"/>
      <c r="AM46" s="37"/>
      <c r="AN46" s="37"/>
      <c r="AO46" s="37"/>
      <c r="AP46" s="37"/>
      <c r="AQ46" s="33"/>
      <c r="AR46" s="33"/>
      <c r="AS46" s="33"/>
      <c r="AT46" s="33"/>
      <c r="AU46" s="33">
        <v>14</v>
      </c>
      <c r="AV46" s="37"/>
      <c r="AW46" s="37"/>
      <c r="AX46" s="37"/>
      <c r="AY46" s="37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4"/>
      <c r="BT46" s="1">
        <f t="shared" si="34"/>
        <v>0</v>
      </c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</row>
    <row r="47" spans="1:276" s="1" customFormat="1" ht="15" customHeight="1">
      <c r="A47" s="29" t="s">
        <v>154</v>
      </c>
      <c r="B47" s="29"/>
      <c r="C47" s="37" t="s">
        <v>17</v>
      </c>
      <c r="D47" s="91">
        <v>2</v>
      </c>
      <c r="E47" s="37">
        <v>3</v>
      </c>
      <c r="F47" s="37" t="s">
        <v>143</v>
      </c>
      <c r="G47" s="37" t="s">
        <v>145</v>
      </c>
      <c r="H47" s="37">
        <v>19</v>
      </c>
      <c r="I47" s="37" t="s">
        <v>22</v>
      </c>
      <c r="J47" s="37"/>
      <c r="K47" s="37" t="s">
        <v>20</v>
      </c>
      <c r="L47" s="37" t="s">
        <v>20</v>
      </c>
      <c r="M47" s="37">
        <f t="shared" si="37"/>
        <v>0</v>
      </c>
      <c r="N47" s="68">
        <v>28</v>
      </c>
      <c r="O47" s="31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2"/>
      <c r="AA47" s="37"/>
      <c r="AB47" s="37"/>
      <c r="AC47" s="37"/>
      <c r="AD47" s="37"/>
      <c r="AE47" s="33">
        <v>28</v>
      </c>
      <c r="AF47" s="37"/>
      <c r="AG47" s="37"/>
      <c r="AH47" s="33"/>
      <c r="AI47" s="37"/>
      <c r="AJ47" s="37"/>
      <c r="AK47" s="37"/>
      <c r="AL47" s="33"/>
      <c r="AM47" s="37"/>
      <c r="AN47" s="37"/>
      <c r="AO47" s="37"/>
      <c r="AP47" s="37"/>
      <c r="AQ47" s="33"/>
      <c r="AR47" s="33"/>
      <c r="AS47" s="33"/>
      <c r="AT47" s="33"/>
      <c r="AU47" s="33"/>
      <c r="AV47" s="37"/>
      <c r="AW47" s="37"/>
      <c r="AX47" s="37"/>
      <c r="AY47" s="37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4"/>
      <c r="BT47" s="1">
        <f t="shared" si="34"/>
        <v>0</v>
      </c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</row>
    <row r="48" spans="1:276" ht="15" customHeight="1">
      <c r="A48" s="23" t="s">
        <v>167</v>
      </c>
      <c r="B48" s="23"/>
      <c r="C48" s="24" t="s">
        <v>17</v>
      </c>
      <c r="D48" s="90">
        <v>1</v>
      </c>
      <c r="E48" s="24">
        <v>7</v>
      </c>
      <c r="F48" s="24"/>
      <c r="G48" s="24" t="s">
        <v>168</v>
      </c>
      <c r="H48" s="24">
        <v>14</v>
      </c>
      <c r="I48" s="24" t="s">
        <v>22</v>
      </c>
      <c r="J48" s="24"/>
      <c r="K48" s="24" t="s">
        <v>20</v>
      </c>
      <c r="L48" s="24" t="s">
        <v>20</v>
      </c>
      <c r="M48" s="24">
        <f t="shared" ref="M48:M55" si="38">IF(AND(H48&gt;90,"egzamin"=J48),H48*0.1,0)</f>
        <v>0</v>
      </c>
      <c r="N48" s="24">
        <v>28</v>
      </c>
      <c r="O48" s="25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7"/>
      <c r="AA48" s="24"/>
      <c r="AB48" s="24"/>
      <c r="AC48" s="24"/>
      <c r="AD48" s="24"/>
      <c r="AE48" s="26"/>
      <c r="AF48" s="24"/>
      <c r="AG48" s="24"/>
      <c r="AH48" s="26"/>
      <c r="AI48" s="24"/>
      <c r="AJ48" s="24"/>
      <c r="AK48" s="24"/>
      <c r="AL48" s="26"/>
      <c r="AM48" s="24"/>
      <c r="AN48" s="24"/>
      <c r="AO48" s="24"/>
      <c r="AP48" s="24"/>
      <c r="AQ48" s="26"/>
      <c r="AR48" s="26"/>
      <c r="AS48" s="26"/>
      <c r="AT48" s="26"/>
      <c r="AU48" s="26"/>
      <c r="AV48" s="24"/>
      <c r="AW48" s="24"/>
      <c r="AX48" s="24"/>
      <c r="AY48" s="24">
        <v>28</v>
      </c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8"/>
      <c r="BT48">
        <f t="shared" si="34"/>
        <v>0</v>
      </c>
      <c r="BU48"/>
      <c r="BV48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</row>
    <row r="49" spans="1:276" s="1" customFormat="1" ht="15" customHeight="1">
      <c r="A49" s="23" t="s">
        <v>360</v>
      </c>
      <c r="B49" s="113" t="s">
        <v>359</v>
      </c>
      <c r="C49" s="114" t="s">
        <v>358</v>
      </c>
      <c r="D49" s="115"/>
      <c r="E49" s="114"/>
      <c r="F49" s="114"/>
      <c r="G49" s="114"/>
      <c r="H49" s="114"/>
      <c r="I49" s="114" t="s">
        <v>22</v>
      </c>
      <c r="J49" s="114"/>
      <c r="K49" s="24" t="s">
        <v>20</v>
      </c>
      <c r="L49" s="24" t="s">
        <v>20</v>
      </c>
      <c r="M49" s="114"/>
      <c r="N49" s="114">
        <v>14</v>
      </c>
      <c r="O49" s="25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7"/>
      <c r="AA49" s="24"/>
      <c r="AB49" s="24"/>
      <c r="AC49" s="24"/>
      <c r="AD49" s="24"/>
      <c r="AE49" s="26"/>
      <c r="AF49" s="24"/>
      <c r="AG49" s="24"/>
      <c r="AH49" s="26"/>
      <c r="AI49" s="24"/>
      <c r="AJ49" s="24"/>
      <c r="AK49" s="24"/>
      <c r="AL49" s="26"/>
      <c r="AM49" s="24"/>
      <c r="AN49" s="24"/>
      <c r="AO49" s="24"/>
      <c r="AP49" s="24"/>
      <c r="AQ49" s="26"/>
      <c r="AR49" s="26"/>
      <c r="AS49" s="26"/>
      <c r="AT49" s="26"/>
      <c r="AU49" s="26">
        <v>14</v>
      </c>
      <c r="AV49" s="24"/>
      <c r="AW49" s="24"/>
      <c r="AX49" s="24"/>
      <c r="AY49" s="24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8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</row>
    <row r="50" spans="1:276" s="1" customFormat="1" ht="15" customHeight="1">
      <c r="A50" s="23" t="s">
        <v>92</v>
      </c>
      <c r="B50" s="23"/>
      <c r="C50" s="24" t="s">
        <v>17</v>
      </c>
      <c r="D50" s="90">
        <v>2</v>
      </c>
      <c r="E50" s="24">
        <v>2</v>
      </c>
      <c r="F50" s="24" t="s">
        <v>143</v>
      </c>
      <c r="G50" s="24" t="s">
        <v>145</v>
      </c>
      <c r="H50" s="24">
        <v>19</v>
      </c>
      <c r="I50" s="24" t="s">
        <v>22</v>
      </c>
      <c r="J50" s="24"/>
      <c r="K50" s="24" t="s">
        <v>20</v>
      </c>
      <c r="L50" s="24" t="s">
        <v>20</v>
      </c>
      <c r="M50" s="24">
        <f t="shared" si="38"/>
        <v>0</v>
      </c>
      <c r="N50" s="24">
        <v>28</v>
      </c>
      <c r="O50" s="25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7"/>
      <c r="AA50" s="24"/>
      <c r="AB50" s="24"/>
      <c r="AC50" s="24"/>
      <c r="AD50" s="24"/>
      <c r="AE50" s="26"/>
      <c r="AF50" s="24"/>
      <c r="AG50" s="24"/>
      <c r="AH50" s="26"/>
      <c r="AI50" s="24"/>
      <c r="AJ50" s="24"/>
      <c r="AK50" s="24"/>
      <c r="AL50" s="26"/>
      <c r="AM50" s="24"/>
      <c r="AN50" s="24"/>
      <c r="AO50" s="24"/>
      <c r="AP50" s="24"/>
      <c r="AQ50" s="26"/>
      <c r="AR50" s="26"/>
      <c r="AS50" s="26"/>
      <c r="AT50" s="26"/>
      <c r="AU50" s="26">
        <v>28</v>
      </c>
      <c r="AV50" s="24"/>
      <c r="AW50" s="24"/>
      <c r="AX50" s="24"/>
      <c r="AY50" s="24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8"/>
      <c r="BT50" s="1">
        <f t="shared" si="34"/>
        <v>0</v>
      </c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</row>
    <row r="51" spans="1:276" s="1" customFormat="1" ht="15" customHeight="1">
      <c r="A51" s="23" t="s">
        <v>155</v>
      </c>
      <c r="B51" s="23"/>
      <c r="C51" s="24" t="s">
        <v>17</v>
      </c>
      <c r="D51" s="90">
        <v>2</v>
      </c>
      <c r="E51" s="24">
        <v>2</v>
      </c>
      <c r="F51" s="24" t="s">
        <v>143</v>
      </c>
      <c r="G51" s="24" t="s">
        <v>145</v>
      </c>
      <c r="H51" s="24">
        <v>19</v>
      </c>
      <c r="I51" s="24" t="s">
        <v>22</v>
      </c>
      <c r="J51" s="24" t="s">
        <v>327</v>
      </c>
      <c r="K51" s="24" t="s">
        <v>20</v>
      </c>
      <c r="L51" s="24" t="s">
        <v>20</v>
      </c>
      <c r="M51" s="24">
        <f t="shared" si="38"/>
        <v>0</v>
      </c>
      <c r="N51" s="24">
        <v>28</v>
      </c>
      <c r="O51" s="25"/>
      <c r="P51" s="24"/>
      <c r="Q51" s="24"/>
      <c r="R51" s="24"/>
      <c r="S51" s="24"/>
      <c r="T51" s="24"/>
      <c r="U51" s="24"/>
      <c r="V51" s="24">
        <v>14</v>
      </c>
      <c r="W51" s="24"/>
      <c r="X51" s="24"/>
      <c r="Y51" s="24"/>
      <c r="Z51" s="27">
        <v>14</v>
      </c>
      <c r="AA51" s="24"/>
      <c r="AB51" s="24"/>
      <c r="AC51" s="24"/>
      <c r="AD51" s="24"/>
      <c r="AE51" s="26"/>
      <c r="AF51" s="24"/>
      <c r="AG51" s="24"/>
      <c r="AH51" s="26"/>
      <c r="AI51" s="24"/>
      <c r="AJ51" s="24"/>
      <c r="AK51" s="24"/>
      <c r="AL51" s="26"/>
      <c r="AM51" s="24"/>
      <c r="AN51" s="24"/>
      <c r="AO51" s="24"/>
      <c r="AP51" s="24"/>
      <c r="AQ51" s="26"/>
      <c r="AR51" s="26"/>
      <c r="AS51" s="26"/>
      <c r="AT51" s="26"/>
      <c r="AU51" s="26"/>
      <c r="AV51" s="24"/>
      <c r="AW51" s="24"/>
      <c r="AX51" s="24"/>
      <c r="AY51" s="24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8"/>
      <c r="BT51" s="1">
        <f t="shared" si="34"/>
        <v>0</v>
      </c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</row>
    <row r="52" spans="1:276" s="1" customFormat="1" ht="15" customHeight="1">
      <c r="A52" s="23" t="s">
        <v>156</v>
      </c>
      <c r="B52" s="23"/>
      <c r="C52" s="24" t="s">
        <v>17</v>
      </c>
      <c r="D52" s="90">
        <v>2</v>
      </c>
      <c r="E52" s="24">
        <v>2</v>
      </c>
      <c r="F52" s="24" t="s">
        <v>176</v>
      </c>
      <c r="G52" s="24" t="s">
        <v>145</v>
      </c>
      <c r="H52" s="24">
        <f>19+16</f>
        <v>35</v>
      </c>
      <c r="I52" s="24" t="s">
        <v>22</v>
      </c>
      <c r="J52" s="24" t="s">
        <v>327</v>
      </c>
      <c r="K52" s="24" t="s">
        <v>20</v>
      </c>
      <c r="L52" s="24" t="s">
        <v>20</v>
      </c>
      <c r="M52" s="24">
        <f t="shared" si="38"/>
        <v>0</v>
      </c>
      <c r="N52" s="24">
        <v>28</v>
      </c>
      <c r="O52" s="25"/>
      <c r="P52" s="24"/>
      <c r="Q52" s="24"/>
      <c r="R52" s="24"/>
      <c r="S52" s="24"/>
      <c r="T52" s="24">
        <v>14</v>
      </c>
      <c r="U52" s="24"/>
      <c r="V52" s="24"/>
      <c r="W52" s="24"/>
      <c r="X52" s="24"/>
      <c r="Y52" s="24"/>
      <c r="Z52" s="27"/>
      <c r="AA52" s="24"/>
      <c r="AB52" s="24"/>
      <c r="AC52" s="24"/>
      <c r="AD52" s="24"/>
      <c r="AE52" s="26"/>
      <c r="AF52" s="24"/>
      <c r="AG52" s="24">
        <v>14</v>
      </c>
      <c r="AH52" s="26"/>
      <c r="AI52" s="24"/>
      <c r="AJ52" s="24"/>
      <c r="AK52" s="24"/>
      <c r="AL52" s="26"/>
      <c r="AM52" s="24"/>
      <c r="AN52" s="24"/>
      <c r="AO52" s="24"/>
      <c r="AP52" s="24"/>
      <c r="AQ52" s="26"/>
      <c r="AR52" s="26"/>
      <c r="AS52" s="26"/>
      <c r="AT52" s="26"/>
      <c r="AU52" s="26"/>
      <c r="AV52" s="24"/>
      <c r="AW52" s="24"/>
      <c r="AX52" s="24"/>
      <c r="AY52" s="24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8"/>
      <c r="BT52" s="1">
        <f t="shared" si="34"/>
        <v>0</v>
      </c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</row>
    <row r="53" spans="1:276" s="1" customFormat="1" ht="15" customHeight="1">
      <c r="A53" s="23" t="s">
        <v>169</v>
      </c>
      <c r="B53" s="23"/>
      <c r="C53" s="24" t="s">
        <v>17</v>
      </c>
      <c r="D53" s="90">
        <v>1</v>
      </c>
      <c r="E53" s="24">
        <v>5</v>
      </c>
      <c r="F53" s="24"/>
      <c r="G53" s="24" t="s">
        <v>145</v>
      </c>
      <c r="H53" s="24">
        <v>114</v>
      </c>
      <c r="I53" s="24" t="s">
        <v>22</v>
      </c>
      <c r="J53" s="24"/>
      <c r="K53" s="24" t="s">
        <v>20</v>
      </c>
      <c r="L53" s="24" t="s">
        <v>20</v>
      </c>
      <c r="M53" s="24">
        <f t="shared" si="38"/>
        <v>0</v>
      </c>
      <c r="N53" s="24">
        <v>28</v>
      </c>
      <c r="O53" s="25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7"/>
      <c r="AA53" s="24"/>
      <c r="AB53" s="24"/>
      <c r="AC53" s="24"/>
      <c r="AD53" s="24"/>
      <c r="AE53" s="26"/>
      <c r="AF53" s="24"/>
      <c r="AG53" s="24"/>
      <c r="AH53" s="26"/>
      <c r="AI53" s="24"/>
      <c r="AJ53" s="24">
        <v>28</v>
      </c>
      <c r="AK53" s="24"/>
      <c r="AL53" s="26"/>
      <c r="AM53" s="24"/>
      <c r="AN53" s="24"/>
      <c r="AO53" s="24"/>
      <c r="AP53" s="24"/>
      <c r="AQ53" s="26"/>
      <c r="AR53" s="26"/>
      <c r="AS53" s="26"/>
      <c r="AT53" s="26"/>
      <c r="AU53" s="26"/>
      <c r="AV53" s="24"/>
      <c r="AW53" s="24"/>
      <c r="AX53" s="24"/>
      <c r="AY53" s="24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8"/>
      <c r="BT53" s="1">
        <f t="shared" si="34"/>
        <v>0</v>
      </c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</row>
    <row r="54" spans="1:276" s="1" customFormat="1" ht="15" customHeight="1">
      <c r="A54" s="29" t="s">
        <v>94</v>
      </c>
      <c r="B54" s="29"/>
      <c r="C54" s="37" t="s">
        <v>17</v>
      </c>
      <c r="D54" s="91">
        <v>2</v>
      </c>
      <c r="E54" s="37">
        <v>1</v>
      </c>
      <c r="F54" s="37" t="s">
        <v>157</v>
      </c>
      <c r="G54" s="37" t="s">
        <v>158</v>
      </c>
      <c r="H54" s="37">
        <v>30</v>
      </c>
      <c r="I54" s="37" t="s">
        <v>22</v>
      </c>
      <c r="J54" s="37" t="s">
        <v>327</v>
      </c>
      <c r="K54" s="37" t="s">
        <v>20</v>
      </c>
      <c r="L54" s="37" t="s">
        <v>20</v>
      </c>
      <c r="M54" s="37">
        <f t="shared" si="38"/>
        <v>0</v>
      </c>
      <c r="N54" s="68">
        <v>28</v>
      </c>
      <c r="O54" s="31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2"/>
      <c r="AA54" s="37"/>
      <c r="AB54" s="37"/>
      <c r="AC54" s="37"/>
      <c r="AD54" s="37"/>
      <c r="AE54" s="33"/>
      <c r="AF54" s="37">
        <v>28</v>
      </c>
      <c r="AG54" s="37"/>
      <c r="AH54" s="33"/>
      <c r="AI54" s="37"/>
      <c r="AJ54" s="37"/>
      <c r="AK54" s="37"/>
      <c r="AL54" s="33"/>
      <c r="AM54" s="37"/>
      <c r="AN54" s="37"/>
      <c r="AO54" s="37"/>
      <c r="AP54" s="37"/>
      <c r="AQ54" s="33"/>
      <c r="AR54" s="33"/>
      <c r="AS54" s="33"/>
      <c r="AT54" s="33"/>
      <c r="AU54" s="33"/>
      <c r="AV54" s="37"/>
      <c r="AW54" s="37"/>
      <c r="AX54" s="37"/>
      <c r="AY54" s="37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4"/>
      <c r="BT54" s="1">
        <f t="shared" si="34"/>
        <v>0</v>
      </c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</row>
    <row r="55" spans="1:276" ht="15" customHeight="1">
      <c r="A55" s="29" t="s">
        <v>62</v>
      </c>
      <c r="B55" s="29"/>
      <c r="C55" s="30" t="s">
        <v>17</v>
      </c>
      <c r="D55" s="91">
        <v>2</v>
      </c>
      <c r="E55" s="37">
        <v>1</v>
      </c>
      <c r="F55" s="30" t="s">
        <v>152</v>
      </c>
      <c r="G55" s="37" t="s">
        <v>145</v>
      </c>
      <c r="H55" s="116">
        <v>15</v>
      </c>
      <c r="I55" s="30" t="s">
        <v>22</v>
      </c>
      <c r="J55" s="37"/>
      <c r="K55" s="30" t="s">
        <v>20</v>
      </c>
      <c r="L55" s="30" t="s">
        <v>20</v>
      </c>
      <c r="M55" s="37">
        <f t="shared" si="38"/>
        <v>0</v>
      </c>
      <c r="N55" s="68">
        <v>28</v>
      </c>
      <c r="O55" s="31"/>
      <c r="P55" s="37"/>
      <c r="Q55" s="37"/>
      <c r="R55" s="37"/>
      <c r="S55" s="30"/>
      <c r="T55" s="37"/>
      <c r="U55" s="37"/>
      <c r="V55" s="37"/>
      <c r="W55" s="37"/>
      <c r="X55" s="37"/>
      <c r="Y55" s="37"/>
      <c r="Z55" s="32"/>
      <c r="AA55" s="37"/>
      <c r="AB55" s="37"/>
      <c r="AC55" s="37"/>
      <c r="AD55" s="37"/>
      <c r="AE55" s="33"/>
      <c r="AF55" s="37"/>
      <c r="AG55" s="37"/>
      <c r="AH55" s="33"/>
      <c r="AI55" s="37"/>
      <c r="AJ55" s="37"/>
      <c r="AK55" s="37"/>
      <c r="AL55" s="33"/>
      <c r="AM55" s="37"/>
      <c r="AN55" s="37"/>
      <c r="AO55" s="37"/>
      <c r="AP55" s="37"/>
      <c r="AQ55" s="33"/>
      <c r="AR55" s="33"/>
      <c r="AS55" s="33"/>
      <c r="AT55" s="33"/>
      <c r="AU55" s="33"/>
      <c r="AV55" s="37"/>
      <c r="AW55" s="37"/>
      <c r="AX55" s="37"/>
      <c r="AY55" s="37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4">
        <v>28</v>
      </c>
      <c r="BT55">
        <f t="shared" si="34"/>
        <v>0</v>
      </c>
      <c r="BU55" t="s">
        <v>357</v>
      </c>
      <c r="BV55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</row>
    <row r="56" spans="1:276" ht="15" customHeight="1">
      <c r="A56" s="23" t="s">
        <v>159</v>
      </c>
      <c r="B56" s="23"/>
      <c r="C56" s="24" t="s">
        <v>17</v>
      </c>
      <c r="D56" s="90">
        <v>2</v>
      </c>
      <c r="E56" s="24">
        <v>2</v>
      </c>
      <c r="F56" s="24" t="s">
        <v>143</v>
      </c>
      <c r="G56" s="24" t="s">
        <v>145</v>
      </c>
      <c r="H56" s="24">
        <v>19</v>
      </c>
      <c r="I56" s="24" t="s">
        <v>22</v>
      </c>
      <c r="J56" s="24"/>
      <c r="K56" s="24" t="s">
        <v>20</v>
      </c>
      <c r="L56" s="24" t="s">
        <v>20</v>
      </c>
      <c r="M56" s="24">
        <f>IF(AND(H56&gt;90,"egzamin"=J56),H56*0.1,0)</f>
        <v>0</v>
      </c>
      <c r="N56" s="24">
        <v>14</v>
      </c>
      <c r="O56" s="25"/>
      <c r="P56" s="26"/>
      <c r="Q56" s="26"/>
      <c r="R56" s="26"/>
      <c r="S56" s="24"/>
      <c r="T56" s="26"/>
      <c r="U56" s="26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>
        <v>14</v>
      </c>
      <c r="BS56" s="28"/>
      <c r="BT56">
        <f t="shared" si="34"/>
        <v>0</v>
      </c>
      <c r="BU56" t="s">
        <v>177</v>
      </c>
      <c r="BV56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</row>
    <row r="57" spans="1:276" ht="15" customHeight="1">
      <c r="A57" s="29" t="s">
        <v>65</v>
      </c>
      <c r="B57" s="29"/>
      <c r="C57" s="37" t="s">
        <v>17</v>
      </c>
      <c r="D57" s="91">
        <v>2</v>
      </c>
      <c r="E57" s="37">
        <v>1</v>
      </c>
      <c r="F57" s="37" t="s">
        <v>143</v>
      </c>
      <c r="G57" s="37" t="s">
        <v>145</v>
      </c>
      <c r="H57" s="116">
        <v>45</v>
      </c>
      <c r="I57" s="37" t="s">
        <v>22</v>
      </c>
      <c r="J57" s="37" t="s">
        <v>327</v>
      </c>
      <c r="K57" s="37" t="s">
        <v>20</v>
      </c>
      <c r="L57" s="37" t="s">
        <v>20</v>
      </c>
      <c r="M57" s="37">
        <f>IF(AND(H57&gt;90,"egzamin"=J57),H57*0.1,0)</f>
        <v>0</v>
      </c>
      <c r="N57" s="68">
        <v>28</v>
      </c>
      <c r="O57" s="31">
        <v>28</v>
      </c>
      <c r="P57" s="33"/>
      <c r="Q57" s="33"/>
      <c r="R57" s="33"/>
      <c r="S57" s="37"/>
      <c r="T57" s="33"/>
      <c r="U57" s="33"/>
      <c r="V57" s="33"/>
      <c r="W57" s="33"/>
      <c r="X57" s="33"/>
      <c r="Y57" s="33"/>
      <c r="Z57" s="32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4"/>
      <c r="BT57">
        <f t="shared" si="34"/>
        <v>0</v>
      </c>
      <c r="BU57"/>
      <c r="BV57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</row>
    <row r="58" spans="1:276" ht="15" customHeight="1">
      <c r="A58" s="23" t="s">
        <v>77</v>
      </c>
      <c r="B58" s="23"/>
      <c r="C58" s="24" t="s">
        <v>17</v>
      </c>
      <c r="D58" s="90">
        <v>2</v>
      </c>
      <c r="E58" s="24">
        <v>2</v>
      </c>
      <c r="F58" s="24" t="s">
        <v>152</v>
      </c>
      <c r="G58" s="24" t="s">
        <v>145</v>
      </c>
      <c r="H58" s="24">
        <v>33</v>
      </c>
      <c r="I58" s="24" t="s">
        <v>22</v>
      </c>
      <c r="J58" s="24"/>
      <c r="K58" s="24" t="s">
        <v>20</v>
      </c>
      <c r="L58" s="24" t="s">
        <v>20</v>
      </c>
      <c r="M58" s="24">
        <f t="shared" ref="M58:M62" si="39">IF(AND(H58&gt;90,"egzamin"=J58),H58*0.1,0)</f>
        <v>0</v>
      </c>
      <c r="N58" s="24">
        <v>28</v>
      </c>
      <c r="O58" s="25"/>
      <c r="P58" s="26"/>
      <c r="Q58" s="26"/>
      <c r="R58" s="26"/>
      <c r="S58" s="24"/>
      <c r="T58" s="26"/>
      <c r="U58" s="26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>
        <v>28</v>
      </c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8"/>
      <c r="BT58">
        <f t="shared" si="34"/>
        <v>0</v>
      </c>
      <c r="BU58"/>
      <c r="BV58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</row>
    <row r="59" spans="1:276" ht="15" customHeight="1">
      <c r="A59" s="23" t="s">
        <v>91</v>
      </c>
      <c r="B59" s="23"/>
      <c r="C59" s="24" t="s">
        <v>17</v>
      </c>
      <c r="D59" s="90">
        <v>1</v>
      </c>
      <c r="E59" s="24">
        <v>5</v>
      </c>
      <c r="F59" s="24"/>
      <c r="G59" s="24" t="s">
        <v>170</v>
      </c>
      <c r="H59" s="24">
        <v>82</v>
      </c>
      <c r="I59" s="24" t="s">
        <v>22</v>
      </c>
      <c r="J59" s="24"/>
      <c r="K59" s="24" t="s">
        <v>20</v>
      </c>
      <c r="L59" s="24" t="s">
        <v>20</v>
      </c>
      <c r="M59" s="24">
        <f t="shared" si="39"/>
        <v>0</v>
      </c>
      <c r="N59" s="24">
        <v>28</v>
      </c>
      <c r="O59" s="25"/>
      <c r="P59" s="26"/>
      <c r="Q59" s="26"/>
      <c r="R59" s="26"/>
      <c r="S59" s="24"/>
      <c r="T59" s="26"/>
      <c r="U59" s="26"/>
      <c r="V59" s="26"/>
      <c r="W59" s="26"/>
      <c r="X59" s="26"/>
      <c r="Y59" s="26"/>
      <c r="Z59" s="27"/>
      <c r="AA59" s="26"/>
      <c r="AB59" s="26"/>
      <c r="AC59" s="26">
        <v>28</v>
      </c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8"/>
      <c r="BT59">
        <f t="shared" si="34"/>
        <v>0</v>
      </c>
      <c r="BU59"/>
      <c r="BV59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</row>
    <row r="60" spans="1:276" ht="15" customHeight="1">
      <c r="A60" s="29" t="s">
        <v>87</v>
      </c>
      <c r="B60" s="29"/>
      <c r="C60" s="37" t="s">
        <v>17</v>
      </c>
      <c r="D60" s="91">
        <v>2</v>
      </c>
      <c r="E60" s="37">
        <v>3</v>
      </c>
      <c r="F60" s="37" t="s">
        <v>160</v>
      </c>
      <c r="G60" s="37" t="s">
        <v>145</v>
      </c>
      <c r="H60" s="37">
        <v>16</v>
      </c>
      <c r="I60" s="37" t="s">
        <v>22</v>
      </c>
      <c r="J60" s="37"/>
      <c r="K60" s="37" t="s">
        <v>20</v>
      </c>
      <c r="L60" s="37" t="s">
        <v>20</v>
      </c>
      <c r="M60" s="37">
        <f t="shared" si="39"/>
        <v>0</v>
      </c>
      <c r="N60" s="68">
        <v>14</v>
      </c>
      <c r="O60" s="31"/>
      <c r="P60" s="33"/>
      <c r="Q60" s="33"/>
      <c r="R60" s="33"/>
      <c r="S60" s="37"/>
      <c r="T60" s="33"/>
      <c r="U60" s="33"/>
      <c r="V60" s="33"/>
      <c r="W60" s="33"/>
      <c r="X60" s="33"/>
      <c r="Y60" s="33"/>
      <c r="Z60" s="32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4">
        <v>14</v>
      </c>
      <c r="BT60">
        <f t="shared" si="34"/>
        <v>0</v>
      </c>
      <c r="BU60"/>
      <c r="BV60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</row>
    <row r="61" spans="1:276" ht="15" customHeight="1">
      <c r="A61" s="29" t="s">
        <v>49</v>
      </c>
      <c r="B61" s="29"/>
      <c r="C61" s="37" t="s">
        <v>17</v>
      </c>
      <c r="D61" s="91">
        <v>1</v>
      </c>
      <c r="E61" s="37">
        <v>6</v>
      </c>
      <c r="F61" s="37"/>
      <c r="G61" s="37" t="s">
        <v>145</v>
      </c>
      <c r="H61" s="37">
        <v>114</v>
      </c>
      <c r="I61" s="37" t="s">
        <v>22</v>
      </c>
      <c r="J61" s="37"/>
      <c r="K61" s="37" t="s">
        <v>20</v>
      </c>
      <c r="L61" s="37" t="s">
        <v>20</v>
      </c>
      <c r="M61" s="37">
        <f t="shared" si="39"/>
        <v>0</v>
      </c>
      <c r="N61" s="68">
        <v>14</v>
      </c>
      <c r="O61" s="31"/>
      <c r="P61" s="33"/>
      <c r="Q61" s="33">
        <v>14</v>
      </c>
      <c r="R61" s="33"/>
      <c r="S61" s="37"/>
      <c r="T61" s="33"/>
      <c r="U61" s="33"/>
      <c r="V61" s="33"/>
      <c r="W61" s="33"/>
      <c r="X61" s="33"/>
      <c r="Y61" s="33"/>
      <c r="Z61" s="32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4"/>
      <c r="BT61">
        <f t="shared" ref="BT61:BT92" si="40">N61-SUM(O61:BS61)</f>
        <v>0</v>
      </c>
      <c r="BU61"/>
      <c r="BV61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</row>
    <row r="62" spans="1:276" ht="15" customHeight="1">
      <c r="A62" s="29" t="s">
        <v>95</v>
      </c>
      <c r="B62" s="29"/>
      <c r="C62" s="37" t="s">
        <v>17</v>
      </c>
      <c r="D62" s="91">
        <v>1</v>
      </c>
      <c r="E62" s="37">
        <v>2</v>
      </c>
      <c r="F62" s="37"/>
      <c r="G62" s="37" t="s">
        <v>158</v>
      </c>
      <c r="H62" s="37">
        <v>120</v>
      </c>
      <c r="I62" s="37" t="s">
        <v>22</v>
      </c>
      <c r="J62" s="37"/>
      <c r="K62" s="37" t="s">
        <v>20</v>
      </c>
      <c r="L62" s="37" t="s">
        <v>20</v>
      </c>
      <c r="M62" s="37">
        <f t="shared" si="39"/>
        <v>0</v>
      </c>
      <c r="N62" s="68">
        <v>14</v>
      </c>
      <c r="O62" s="31"/>
      <c r="P62" s="33"/>
      <c r="Q62" s="33">
        <v>14</v>
      </c>
      <c r="R62" s="33"/>
      <c r="S62" s="37"/>
      <c r="T62" s="33"/>
      <c r="U62" s="33"/>
      <c r="V62" s="33"/>
      <c r="W62" s="33"/>
      <c r="X62" s="33"/>
      <c r="Y62" s="33"/>
      <c r="Z62" s="32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4"/>
      <c r="BT62">
        <f t="shared" si="40"/>
        <v>0</v>
      </c>
      <c r="BU62"/>
      <c r="BV62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</row>
    <row r="63" spans="1:276" ht="15" customHeight="1">
      <c r="A63" s="23" t="s">
        <v>89</v>
      </c>
      <c r="B63" s="23"/>
      <c r="C63" s="24" t="s">
        <v>17</v>
      </c>
      <c r="D63" s="90">
        <v>2</v>
      </c>
      <c r="E63" s="24">
        <v>2</v>
      </c>
      <c r="F63" s="24" t="s">
        <v>157</v>
      </c>
      <c r="G63" s="24" t="s">
        <v>158</v>
      </c>
      <c r="H63" s="24">
        <v>13</v>
      </c>
      <c r="I63" s="24" t="s">
        <v>22</v>
      </c>
      <c r="J63" s="24" t="s">
        <v>327</v>
      </c>
      <c r="K63" s="24" t="s">
        <v>20</v>
      </c>
      <c r="L63" s="24" t="s">
        <v>20</v>
      </c>
      <c r="M63" s="24">
        <f t="shared" ref="M63:M66" si="41">IF(AND(H63&gt;90,"egzamin"=J63),H63*0.1,0)</f>
        <v>0</v>
      </c>
      <c r="N63" s="24">
        <v>14</v>
      </c>
      <c r="O63" s="25"/>
      <c r="P63" s="24"/>
      <c r="Q63" s="24">
        <v>14</v>
      </c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6"/>
      <c r="AF63" s="24"/>
      <c r="AG63" s="24"/>
      <c r="AH63" s="24"/>
      <c r="AI63" s="24"/>
      <c r="AJ63" s="24"/>
      <c r="AK63" s="24"/>
      <c r="AL63" s="26"/>
      <c r="AM63" s="24"/>
      <c r="AN63" s="24"/>
      <c r="AO63" s="24"/>
      <c r="AP63" s="24"/>
      <c r="AQ63" s="26"/>
      <c r="AR63" s="26"/>
      <c r="AS63" s="24"/>
      <c r="AT63" s="26"/>
      <c r="AU63" s="24"/>
      <c r="AV63" s="24"/>
      <c r="AW63" s="24"/>
      <c r="AX63" s="24"/>
      <c r="AY63" s="24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8"/>
      <c r="BT63">
        <f t="shared" si="40"/>
        <v>0</v>
      </c>
      <c r="BU63"/>
      <c r="BV63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</row>
    <row r="64" spans="1:276" ht="15" customHeight="1">
      <c r="A64" s="23" t="s">
        <v>80</v>
      </c>
      <c r="B64" s="23"/>
      <c r="C64" s="24" t="s">
        <v>17</v>
      </c>
      <c r="D64" s="90">
        <v>2</v>
      </c>
      <c r="E64" s="24">
        <v>2</v>
      </c>
      <c r="F64" s="24" t="s">
        <v>160</v>
      </c>
      <c r="G64" s="24" t="s">
        <v>145</v>
      </c>
      <c r="H64" s="24">
        <v>16</v>
      </c>
      <c r="I64" s="24" t="s">
        <v>22</v>
      </c>
      <c r="J64" s="24"/>
      <c r="K64" s="24" t="s">
        <v>20</v>
      </c>
      <c r="L64" s="24" t="s">
        <v>20</v>
      </c>
      <c r="M64" s="24">
        <f t="shared" si="41"/>
        <v>0</v>
      </c>
      <c r="N64" s="24">
        <v>14</v>
      </c>
      <c r="O64" s="25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>
        <v>14</v>
      </c>
      <c r="AA64" s="24"/>
      <c r="AB64" s="24"/>
      <c r="AC64" s="24"/>
      <c r="AD64" s="24"/>
      <c r="AE64" s="26"/>
      <c r="AF64" s="24"/>
      <c r="AG64" s="24"/>
      <c r="AH64" s="24"/>
      <c r="AI64" s="24"/>
      <c r="AJ64" s="24"/>
      <c r="AK64" s="24"/>
      <c r="AL64" s="26"/>
      <c r="AM64" s="24"/>
      <c r="AN64" s="24"/>
      <c r="AO64" s="24"/>
      <c r="AP64" s="24"/>
      <c r="AQ64" s="26"/>
      <c r="AR64" s="26"/>
      <c r="AS64" s="24"/>
      <c r="AT64" s="26"/>
      <c r="AU64" s="24"/>
      <c r="AV64" s="24"/>
      <c r="AW64" s="24"/>
      <c r="AX64" s="24"/>
      <c r="AY64" s="24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8"/>
      <c r="BT64">
        <f t="shared" si="40"/>
        <v>0</v>
      </c>
      <c r="BU64"/>
      <c r="BV6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</row>
    <row r="65" spans="1:276" s="1" customFormat="1" ht="15" customHeight="1">
      <c r="A65" s="23" t="s">
        <v>38</v>
      </c>
      <c r="B65" s="23"/>
      <c r="C65" s="24" t="s">
        <v>17</v>
      </c>
      <c r="D65" s="90">
        <v>2</v>
      </c>
      <c r="E65" s="24">
        <v>2</v>
      </c>
      <c r="F65" s="24" t="s">
        <v>161</v>
      </c>
      <c r="G65" s="24" t="s">
        <v>162</v>
      </c>
      <c r="H65" s="24">
        <v>17</v>
      </c>
      <c r="I65" s="24" t="s">
        <v>22</v>
      </c>
      <c r="J65" s="24"/>
      <c r="K65" s="24" t="s">
        <v>20</v>
      </c>
      <c r="L65" s="24" t="s">
        <v>20</v>
      </c>
      <c r="M65" s="24">
        <f t="shared" si="41"/>
        <v>0</v>
      </c>
      <c r="N65" s="24">
        <v>28</v>
      </c>
      <c r="O65" s="25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6"/>
      <c r="AF65" s="24">
        <v>7</v>
      </c>
      <c r="AG65" s="24"/>
      <c r="AH65" s="24"/>
      <c r="AI65" s="24"/>
      <c r="AJ65" s="24"/>
      <c r="AK65" s="24"/>
      <c r="AL65" s="26"/>
      <c r="AM65" s="24"/>
      <c r="AN65" s="24"/>
      <c r="AO65" s="24"/>
      <c r="AP65" s="24"/>
      <c r="AQ65" s="26"/>
      <c r="AR65" s="26"/>
      <c r="AS65" s="24"/>
      <c r="AT65" s="26"/>
      <c r="AU65" s="24"/>
      <c r="AV65" s="24"/>
      <c r="AW65" s="24"/>
      <c r="AX65" s="24">
        <v>21</v>
      </c>
      <c r="AY65" s="24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8"/>
      <c r="BT65" s="1">
        <f t="shared" si="40"/>
        <v>0</v>
      </c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</row>
    <row r="66" spans="1:276" ht="15" customHeight="1">
      <c r="A66" s="23" t="s">
        <v>38</v>
      </c>
      <c r="B66" s="23"/>
      <c r="C66" s="24" t="s">
        <v>17</v>
      </c>
      <c r="D66" s="90">
        <v>1</v>
      </c>
      <c r="E66" s="24">
        <v>5</v>
      </c>
      <c r="F66" s="24"/>
      <c r="G66" s="24" t="s">
        <v>145</v>
      </c>
      <c r="H66" s="24">
        <v>114</v>
      </c>
      <c r="I66" s="24" t="s">
        <v>22</v>
      </c>
      <c r="J66" s="24"/>
      <c r="K66" s="24" t="s">
        <v>20</v>
      </c>
      <c r="L66" s="24" t="s">
        <v>20</v>
      </c>
      <c r="M66" s="24">
        <f t="shared" si="41"/>
        <v>0</v>
      </c>
      <c r="N66" s="24">
        <v>28</v>
      </c>
      <c r="O66" s="25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6"/>
      <c r="AF66" s="24">
        <v>7</v>
      </c>
      <c r="AG66" s="24"/>
      <c r="AH66" s="24"/>
      <c r="AI66" s="24"/>
      <c r="AJ66" s="24"/>
      <c r="AK66" s="24"/>
      <c r="AL66" s="26"/>
      <c r="AM66" s="24"/>
      <c r="AN66" s="24"/>
      <c r="AO66" s="24"/>
      <c r="AP66" s="24"/>
      <c r="AQ66" s="26"/>
      <c r="AR66" s="26"/>
      <c r="AS66" s="24"/>
      <c r="AT66" s="26"/>
      <c r="AU66" s="24"/>
      <c r="AV66" s="24"/>
      <c r="AW66" s="24"/>
      <c r="AX66" s="24">
        <v>21</v>
      </c>
      <c r="AY66" s="24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8"/>
      <c r="BT66">
        <f t="shared" si="40"/>
        <v>0</v>
      </c>
      <c r="BU66"/>
      <c r="BV66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</row>
    <row r="67" spans="1:276" ht="15" customHeight="1">
      <c r="A67" s="29" t="s">
        <v>55</v>
      </c>
      <c r="B67" s="29"/>
      <c r="C67" s="30" t="s">
        <v>17</v>
      </c>
      <c r="D67" s="91">
        <v>2</v>
      </c>
      <c r="E67" s="37">
        <v>1</v>
      </c>
      <c r="F67" s="30" t="s">
        <v>148</v>
      </c>
      <c r="G67" s="37" t="s">
        <v>145</v>
      </c>
      <c r="H67" s="116">
        <v>30</v>
      </c>
      <c r="I67" s="30" t="s">
        <v>22</v>
      </c>
      <c r="J67" s="37"/>
      <c r="K67" s="30" t="s">
        <v>20</v>
      </c>
      <c r="L67" s="30" t="s">
        <v>20</v>
      </c>
      <c r="M67" s="37">
        <f>IF(AND(H67&gt;90,"egzamin"=J67),H67*0.1,0)</f>
        <v>0</v>
      </c>
      <c r="N67" s="68">
        <v>14</v>
      </c>
      <c r="O67" s="31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3"/>
      <c r="AF67" s="30"/>
      <c r="AG67" s="30"/>
      <c r="AH67" s="37"/>
      <c r="AI67" s="30"/>
      <c r="AJ67" s="30"/>
      <c r="AK67" s="30"/>
      <c r="AL67" s="33"/>
      <c r="AM67" s="30"/>
      <c r="AN67" s="30"/>
      <c r="AO67" s="30"/>
      <c r="AP67" s="30"/>
      <c r="AQ67" s="33"/>
      <c r="AR67" s="33"/>
      <c r="AS67" s="30"/>
      <c r="AT67" s="33"/>
      <c r="AU67" s="30"/>
      <c r="AV67" s="30"/>
      <c r="AW67" s="30"/>
      <c r="AX67" s="30">
        <v>14</v>
      </c>
      <c r="AY67" s="30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4"/>
      <c r="BT67">
        <f t="shared" si="40"/>
        <v>0</v>
      </c>
      <c r="BU67"/>
      <c r="BV67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</row>
    <row r="68" spans="1:276" ht="15" customHeight="1">
      <c r="A68" s="23" t="s">
        <v>21</v>
      </c>
      <c r="B68" s="23"/>
      <c r="C68" s="24" t="s">
        <v>17</v>
      </c>
      <c r="D68" s="90">
        <v>1</v>
      </c>
      <c r="E68" s="24">
        <v>1</v>
      </c>
      <c r="F68" s="24"/>
      <c r="G68" s="24" t="s">
        <v>145</v>
      </c>
      <c r="H68" s="24">
        <v>165</v>
      </c>
      <c r="I68" s="24" t="s">
        <v>22</v>
      </c>
      <c r="J68" s="24"/>
      <c r="K68" s="24" t="s">
        <v>20</v>
      </c>
      <c r="L68" s="24" t="s">
        <v>20</v>
      </c>
      <c r="M68" s="24">
        <f>IF(AND(H68&gt;90,"egzamin"=J68),H68*0.1,0)</f>
        <v>0</v>
      </c>
      <c r="N68" s="24">
        <v>28</v>
      </c>
      <c r="O68" s="25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6"/>
      <c r="AF68" s="24"/>
      <c r="AG68" s="24"/>
      <c r="AH68" s="24"/>
      <c r="AI68" s="24"/>
      <c r="AJ68" s="24"/>
      <c r="AK68" s="24"/>
      <c r="AL68" s="26"/>
      <c r="AM68" s="24"/>
      <c r="AN68" s="24"/>
      <c r="AO68" s="24">
        <v>28</v>
      </c>
      <c r="AP68" s="24"/>
      <c r="AQ68" s="26"/>
      <c r="AR68" s="26"/>
      <c r="AS68" s="24"/>
      <c r="AT68" s="26"/>
      <c r="AU68" s="24"/>
      <c r="AV68" s="24"/>
      <c r="AW68" s="24"/>
      <c r="AX68" s="24"/>
      <c r="AY68" s="24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8"/>
      <c r="BT68">
        <f t="shared" si="40"/>
        <v>0</v>
      </c>
      <c r="BU68"/>
      <c r="BV68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</row>
    <row r="69" spans="1:276" ht="15" customHeight="1">
      <c r="A69" s="29" t="s">
        <v>26</v>
      </c>
      <c r="B69" s="29"/>
      <c r="C69" s="37" t="s">
        <v>17</v>
      </c>
      <c r="D69" s="91">
        <v>1</v>
      </c>
      <c r="E69" s="37">
        <v>2</v>
      </c>
      <c r="F69" s="37"/>
      <c r="G69" s="37" t="s">
        <v>145</v>
      </c>
      <c r="H69" s="37">
        <v>165</v>
      </c>
      <c r="I69" s="37" t="s">
        <v>22</v>
      </c>
      <c r="J69" s="37" t="s">
        <v>327</v>
      </c>
      <c r="K69" s="37" t="s">
        <v>20</v>
      </c>
      <c r="L69" s="37" t="s">
        <v>20</v>
      </c>
      <c r="M69" s="37">
        <f>IF(AND(H69&gt;90,"egzamin"=J69),H69*0.1,0)</f>
        <v>16.5</v>
      </c>
      <c r="N69" s="68">
        <v>28</v>
      </c>
      <c r="O69" s="31"/>
      <c r="P69" s="37"/>
      <c r="Q69" s="37"/>
      <c r="R69" s="37"/>
      <c r="S69" s="37"/>
      <c r="T69" s="37"/>
      <c r="U69" s="37"/>
      <c r="V69" s="37"/>
      <c r="W69" s="37"/>
      <c r="X69" s="33"/>
      <c r="Y69" s="37"/>
      <c r="Z69" s="32"/>
      <c r="AA69" s="32"/>
      <c r="AB69" s="37"/>
      <c r="AC69" s="37"/>
      <c r="AD69" s="37"/>
      <c r="AE69" s="33"/>
      <c r="AF69" s="37"/>
      <c r="AG69" s="36"/>
      <c r="AH69" s="33"/>
      <c r="AI69" s="37"/>
      <c r="AJ69" s="37"/>
      <c r="AK69" s="37"/>
      <c r="AL69" s="33"/>
      <c r="AM69" s="37"/>
      <c r="AN69" s="33"/>
      <c r="AO69" s="37">
        <v>28</v>
      </c>
      <c r="AP69" s="33"/>
      <c r="AQ69" s="33"/>
      <c r="AR69" s="33"/>
      <c r="AS69" s="33"/>
      <c r="AT69" s="33"/>
      <c r="AU69" s="33"/>
      <c r="AV69" s="37"/>
      <c r="AW69" s="37"/>
      <c r="AX69" s="37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4"/>
      <c r="BT69">
        <f t="shared" si="40"/>
        <v>0</v>
      </c>
      <c r="BU69"/>
      <c r="BV69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</row>
    <row r="70" spans="1:276" ht="15" customHeight="1">
      <c r="A70" s="23" t="s">
        <v>34</v>
      </c>
      <c r="B70" s="23"/>
      <c r="C70" s="24" t="s">
        <v>17</v>
      </c>
      <c r="D70" s="90">
        <v>1</v>
      </c>
      <c r="E70" s="24">
        <v>3</v>
      </c>
      <c r="F70" s="24"/>
      <c r="G70" s="24" t="s">
        <v>145</v>
      </c>
      <c r="H70" s="24">
        <v>145</v>
      </c>
      <c r="I70" s="24" t="s">
        <v>22</v>
      </c>
      <c r="J70" s="24"/>
      <c r="K70" s="24" t="s">
        <v>20</v>
      </c>
      <c r="L70" s="24" t="s">
        <v>20</v>
      </c>
      <c r="M70" s="24">
        <f>IF(AND(H70&gt;90,"egzamin"=J70),H70*0.1,0)</f>
        <v>0</v>
      </c>
      <c r="N70" s="24">
        <v>28</v>
      </c>
      <c r="O70" s="25"/>
      <c r="P70" s="24"/>
      <c r="Q70" s="24"/>
      <c r="R70" s="24"/>
      <c r="S70" s="24"/>
      <c r="T70" s="24"/>
      <c r="U70" s="27"/>
      <c r="V70" s="24"/>
      <c r="W70" s="24"/>
      <c r="X70" s="26"/>
      <c r="Y70" s="24"/>
      <c r="Z70" s="27"/>
      <c r="AA70" s="27"/>
      <c r="AB70" s="27"/>
      <c r="AC70" s="27"/>
      <c r="AD70" s="27"/>
      <c r="AE70" s="26"/>
      <c r="AF70" s="27">
        <v>28</v>
      </c>
      <c r="AG70" s="27"/>
      <c r="AH70" s="26"/>
      <c r="AI70" s="27"/>
      <c r="AJ70" s="27"/>
      <c r="AK70" s="27"/>
      <c r="AL70" s="26"/>
      <c r="AM70" s="27"/>
      <c r="AN70" s="27"/>
      <c r="AO70" s="27"/>
      <c r="AP70" s="27"/>
      <c r="AQ70" s="26"/>
      <c r="AR70" s="26"/>
      <c r="AS70" s="26">
        <v>0</v>
      </c>
      <c r="AT70" s="26"/>
      <c r="AU70" s="26"/>
      <c r="AV70" s="24"/>
      <c r="AW70" s="24"/>
      <c r="AX70" s="24"/>
      <c r="AY70" s="27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8"/>
      <c r="BT70">
        <f t="shared" si="40"/>
        <v>0</v>
      </c>
      <c r="BU70"/>
      <c r="BV70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</row>
    <row r="71" spans="1:276" ht="15" customHeight="1">
      <c r="A71" s="29" t="s">
        <v>120</v>
      </c>
      <c r="B71" s="29"/>
      <c r="C71" s="37" t="s">
        <v>17</v>
      </c>
      <c r="D71" s="91">
        <v>2</v>
      </c>
      <c r="E71" s="37">
        <v>1</v>
      </c>
      <c r="F71" s="37" t="s">
        <v>176</v>
      </c>
      <c r="G71" s="37" t="s">
        <v>145</v>
      </c>
      <c r="H71" s="37">
        <f>30+30</f>
        <v>60</v>
      </c>
      <c r="I71" s="37" t="s">
        <v>22</v>
      </c>
      <c r="J71" s="37" t="s">
        <v>327</v>
      </c>
      <c r="K71" s="37" t="s">
        <v>20</v>
      </c>
      <c r="L71" s="37" t="s">
        <v>20</v>
      </c>
      <c r="M71" s="37">
        <f>IF(AND(H71&gt;90,"egzamin"=J71),H71*0.1,0)</f>
        <v>0</v>
      </c>
      <c r="N71" s="68">
        <v>28</v>
      </c>
      <c r="O71" s="31"/>
      <c r="P71" s="37"/>
      <c r="Q71" s="37"/>
      <c r="R71" s="37"/>
      <c r="S71" s="37">
        <v>28</v>
      </c>
      <c r="T71" s="37"/>
      <c r="U71" s="32"/>
      <c r="V71" s="37"/>
      <c r="W71" s="37"/>
      <c r="X71" s="33"/>
      <c r="Y71" s="37"/>
      <c r="Z71" s="32"/>
      <c r="AA71" s="32"/>
      <c r="AB71" s="32"/>
      <c r="AC71" s="32"/>
      <c r="AD71" s="32"/>
      <c r="AE71" s="33"/>
      <c r="AF71" s="32"/>
      <c r="AG71" s="32"/>
      <c r="AH71" s="33"/>
      <c r="AI71" s="32"/>
      <c r="AJ71" s="32"/>
      <c r="AK71" s="32"/>
      <c r="AL71" s="33"/>
      <c r="AM71" s="32"/>
      <c r="AN71" s="32"/>
      <c r="AO71" s="32"/>
      <c r="AP71" s="32"/>
      <c r="AQ71" s="33"/>
      <c r="AR71" s="33"/>
      <c r="AS71" s="33"/>
      <c r="AT71" s="33"/>
      <c r="AU71" s="33"/>
      <c r="AV71" s="37"/>
      <c r="AW71" s="37"/>
      <c r="AX71" s="37"/>
      <c r="AY71" s="32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4"/>
      <c r="BT71">
        <f t="shared" si="40"/>
        <v>0</v>
      </c>
      <c r="BU71"/>
      <c r="BV71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</row>
    <row r="72" spans="1:276" s="1" customFormat="1" ht="15" customHeight="1">
      <c r="A72" s="61" t="s">
        <v>66</v>
      </c>
      <c r="B72" s="61"/>
      <c r="C72" s="62" t="s">
        <v>17</v>
      </c>
      <c r="D72" s="94">
        <v>2</v>
      </c>
      <c r="E72" s="62">
        <v>1</v>
      </c>
      <c r="F72" s="62" t="s">
        <v>160</v>
      </c>
      <c r="G72" s="62" t="s">
        <v>145</v>
      </c>
      <c r="H72" s="62">
        <v>30</v>
      </c>
      <c r="I72" s="62" t="s">
        <v>19</v>
      </c>
      <c r="J72" s="62"/>
      <c r="K72" s="62" t="s">
        <v>20</v>
      </c>
      <c r="L72" s="62" t="s">
        <v>20</v>
      </c>
      <c r="M72" s="62">
        <f>IF(AND(H72&gt;90,"W+E"=I72),H72*0.1,0)</f>
        <v>0</v>
      </c>
      <c r="N72" s="24">
        <v>28</v>
      </c>
      <c r="O72" s="31"/>
      <c r="P72" s="37"/>
      <c r="Q72" s="37"/>
      <c r="R72" s="37"/>
      <c r="S72" s="37"/>
      <c r="T72" s="37"/>
      <c r="U72" s="52"/>
      <c r="V72" s="37"/>
      <c r="W72" s="37"/>
      <c r="X72" s="33"/>
      <c r="Y72" s="37"/>
      <c r="Z72" s="32"/>
      <c r="AA72" s="32"/>
      <c r="AB72" s="52"/>
      <c r="AC72" s="52"/>
      <c r="AD72" s="52"/>
      <c r="AE72" s="33"/>
      <c r="AF72" s="52"/>
      <c r="AG72" s="36"/>
      <c r="AH72" s="33"/>
      <c r="AI72" s="52"/>
      <c r="AJ72" s="52"/>
      <c r="AK72" s="52"/>
      <c r="AL72" s="33"/>
      <c r="AM72" s="52"/>
      <c r="AN72" s="33"/>
      <c r="AO72" s="52"/>
      <c r="AP72" s="33"/>
      <c r="AQ72" s="33"/>
      <c r="AR72" s="33"/>
      <c r="AS72" s="33"/>
      <c r="AT72" s="33"/>
      <c r="AU72" s="33"/>
      <c r="AV72" s="37"/>
      <c r="AW72" s="37"/>
      <c r="AX72" s="37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4"/>
      <c r="BT72" s="63">
        <f t="shared" si="40"/>
        <v>28</v>
      </c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</row>
    <row r="73" spans="1:276" ht="15" customHeight="1">
      <c r="A73" s="23" t="s">
        <v>44</v>
      </c>
      <c r="B73" s="23"/>
      <c r="C73" s="24" t="s">
        <v>17</v>
      </c>
      <c r="D73" s="90">
        <v>1</v>
      </c>
      <c r="E73" s="24">
        <v>5</v>
      </c>
      <c r="F73" s="24"/>
      <c r="G73" s="24" t="s">
        <v>145</v>
      </c>
      <c r="H73" s="24">
        <v>114</v>
      </c>
      <c r="I73" s="24" t="s">
        <v>22</v>
      </c>
      <c r="J73" s="24" t="s">
        <v>327</v>
      </c>
      <c r="K73" s="24" t="s">
        <v>20</v>
      </c>
      <c r="L73" s="24" t="s">
        <v>20</v>
      </c>
      <c r="M73" s="24">
        <f>IF(AND(H73&gt;90,"egzamin"=J73),H73*0.1,0)</f>
        <v>11.4</v>
      </c>
      <c r="N73" s="24">
        <v>28</v>
      </c>
      <c r="O73" s="25"/>
      <c r="P73" s="24"/>
      <c r="Q73" s="24"/>
      <c r="R73" s="24"/>
      <c r="S73" s="24"/>
      <c r="T73" s="24"/>
      <c r="U73" s="24"/>
      <c r="V73" s="24"/>
      <c r="W73" s="24"/>
      <c r="X73" s="26"/>
      <c r="Y73" s="24"/>
      <c r="Z73" s="27"/>
      <c r="AA73" s="27"/>
      <c r="AB73" s="24"/>
      <c r="AC73" s="24"/>
      <c r="AD73" s="24"/>
      <c r="AE73" s="26"/>
      <c r="AF73" s="24">
        <v>28</v>
      </c>
      <c r="AG73" s="35"/>
      <c r="AH73" s="26"/>
      <c r="AI73" s="24"/>
      <c r="AJ73" s="24"/>
      <c r="AK73" s="24"/>
      <c r="AL73" s="26"/>
      <c r="AM73" s="24"/>
      <c r="AN73" s="26"/>
      <c r="AO73" s="24"/>
      <c r="AP73" s="26"/>
      <c r="AQ73" s="26"/>
      <c r="AR73" s="26"/>
      <c r="AS73" s="26"/>
      <c r="AT73" s="26"/>
      <c r="AU73" s="26"/>
      <c r="AV73" s="24"/>
      <c r="AW73" s="24"/>
      <c r="AX73" s="24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8"/>
      <c r="BT73">
        <f t="shared" si="40"/>
        <v>0</v>
      </c>
      <c r="BU73"/>
      <c r="BV73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</row>
    <row r="74" spans="1:276" ht="15" customHeight="1">
      <c r="A74" s="29" t="s">
        <v>25</v>
      </c>
      <c r="B74" s="29"/>
      <c r="C74" s="30" t="s">
        <v>17</v>
      </c>
      <c r="D74" s="91">
        <v>1</v>
      </c>
      <c r="E74" s="37">
        <v>2</v>
      </c>
      <c r="F74" s="30"/>
      <c r="G74" s="37" t="s">
        <v>145</v>
      </c>
      <c r="H74" s="30">
        <v>165</v>
      </c>
      <c r="I74" s="30" t="s">
        <v>22</v>
      </c>
      <c r="J74" s="37" t="s">
        <v>327</v>
      </c>
      <c r="K74" s="30" t="s">
        <v>20</v>
      </c>
      <c r="L74" s="30" t="s">
        <v>20</v>
      </c>
      <c r="M74" s="37">
        <f>IF(AND(H74&gt;90,"egzamin"=J74),H74*0.1,0)</f>
        <v>16.5</v>
      </c>
      <c r="N74" s="68">
        <v>28</v>
      </c>
      <c r="O74" s="31"/>
      <c r="P74" s="30"/>
      <c r="Q74" s="30"/>
      <c r="R74" s="30"/>
      <c r="S74" s="30">
        <v>28</v>
      </c>
      <c r="T74" s="30"/>
      <c r="U74" s="30"/>
      <c r="V74" s="30"/>
      <c r="W74" s="30"/>
      <c r="X74" s="30"/>
      <c r="Y74" s="30"/>
      <c r="Z74" s="37"/>
      <c r="AA74" s="30"/>
      <c r="AB74" s="30"/>
      <c r="AC74" s="30"/>
      <c r="AD74" s="30"/>
      <c r="AE74" s="33"/>
      <c r="AF74" s="30"/>
      <c r="AG74" s="30"/>
      <c r="AH74" s="33"/>
      <c r="AI74" s="30"/>
      <c r="AJ74" s="30"/>
      <c r="AK74" s="30"/>
      <c r="AL74" s="33"/>
      <c r="AM74" s="30"/>
      <c r="AN74" s="30"/>
      <c r="AO74" s="30"/>
      <c r="AP74" s="30"/>
      <c r="AQ74" s="33"/>
      <c r="AR74" s="33"/>
      <c r="AS74" s="37"/>
      <c r="AT74" s="33"/>
      <c r="AU74" s="37"/>
      <c r="AV74" s="30"/>
      <c r="AW74" s="30"/>
      <c r="AX74" s="30"/>
      <c r="AY74" s="37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4"/>
      <c r="BT74">
        <f t="shared" si="40"/>
        <v>0</v>
      </c>
      <c r="BU74"/>
      <c r="BV7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</row>
    <row r="75" spans="1:276" ht="15" customHeight="1">
      <c r="A75" s="23" t="s">
        <v>16</v>
      </c>
      <c r="B75" s="23"/>
      <c r="C75" s="24" t="s">
        <v>17</v>
      </c>
      <c r="D75" s="90">
        <v>1</v>
      </c>
      <c r="E75" s="24">
        <v>1</v>
      </c>
      <c r="F75" s="24"/>
      <c r="G75" s="24" t="s">
        <v>145</v>
      </c>
      <c r="H75" s="24">
        <v>165</v>
      </c>
      <c r="I75" s="24" t="s">
        <v>22</v>
      </c>
      <c r="J75" s="24" t="s">
        <v>327</v>
      </c>
      <c r="K75" s="24" t="s">
        <v>20</v>
      </c>
      <c r="L75" s="24" t="s">
        <v>20</v>
      </c>
      <c r="M75" s="24">
        <f t="shared" ref="M75:M78" si="42">IF(AND(H75&gt;90,"egzamin"=J75),H75*0.1,0)</f>
        <v>16.5</v>
      </c>
      <c r="N75" s="24">
        <v>14</v>
      </c>
      <c r="O75" s="25"/>
      <c r="P75" s="24">
        <v>14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6"/>
      <c r="AF75" s="24"/>
      <c r="AG75" s="24"/>
      <c r="AH75" s="26"/>
      <c r="AI75" s="24"/>
      <c r="AJ75" s="24"/>
      <c r="AK75" s="24"/>
      <c r="AL75" s="26"/>
      <c r="AM75" s="24"/>
      <c r="AN75" s="24"/>
      <c r="AO75" s="24"/>
      <c r="AP75" s="24"/>
      <c r="AQ75" s="26"/>
      <c r="AR75" s="26"/>
      <c r="AS75" s="24"/>
      <c r="AT75" s="26"/>
      <c r="AU75" s="24"/>
      <c r="AV75" s="24"/>
      <c r="AW75" s="24"/>
      <c r="AX75" s="24"/>
      <c r="AY75" s="24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8"/>
      <c r="BT75">
        <f t="shared" si="40"/>
        <v>0</v>
      </c>
      <c r="BU75"/>
      <c r="BV75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</row>
    <row r="76" spans="1:276" ht="15" customHeight="1">
      <c r="A76" s="23" t="s">
        <v>69</v>
      </c>
      <c r="B76" s="23"/>
      <c r="C76" s="24" t="s">
        <v>17</v>
      </c>
      <c r="D76" s="90">
        <v>2</v>
      </c>
      <c r="E76" s="24">
        <v>2</v>
      </c>
      <c r="F76" s="24" t="s">
        <v>148</v>
      </c>
      <c r="G76" s="24" t="s">
        <v>145</v>
      </c>
      <c r="H76" s="24">
        <v>42</v>
      </c>
      <c r="I76" s="24" t="s">
        <v>22</v>
      </c>
      <c r="J76" s="24"/>
      <c r="K76" s="24" t="s">
        <v>20</v>
      </c>
      <c r="L76" s="24" t="s">
        <v>20</v>
      </c>
      <c r="M76" s="24">
        <f t="shared" si="42"/>
        <v>0</v>
      </c>
      <c r="N76" s="24">
        <v>14</v>
      </c>
      <c r="O76" s="25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6"/>
      <c r="AF76" s="24"/>
      <c r="AG76" s="24"/>
      <c r="AH76" s="26"/>
      <c r="AI76" s="24"/>
      <c r="AJ76" s="24"/>
      <c r="AK76" s="24"/>
      <c r="AL76" s="26"/>
      <c r="AM76" s="24"/>
      <c r="AN76" s="24"/>
      <c r="AO76" s="24">
        <v>14</v>
      </c>
      <c r="AP76" s="24"/>
      <c r="AQ76" s="26"/>
      <c r="AR76" s="26"/>
      <c r="AS76" s="24"/>
      <c r="AT76" s="26"/>
      <c r="AU76" s="24"/>
      <c r="AV76" s="24"/>
      <c r="AW76" s="24"/>
      <c r="AX76" s="24"/>
      <c r="AY76" s="24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8"/>
      <c r="BT76">
        <f t="shared" si="40"/>
        <v>0</v>
      </c>
      <c r="BU76"/>
      <c r="BV76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</row>
    <row r="77" spans="1:276" ht="15" customHeight="1">
      <c r="A77" s="29" t="s">
        <v>69</v>
      </c>
      <c r="B77" s="29"/>
      <c r="C77" s="30" t="s">
        <v>17</v>
      </c>
      <c r="D77" s="91">
        <v>2</v>
      </c>
      <c r="E77" s="37">
        <v>1</v>
      </c>
      <c r="F77" s="30" t="s">
        <v>148</v>
      </c>
      <c r="G77" s="37" t="s">
        <v>145</v>
      </c>
      <c r="H77" s="116">
        <v>30</v>
      </c>
      <c r="I77" s="30" t="s">
        <v>22</v>
      </c>
      <c r="J77" s="37"/>
      <c r="K77" s="30" t="s">
        <v>20</v>
      </c>
      <c r="L77" s="30" t="s">
        <v>20</v>
      </c>
      <c r="M77" s="37">
        <f t="shared" si="42"/>
        <v>0</v>
      </c>
      <c r="N77" s="68">
        <v>14</v>
      </c>
      <c r="O77" s="31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3"/>
      <c r="AF77" s="30"/>
      <c r="AG77" s="30"/>
      <c r="AH77" s="33"/>
      <c r="AI77" s="30"/>
      <c r="AJ77" s="30"/>
      <c r="AK77" s="30"/>
      <c r="AL77" s="33"/>
      <c r="AM77" s="30"/>
      <c r="AN77" s="30"/>
      <c r="AO77" s="30">
        <v>14</v>
      </c>
      <c r="AP77" s="30"/>
      <c r="AQ77" s="33"/>
      <c r="AR77" s="33"/>
      <c r="AS77" s="30"/>
      <c r="AT77" s="33"/>
      <c r="AU77" s="30"/>
      <c r="AV77" s="30"/>
      <c r="AW77" s="30"/>
      <c r="AX77" s="30"/>
      <c r="AY77" s="30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4"/>
      <c r="BT77">
        <f t="shared" si="40"/>
        <v>0</v>
      </c>
      <c r="BU77"/>
      <c r="BV77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</row>
    <row r="78" spans="1:276" s="1" customFormat="1" ht="15" customHeight="1">
      <c r="A78" s="29" t="s">
        <v>54</v>
      </c>
      <c r="B78" s="29"/>
      <c r="C78" s="37" t="s">
        <v>17</v>
      </c>
      <c r="D78" s="91">
        <v>2</v>
      </c>
      <c r="E78" s="37">
        <v>1</v>
      </c>
      <c r="F78" s="37"/>
      <c r="G78" s="37" t="s">
        <v>145</v>
      </c>
      <c r="H78" s="37">
        <v>105</v>
      </c>
      <c r="I78" s="37" t="s">
        <v>22</v>
      </c>
      <c r="J78" s="37" t="s">
        <v>327</v>
      </c>
      <c r="K78" s="37" t="s">
        <v>20</v>
      </c>
      <c r="L78" s="37" t="s">
        <v>20</v>
      </c>
      <c r="M78" s="37">
        <f t="shared" si="42"/>
        <v>10.5</v>
      </c>
      <c r="N78" s="68">
        <v>28</v>
      </c>
      <c r="O78" s="31">
        <v>28</v>
      </c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3"/>
      <c r="AF78" s="37"/>
      <c r="AG78" s="37"/>
      <c r="AH78" s="33"/>
      <c r="AI78" s="37"/>
      <c r="AJ78" s="37"/>
      <c r="AK78" s="37"/>
      <c r="AL78" s="33"/>
      <c r="AM78" s="37"/>
      <c r="AN78" s="37"/>
      <c r="AO78" s="37"/>
      <c r="AP78" s="37"/>
      <c r="AQ78" s="33"/>
      <c r="AR78" s="33"/>
      <c r="AS78" s="37"/>
      <c r="AT78" s="33"/>
      <c r="AU78" s="37"/>
      <c r="AV78" s="37"/>
      <c r="AW78" s="37"/>
      <c r="AX78" s="37"/>
      <c r="AY78" s="37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4"/>
      <c r="BT78" s="1">
        <f t="shared" si="40"/>
        <v>0</v>
      </c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</row>
    <row r="79" spans="1:276" ht="15" customHeight="1">
      <c r="A79" s="65" t="s">
        <v>98</v>
      </c>
      <c r="B79" s="65"/>
      <c r="C79" s="66" t="s">
        <v>99</v>
      </c>
      <c r="D79" s="93" t="s">
        <v>100</v>
      </c>
      <c r="E79" s="66"/>
      <c r="F79" s="66" t="s">
        <v>100</v>
      </c>
      <c r="G79" s="66"/>
      <c r="H79" s="66">
        <v>14</v>
      </c>
      <c r="I79" s="66" t="s">
        <v>22</v>
      </c>
      <c r="J79" s="66"/>
      <c r="K79" s="66" t="s">
        <v>20</v>
      </c>
      <c r="L79" s="66" t="s">
        <v>20</v>
      </c>
      <c r="M79" s="66">
        <f>IF(AND(H79&gt;90,"W+E"=I79),H79*0.1,0)</f>
        <v>0</v>
      </c>
      <c r="N79" s="68">
        <v>14</v>
      </c>
      <c r="O79" s="31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3"/>
      <c r="AF79" s="30"/>
      <c r="AG79" s="30">
        <v>14</v>
      </c>
      <c r="AH79" s="33"/>
      <c r="AI79" s="30"/>
      <c r="AJ79" s="30"/>
      <c r="AK79" s="30"/>
      <c r="AL79" s="33"/>
      <c r="AM79" s="30"/>
      <c r="AN79" s="30"/>
      <c r="AO79" s="30"/>
      <c r="AP79" s="30"/>
      <c r="AQ79" s="33"/>
      <c r="AR79" s="33"/>
      <c r="AS79" s="30"/>
      <c r="AT79" s="33"/>
      <c r="AU79" s="30"/>
      <c r="AV79" s="30"/>
      <c r="AW79" s="30"/>
      <c r="AX79" s="30"/>
      <c r="AY79" s="30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4"/>
      <c r="BT79">
        <f t="shared" si="40"/>
        <v>0</v>
      </c>
      <c r="BU79" s="1" t="s">
        <v>353</v>
      </c>
      <c r="BV79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</row>
    <row r="80" spans="1:276" ht="15" customHeight="1">
      <c r="A80" s="23" t="s">
        <v>75</v>
      </c>
      <c r="B80" s="23"/>
      <c r="C80" s="24" t="s">
        <v>17</v>
      </c>
      <c r="D80" s="90">
        <v>2</v>
      </c>
      <c r="E80" s="24">
        <v>2</v>
      </c>
      <c r="F80" s="24" t="s">
        <v>152</v>
      </c>
      <c r="G80" s="24" t="s">
        <v>145</v>
      </c>
      <c r="H80" s="24">
        <v>33</v>
      </c>
      <c r="I80" s="24" t="s">
        <v>22</v>
      </c>
      <c r="J80" s="24" t="s">
        <v>327</v>
      </c>
      <c r="K80" s="24" t="s">
        <v>20</v>
      </c>
      <c r="L80" s="24" t="s">
        <v>20</v>
      </c>
      <c r="M80" s="24">
        <f>IF(AND(H80&gt;90,"egzamin"=J80),H80*0.1,0)</f>
        <v>0</v>
      </c>
      <c r="N80" s="24">
        <v>28</v>
      </c>
      <c r="O80" s="25"/>
      <c r="P80" s="24">
        <v>28</v>
      </c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6"/>
      <c r="AF80" s="24"/>
      <c r="AG80" s="24"/>
      <c r="AH80" s="26"/>
      <c r="AI80" s="24"/>
      <c r="AJ80" s="24"/>
      <c r="AK80" s="24"/>
      <c r="AL80" s="26"/>
      <c r="AM80" s="24"/>
      <c r="AN80" s="24"/>
      <c r="AO80" s="24"/>
      <c r="AP80" s="24"/>
      <c r="AQ80" s="26"/>
      <c r="AR80" s="26"/>
      <c r="AS80" s="24"/>
      <c r="AT80" s="26"/>
      <c r="AU80" s="24"/>
      <c r="AV80" s="24"/>
      <c r="AW80" s="24"/>
      <c r="AX80" s="24"/>
      <c r="AY80" s="24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8"/>
      <c r="BT80">
        <f t="shared" si="40"/>
        <v>0</v>
      </c>
      <c r="BU80"/>
      <c r="BV80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</row>
    <row r="81" spans="1:276" ht="15" customHeight="1">
      <c r="A81" s="29" t="s">
        <v>56</v>
      </c>
      <c r="B81" s="29"/>
      <c r="C81" s="30" t="s">
        <v>17</v>
      </c>
      <c r="D81" s="91">
        <v>2</v>
      </c>
      <c r="E81" s="37">
        <v>1</v>
      </c>
      <c r="F81" s="30" t="s">
        <v>148</v>
      </c>
      <c r="G81" s="37" t="s">
        <v>145</v>
      </c>
      <c r="H81" s="116">
        <v>30</v>
      </c>
      <c r="I81" s="30" t="s">
        <v>22</v>
      </c>
      <c r="J81" s="37" t="s">
        <v>327</v>
      </c>
      <c r="K81" s="30" t="s">
        <v>20</v>
      </c>
      <c r="L81" s="30" t="s">
        <v>20</v>
      </c>
      <c r="M81" s="37">
        <f t="shared" ref="M81:M83" si="43">IF(AND(H81&gt;90,"egzamin"=J81),H81*0.1,0)</f>
        <v>0</v>
      </c>
      <c r="N81" s="68">
        <v>28</v>
      </c>
      <c r="O81" s="31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3"/>
      <c r="AF81" s="30"/>
      <c r="AG81" s="30"/>
      <c r="AH81" s="33"/>
      <c r="AI81" s="30"/>
      <c r="AJ81" s="30">
        <v>28</v>
      </c>
      <c r="AK81" s="30"/>
      <c r="AL81" s="33"/>
      <c r="AM81" s="30"/>
      <c r="AN81" s="30"/>
      <c r="AO81" s="30"/>
      <c r="AP81" s="30"/>
      <c r="AQ81" s="33"/>
      <c r="AR81" s="33"/>
      <c r="AS81" s="30"/>
      <c r="AT81" s="33"/>
      <c r="AU81" s="30"/>
      <c r="AV81" s="30"/>
      <c r="AW81" s="30"/>
      <c r="AX81" s="30"/>
      <c r="AY81" s="30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4"/>
      <c r="BT81">
        <f t="shared" si="40"/>
        <v>0</v>
      </c>
      <c r="BU81"/>
      <c r="BV81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</row>
    <row r="82" spans="1:276" ht="15" customHeight="1">
      <c r="A82" s="29" t="s">
        <v>64</v>
      </c>
      <c r="B82" s="29"/>
      <c r="C82" s="30" t="s">
        <v>17</v>
      </c>
      <c r="D82" s="91">
        <v>2</v>
      </c>
      <c r="E82" s="37">
        <v>1</v>
      </c>
      <c r="F82" s="30" t="s">
        <v>143</v>
      </c>
      <c r="G82" s="37" t="s">
        <v>145</v>
      </c>
      <c r="H82" s="116">
        <v>45</v>
      </c>
      <c r="I82" s="30" t="s">
        <v>22</v>
      </c>
      <c r="J82" s="37" t="s">
        <v>327</v>
      </c>
      <c r="K82" s="30" t="s">
        <v>20</v>
      </c>
      <c r="L82" s="30" t="s">
        <v>20</v>
      </c>
      <c r="M82" s="37">
        <f t="shared" si="43"/>
        <v>0</v>
      </c>
      <c r="N82" s="68">
        <v>28</v>
      </c>
      <c r="O82" s="31"/>
      <c r="P82" s="30"/>
      <c r="Q82" s="30"/>
      <c r="R82" s="30"/>
      <c r="S82" s="30"/>
      <c r="T82" s="30"/>
      <c r="U82" s="30"/>
      <c r="V82" s="30">
        <v>28</v>
      </c>
      <c r="W82" s="30"/>
      <c r="X82" s="30"/>
      <c r="Y82" s="30"/>
      <c r="Z82" s="30"/>
      <c r="AA82" s="30"/>
      <c r="AB82" s="30"/>
      <c r="AC82" s="30"/>
      <c r="AD82" s="30"/>
      <c r="AE82" s="33"/>
      <c r="AF82" s="30"/>
      <c r="AG82" s="30"/>
      <c r="AH82" s="33"/>
      <c r="AI82" s="30"/>
      <c r="AJ82" s="30"/>
      <c r="AK82" s="30"/>
      <c r="AL82" s="33"/>
      <c r="AM82" s="30"/>
      <c r="AN82" s="30"/>
      <c r="AO82" s="30"/>
      <c r="AP82" s="30"/>
      <c r="AQ82" s="33"/>
      <c r="AR82" s="33"/>
      <c r="AS82" s="30"/>
      <c r="AT82" s="33"/>
      <c r="AU82" s="30"/>
      <c r="AV82" s="30"/>
      <c r="AW82" s="30"/>
      <c r="AX82" s="30"/>
      <c r="AY82" s="30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4"/>
      <c r="BT82">
        <f t="shared" si="40"/>
        <v>0</v>
      </c>
      <c r="BU82"/>
      <c r="BV82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</row>
    <row r="83" spans="1:276" ht="15" customHeight="1">
      <c r="A83" s="29" t="s">
        <v>59</v>
      </c>
      <c r="B83" s="29"/>
      <c r="C83" s="30" t="s">
        <v>17</v>
      </c>
      <c r="D83" s="91">
        <v>2</v>
      </c>
      <c r="E83" s="37">
        <v>1</v>
      </c>
      <c r="F83" s="30" t="s">
        <v>148</v>
      </c>
      <c r="G83" s="37" t="s">
        <v>145</v>
      </c>
      <c r="H83" s="116">
        <v>30</v>
      </c>
      <c r="I83" s="30" t="s">
        <v>22</v>
      </c>
      <c r="J83" s="37"/>
      <c r="K83" s="30" t="s">
        <v>20</v>
      </c>
      <c r="L83" s="30" t="s">
        <v>20</v>
      </c>
      <c r="M83" s="37">
        <f t="shared" si="43"/>
        <v>0</v>
      </c>
      <c r="N83" s="68">
        <v>14</v>
      </c>
      <c r="O83" s="31"/>
      <c r="P83" s="30"/>
      <c r="Q83" s="30"/>
      <c r="R83" s="30"/>
      <c r="S83" s="30"/>
      <c r="T83" s="30"/>
      <c r="U83" s="30"/>
      <c r="V83" s="30"/>
      <c r="W83" s="30"/>
      <c r="X83" s="30"/>
      <c r="Y83" s="30">
        <v>14</v>
      </c>
      <c r="Z83" s="30"/>
      <c r="AA83" s="30"/>
      <c r="AB83" s="30"/>
      <c r="AC83" s="30"/>
      <c r="AD83" s="30"/>
      <c r="AE83" s="33"/>
      <c r="AF83" s="30"/>
      <c r="AG83" s="30"/>
      <c r="AH83" s="33"/>
      <c r="AI83" s="30"/>
      <c r="AJ83" s="30"/>
      <c r="AK83" s="30"/>
      <c r="AL83" s="33"/>
      <c r="AM83" s="30"/>
      <c r="AN83" s="30"/>
      <c r="AO83" s="30"/>
      <c r="AP83" s="30"/>
      <c r="AQ83" s="33"/>
      <c r="AR83" s="33"/>
      <c r="AS83" s="30"/>
      <c r="AT83" s="33"/>
      <c r="AU83" s="30"/>
      <c r="AV83" s="30"/>
      <c r="AW83" s="30"/>
      <c r="AX83" s="30"/>
      <c r="AY83" s="30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4"/>
      <c r="BT83">
        <f t="shared" si="40"/>
        <v>0</v>
      </c>
      <c r="BU83"/>
      <c r="BV83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</row>
    <row r="84" spans="1:276" ht="15" customHeight="1">
      <c r="A84" s="23" t="s">
        <v>41</v>
      </c>
      <c r="B84" s="23"/>
      <c r="C84" s="24" t="s">
        <v>17</v>
      </c>
      <c r="D84" s="90">
        <v>1</v>
      </c>
      <c r="E84" s="24">
        <v>5</v>
      </c>
      <c r="F84" s="24"/>
      <c r="G84" s="24" t="s">
        <v>145</v>
      </c>
      <c r="H84" s="24">
        <v>114</v>
      </c>
      <c r="I84" s="24" t="s">
        <v>22</v>
      </c>
      <c r="J84" s="24"/>
      <c r="K84" s="24" t="s">
        <v>20</v>
      </c>
      <c r="L84" s="24" t="s">
        <v>20</v>
      </c>
      <c r="M84" s="24">
        <f t="shared" ref="M84:M89" si="44">IF(AND(H84&gt;90,"egzamin"=J84),H84*0.1,0)</f>
        <v>0</v>
      </c>
      <c r="N84" s="24">
        <v>14</v>
      </c>
      <c r="O84" s="25"/>
      <c r="P84" s="24"/>
      <c r="Q84" s="24"/>
      <c r="R84" s="24"/>
      <c r="S84" s="24"/>
      <c r="T84" s="24"/>
      <c r="U84" s="24"/>
      <c r="V84" s="24"/>
      <c r="W84" s="24"/>
      <c r="X84" s="24">
        <v>14</v>
      </c>
      <c r="Y84" s="24"/>
      <c r="Z84" s="24"/>
      <c r="AA84" s="24"/>
      <c r="AB84" s="24"/>
      <c r="AC84" s="24"/>
      <c r="AD84" s="24"/>
      <c r="AE84" s="26"/>
      <c r="AF84" s="24"/>
      <c r="AG84" s="24"/>
      <c r="AH84" s="26"/>
      <c r="AI84" s="24"/>
      <c r="AJ84" s="24"/>
      <c r="AK84" s="24"/>
      <c r="AL84" s="26"/>
      <c r="AM84" s="24"/>
      <c r="AN84" s="24"/>
      <c r="AO84" s="24"/>
      <c r="AP84" s="24"/>
      <c r="AQ84" s="26"/>
      <c r="AR84" s="26"/>
      <c r="AS84" s="24"/>
      <c r="AT84" s="26"/>
      <c r="AU84" s="24"/>
      <c r="AV84" s="24"/>
      <c r="AW84" s="24"/>
      <c r="AX84" s="24"/>
      <c r="AY84" s="24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8"/>
      <c r="BT84">
        <f t="shared" si="40"/>
        <v>0</v>
      </c>
      <c r="BU84"/>
      <c r="BV8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</row>
    <row r="85" spans="1:276" ht="15" customHeight="1">
      <c r="A85" s="23" t="s">
        <v>52</v>
      </c>
      <c r="B85" s="23"/>
      <c r="C85" s="24" t="s">
        <v>17</v>
      </c>
      <c r="D85" s="90">
        <v>1</v>
      </c>
      <c r="E85" s="24">
        <v>7</v>
      </c>
      <c r="F85" s="24"/>
      <c r="G85" s="24" t="s">
        <v>145</v>
      </c>
      <c r="H85" s="24">
        <v>119</v>
      </c>
      <c r="I85" s="24" t="s">
        <v>22</v>
      </c>
      <c r="J85" s="24"/>
      <c r="K85" s="24" t="s">
        <v>20</v>
      </c>
      <c r="L85" s="24" t="s">
        <v>20</v>
      </c>
      <c r="M85" s="24">
        <f t="shared" si="44"/>
        <v>0</v>
      </c>
      <c r="N85" s="24">
        <v>14</v>
      </c>
      <c r="O85" s="25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6"/>
      <c r="AF85" s="24"/>
      <c r="AG85" s="24"/>
      <c r="AH85" s="26"/>
      <c r="AI85" s="24"/>
      <c r="AJ85" s="24"/>
      <c r="AK85" s="24">
        <v>12</v>
      </c>
      <c r="AL85" s="26"/>
      <c r="AM85" s="24"/>
      <c r="AN85" s="24"/>
      <c r="AO85" s="24"/>
      <c r="AP85" s="24"/>
      <c r="AQ85" s="26"/>
      <c r="AR85" s="26"/>
      <c r="AS85" s="24"/>
      <c r="AT85" s="26"/>
      <c r="AU85" s="24"/>
      <c r="AV85" s="24"/>
      <c r="AW85" s="24"/>
      <c r="AX85" s="24"/>
      <c r="AY85" s="24">
        <v>2</v>
      </c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8"/>
      <c r="BT85">
        <f t="shared" si="40"/>
        <v>0</v>
      </c>
      <c r="BU85"/>
      <c r="BV85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</row>
    <row r="86" spans="1:276" ht="15" customHeight="1">
      <c r="A86" s="23" t="s">
        <v>24</v>
      </c>
      <c r="B86" s="23"/>
      <c r="C86" s="24" t="s">
        <v>17</v>
      </c>
      <c r="D86" s="90">
        <v>1</v>
      </c>
      <c r="E86" s="24">
        <v>1</v>
      </c>
      <c r="F86" s="24"/>
      <c r="G86" s="24" t="s">
        <v>145</v>
      </c>
      <c r="H86" s="24">
        <v>165</v>
      </c>
      <c r="I86" s="24" t="s">
        <v>22</v>
      </c>
      <c r="J86" s="24"/>
      <c r="K86" s="24" t="s">
        <v>20</v>
      </c>
      <c r="L86" s="24" t="s">
        <v>20</v>
      </c>
      <c r="M86" s="24">
        <f t="shared" si="44"/>
        <v>0</v>
      </c>
      <c r="N86" s="24">
        <v>14</v>
      </c>
      <c r="O86" s="25"/>
      <c r="P86" s="24"/>
      <c r="Q86" s="24">
        <v>14</v>
      </c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6"/>
      <c r="AF86" s="24"/>
      <c r="AG86" s="24"/>
      <c r="AH86" s="26"/>
      <c r="AI86" s="24"/>
      <c r="AJ86" s="24"/>
      <c r="AK86" s="24"/>
      <c r="AL86" s="26"/>
      <c r="AM86" s="24"/>
      <c r="AN86" s="24"/>
      <c r="AO86" s="24"/>
      <c r="AP86" s="24"/>
      <c r="AQ86" s="26"/>
      <c r="AR86" s="26"/>
      <c r="AS86" s="24"/>
      <c r="AT86" s="26"/>
      <c r="AU86" s="24"/>
      <c r="AV86" s="24"/>
      <c r="AW86" s="24"/>
      <c r="AX86" s="24"/>
      <c r="AY86" s="24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8"/>
      <c r="BT86">
        <f t="shared" si="40"/>
        <v>0</v>
      </c>
      <c r="BU86"/>
      <c r="BV86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</row>
    <row r="87" spans="1:276" ht="15" customHeight="1">
      <c r="A87" s="29" t="s">
        <v>82</v>
      </c>
      <c r="B87" s="29"/>
      <c r="C87" s="30" t="s">
        <v>17</v>
      </c>
      <c r="D87" s="91">
        <v>2</v>
      </c>
      <c r="E87" s="37">
        <v>3</v>
      </c>
      <c r="F87" s="30" t="s">
        <v>148</v>
      </c>
      <c r="G87" s="37" t="s">
        <v>145</v>
      </c>
      <c r="H87" s="30">
        <v>42</v>
      </c>
      <c r="I87" s="30" t="s">
        <v>22</v>
      </c>
      <c r="J87" s="37" t="s">
        <v>327</v>
      </c>
      <c r="K87" s="30" t="s">
        <v>20</v>
      </c>
      <c r="L87" s="30" t="s">
        <v>20</v>
      </c>
      <c r="M87" s="37">
        <f t="shared" si="44"/>
        <v>0</v>
      </c>
      <c r="N87" s="68">
        <v>14</v>
      </c>
      <c r="O87" s="31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3"/>
      <c r="AF87" s="30"/>
      <c r="AG87" s="30"/>
      <c r="AH87" s="33"/>
      <c r="AI87" s="30"/>
      <c r="AJ87" s="30"/>
      <c r="AK87" s="30"/>
      <c r="AL87" s="33"/>
      <c r="AM87" s="30"/>
      <c r="AN87" s="30"/>
      <c r="AO87" s="30"/>
      <c r="AP87" s="30"/>
      <c r="AQ87" s="33"/>
      <c r="AR87" s="33"/>
      <c r="AS87" s="30"/>
      <c r="AT87" s="33"/>
      <c r="AU87" s="30">
        <v>14</v>
      </c>
      <c r="AV87" s="30"/>
      <c r="AW87" s="30"/>
      <c r="AX87" s="30"/>
      <c r="AY87" s="30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4"/>
      <c r="BT87">
        <f t="shared" si="40"/>
        <v>0</v>
      </c>
      <c r="BU87"/>
      <c r="BV87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</row>
    <row r="88" spans="1:276" ht="15" customHeight="1">
      <c r="A88" s="29" t="s">
        <v>36</v>
      </c>
      <c r="B88" s="29"/>
      <c r="C88" s="30" t="s">
        <v>17</v>
      </c>
      <c r="D88" s="91">
        <v>1</v>
      </c>
      <c r="E88" s="37">
        <v>4</v>
      </c>
      <c r="F88" s="30"/>
      <c r="G88" s="37" t="s">
        <v>145</v>
      </c>
      <c r="H88" s="30">
        <v>145</v>
      </c>
      <c r="I88" s="30" t="s">
        <v>22</v>
      </c>
      <c r="J88" s="37" t="s">
        <v>327</v>
      </c>
      <c r="K88" s="30" t="s">
        <v>20</v>
      </c>
      <c r="L88" s="30" t="s">
        <v>20</v>
      </c>
      <c r="M88" s="37">
        <f t="shared" si="44"/>
        <v>14.5</v>
      </c>
      <c r="N88" s="68">
        <v>28</v>
      </c>
      <c r="O88" s="31"/>
      <c r="P88" s="30"/>
      <c r="Q88" s="30"/>
      <c r="R88" s="30"/>
      <c r="S88" s="37">
        <v>14</v>
      </c>
      <c r="T88" s="30"/>
      <c r="U88" s="30"/>
      <c r="V88" s="30"/>
      <c r="W88" s="30"/>
      <c r="X88" s="30"/>
      <c r="Y88" s="30"/>
      <c r="Z88" s="37"/>
      <c r="AA88" s="30"/>
      <c r="AB88" s="30"/>
      <c r="AC88" s="30"/>
      <c r="AD88" s="30"/>
      <c r="AE88" s="33"/>
      <c r="AF88" s="30"/>
      <c r="AG88" s="30"/>
      <c r="AH88" s="33"/>
      <c r="AI88" s="30">
        <v>14</v>
      </c>
      <c r="AJ88" s="30"/>
      <c r="AK88" s="30"/>
      <c r="AL88" s="33"/>
      <c r="AM88" s="30"/>
      <c r="AN88" s="30"/>
      <c r="AO88" s="30"/>
      <c r="AP88" s="30"/>
      <c r="AQ88" s="33"/>
      <c r="AR88" s="33"/>
      <c r="AS88" s="37"/>
      <c r="AT88" s="33"/>
      <c r="AU88" s="37"/>
      <c r="AV88" s="30"/>
      <c r="AW88" s="30"/>
      <c r="AX88" s="30"/>
      <c r="AY88" s="30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4"/>
      <c r="BT88">
        <f t="shared" si="40"/>
        <v>0</v>
      </c>
      <c r="BU88"/>
      <c r="BV88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</row>
    <row r="89" spans="1:276" s="1" customFormat="1" ht="15" customHeight="1">
      <c r="A89" s="29" t="s">
        <v>28</v>
      </c>
      <c r="B89" s="29"/>
      <c r="C89" s="37" t="s">
        <v>17</v>
      </c>
      <c r="D89" s="91">
        <v>1</v>
      </c>
      <c r="E89" s="37">
        <v>2</v>
      </c>
      <c r="F89" s="37"/>
      <c r="G89" s="37" t="s">
        <v>145</v>
      </c>
      <c r="H89" s="37">
        <v>165</v>
      </c>
      <c r="I89" s="37" t="s">
        <v>22</v>
      </c>
      <c r="J89" s="37"/>
      <c r="K89" s="37" t="s">
        <v>20</v>
      </c>
      <c r="L89" s="37" t="s">
        <v>20</v>
      </c>
      <c r="M89" s="37">
        <f t="shared" si="44"/>
        <v>0</v>
      </c>
      <c r="N89" s="68">
        <v>28</v>
      </c>
      <c r="O89" s="31"/>
      <c r="P89" s="37"/>
      <c r="Q89" s="37"/>
      <c r="R89" s="37"/>
      <c r="S89" s="37"/>
      <c r="T89" s="37"/>
      <c r="U89" s="37"/>
      <c r="V89" s="37"/>
      <c r="W89" s="37">
        <v>28</v>
      </c>
      <c r="X89" s="37"/>
      <c r="Y89" s="37"/>
      <c r="Z89" s="37"/>
      <c r="AA89" s="37"/>
      <c r="AB89" s="37"/>
      <c r="AC89" s="37"/>
      <c r="AD89" s="37"/>
      <c r="AE89" s="33"/>
      <c r="AF89" s="37"/>
      <c r="AG89" s="37"/>
      <c r="AH89" s="33"/>
      <c r="AI89" s="37"/>
      <c r="AJ89" s="37"/>
      <c r="AK89" s="37"/>
      <c r="AL89" s="33"/>
      <c r="AM89" s="37"/>
      <c r="AN89" s="37"/>
      <c r="AO89" s="37"/>
      <c r="AP89" s="37"/>
      <c r="AQ89" s="33"/>
      <c r="AR89" s="33"/>
      <c r="AS89" s="37"/>
      <c r="AT89" s="33"/>
      <c r="AU89" s="37"/>
      <c r="AV89" s="37"/>
      <c r="AW89" s="37"/>
      <c r="AX89" s="37"/>
      <c r="AY89" s="37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4"/>
      <c r="BT89" s="1">
        <f t="shared" si="40"/>
        <v>0</v>
      </c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</row>
    <row r="90" spans="1:276" ht="15" customHeight="1">
      <c r="A90" s="56" t="s">
        <v>93</v>
      </c>
      <c r="B90" s="56"/>
      <c r="C90" s="67" t="s">
        <v>17</v>
      </c>
      <c r="D90" s="92">
        <v>1</v>
      </c>
      <c r="E90" s="67">
        <v>5</v>
      </c>
      <c r="F90" s="67"/>
      <c r="G90" s="67" t="s">
        <v>337</v>
      </c>
      <c r="H90" s="67">
        <v>31</v>
      </c>
      <c r="I90" s="67" t="s">
        <v>22</v>
      </c>
      <c r="J90" s="67" t="s">
        <v>327</v>
      </c>
      <c r="K90" s="67" t="s">
        <v>20</v>
      </c>
      <c r="L90" s="67" t="s">
        <v>20</v>
      </c>
      <c r="M90" s="67">
        <f>IF(AND(H90&gt;90,"W+E"=I90),H90*0.1,0)</f>
        <v>0</v>
      </c>
      <c r="N90" s="24">
        <v>28</v>
      </c>
      <c r="O90" s="25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6"/>
      <c r="AF90" s="24"/>
      <c r="AG90" s="24"/>
      <c r="AH90" s="26"/>
      <c r="AI90" s="24"/>
      <c r="AJ90" s="24"/>
      <c r="AK90" s="24"/>
      <c r="AL90" s="26"/>
      <c r="AM90" s="24"/>
      <c r="AN90" s="24"/>
      <c r="AO90" s="24"/>
      <c r="AP90" s="24"/>
      <c r="AQ90" s="26"/>
      <c r="AR90" s="26"/>
      <c r="AS90" s="24"/>
      <c r="AT90" s="26"/>
      <c r="AU90" s="24"/>
      <c r="AV90" s="24"/>
      <c r="AW90" s="24">
        <v>28</v>
      </c>
      <c r="AX90" s="24"/>
      <c r="AY90" s="24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8"/>
      <c r="BT90">
        <f t="shared" si="40"/>
        <v>0</v>
      </c>
      <c r="BU90" s="1" t="s">
        <v>351</v>
      </c>
      <c r="BV90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</row>
    <row r="91" spans="1:276" ht="15" customHeight="1">
      <c r="A91" s="29" t="s">
        <v>96</v>
      </c>
      <c r="B91" s="29"/>
      <c r="C91" s="37" t="s">
        <v>17</v>
      </c>
      <c r="D91" s="91" t="s">
        <v>97</v>
      </c>
      <c r="E91" s="37"/>
      <c r="F91" s="37" t="s">
        <v>97</v>
      </c>
      <c r="G91" s="37"/>
      <c r="H91" s="37">
        <v>40</v>
      </c>
      <c r="I91" s="37" t="s">
        <v>22</v>
      </c>
      <c r="J91" s="37"/>
      <c r="K91" s="37" t="s">
        <v>20</v>
      </c>
      <c r="L91" s="37" t="s">
        <v>20</v>
      </c>
      <c r="M91" s="37">
        <f>IF(AND(H91&gt;90,"W+E"=I91),H91*0.1,0)</f>
        <v>0</v>
      </c>
      <c r="N91" s="68">
        <v>28</v>
      </c>
      <c r="O91" s="31"/>
      <c r="P91" s="37"/>
      <c r="Q91" s="37"/>
      <c r="R91" s="37"/>
      <c r="S91" s="37"/>
      <c r="T91" s="37"/>
      <c r="U91" s="37"/>
      <c r="V91" s="37">
        <v>0</v>
      </c>
      <c r="W91" s="37"/>
      <c r="X91" s="37"/>
      <c r="Y91" s="37"/>
      <c r="Z91" s="37"/>
      <c r="AA91" s="37"/>
      <c r="AB91" s="37"/>
      <c r="AC91" s="37"/>
      <c r="AD91" s="37"/>
      <c r="AE91" s="33"/>
      <c r="AF91" s="37"/>
      <c r="AG91" s="37"/>
      <c r="AH91" s="37"/>
      <c r="AI91" s="37"/>
      <c r="AJ91" s="37"/>
      <c r="AK91" s="37"/>
      <c r="AL91" s="33"/>
      <c r="AM91" s="37"/>
      <c r="AN91" s="37"/>
      <c r="AO91" s="37"/>
      <c r="AP91" s="37"/>
      <c r="AQ91" s="33"/>
      <c r="AR91" s="33"/>
      <c r="AS91" s="37"/>
      <c r="AT91" s="33"/>
      <c r="AU91" s="37"/>
      <c r="AV91" s="37"/>
      <c r="AW91" s="37"/>
      <c r="AX91" s="37">
        <v>28</v>
      </c>
      <c r="AY91" s="37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4"/>
      <c r="BT91">
        <f t="shared" si="40"/>
        <v>0</v>
      </c>
      <c r="BU91" t="s">
        <v>336</v>
      </c>
      <c r="BV91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</row>
    <row r="92" spans="1:276" ht="15" customHeight="1">
      <c r="A92" s="29" t="s">
        <v>46</v>
      </c>
      <c r="B92" s="29"/>
      <c r="C92" s="37" t="s">
        <v>17</v>
      </c>
      <c r="D92" s="91">
        <v>1</v>
      </c>
      <c r="E92" s="37">
        <v>6</v>
      </c>
      <c r="F92" s="37"/>
      <c r="G92" s="37" t="s">
        <v>145</v>
      </c>
      <c r="H92" s="37">
        <v>114</v>
      </c>
      <c r="I92" s="37" t="s">
        <v>22</v>
      </c>
      <c r="J92" s="37" t="s">
        <v>327</v>
      </c>
      <c r="K92" s="37" t="s">
        <v>20</v>
      </c>
      <c r="L92" s="37" t="s">
        <v>20</v>
      </c>
      <c r="M92" s="37">
        <f t="shared" ref="M92:M93" si="45">IF(AND(H92&gt;90,"egzamin"=J92),H92*0.1,0)</f>
        <v>11.4</v>
      </c>
      <c r="N92" s="68">
        <v>28</v>
      </c>
      <c r="O92" s="31"/>
      <c r="P92" s="37"/>
      <c r="Q92" s="37"/>
      <c r="R92" s="37"/>
      <c r="S92" s="37">
        <v>14</v>
      </c>
      <c r="T92" s="37">
        <v>14</v>
      </c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3"/>
      <c r="AF92" s="37"/>
      <c r="AG92" s="37"/>
      <c r="AH92" s="37"/>
      <c r="AI92" s="37"/>
      <c r="AJ92" s="37"/>
      <c r="AK92" s="37"/>
      <c r="AL92" s="33"/>
      <c r="AM92" s="37"/>
      <c r="AN92" s="37"/>
      <c r="AO92" s="37"/>
      <c r="AP92" s="37"/>
      <c r="AQ92" s="33"/>
      <c r="AR92" s="33"/>
      <c r="AS92" s="37"/>
      <c r="AT92" s="33"/>
      <c r="AU92" s="37"/>
      <c r="AV92" s="37"/>
      <c r="AW92" s="37"/>
      <c r="AX92" s="37"/>
      <c r="AY92" s="37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4"/>
      <c r="BT92" s="1">
        <f t="shared" si="40"/>
        <v>0</v>
      </c>
      <c r="BU92"/>
      <c r="BV92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</row>
    <row r="93" spans="1:276" ht="15" customHeight="1">
      <c r="A93" s="29" t="s">
        <v>58</v>
      </c>
      <c r="B93" s="29"/>
      <c r="C93" s="37" t="s">
        <v>17</v>
      </c>
      <c r="D93" s="91">
        <v>2</v>
      </c>
      <c r="E93" s="37">
        <v>1</v>
      </c>
      <c r="F93" s="37" t="s">
        <v>148</v>
      </c>
      <c r="G93" s="37" t="s">
        <v>145</v>
      </c>
      <c r="H93" s="116">
        <v>30</v>
      </c>
      <c r="I93" s="37" t="s">
        <v>22</v>
      </c>
      <c r="J93" s="37"/>
      <c r="K93" s="37" t="s">
        <v>20</v>
      </c>
      <c r="L93" s="37" t="s">
        <v>20</v>
      </c>
      <c r="M93" s="37">
        <f t="shared" si="45"/>
        <v>0</v>
      </c>
      <c r="N93" s="68">
        <v>14</v>
      </c>
      <c r="O93" s="31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3"/>
      <c r="AF93" s="37"/>
      <c r="AG93" s="37"/>
      <c r="AH93" s="37"/>
      <c r="AI93" s="37"/>
      <c r="AJ93" s="37"/>
      <c r="AK93" s="37">
        <v>14</v>
      </c>
      <c r="AL93" s="33"/>
      <c r="AM93" s="37"/>
      <c r="AN93" s="37"/>
      <c r="AO93" s="37"/>
      <c r="AP93" s="37"/>
      <c r="AQ93" s="33"/>
      <c r="AR93" s="33"/>
      <c r="AS93" s="37"/>
      <c r="AT93" s="33"/>
      <c r="AU93" s="37"/>
      <c r="AV93" s="37"/>
      <c r="AW93" s="37"/>
      <c r="AX93" s="37"/>
      <c r="AY93" s="37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4"/>
      <c r="BT93">
        <f t="shared" ref="BT93:BT123" si="46">N93-SUM(O93:BS93)</f>
        <v>0</v>
      </c>
      <c r="BU93"/>
      <c r="BV93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</row>
    <row r="94" spans="1:276" ht="15" customHeight="1">
      <c r="A94" s="23" t="s">
        <v>30</v>
      </c>
      <c r="B94" s="23"/>
      <c r="C94" s="24" t="s">
        <v>17</v>
      </c>
      <c r="D94" s="90">
        <v>1</v>
      </c>
      <c r="E94" s="24">
        <v>3</v>
      </c>
      <c r="F94" s="24"/>
      <c r="G94" s="24" t="s">
        <v>145</v>
      </c>
      <c r="H94" s="24">
        <v>145</v>
      </c>
      <c r="I94" s="24" t="s">
        <v>22</v>
      </c>
      <c r="J94" s="24" t="s">
        <v>327</v>
      </c>
      <c r="K94" s="24" t="s">
        <v>20</v>
      </c>
      <c r="L94" s="24" t="s">
        <v>20</v>
      </c>
      <c r="M94" s="24">
        <f t="shared" ref="M94:M99" si="47">IF(AND(H94&gt;90,"egzamin"=J94),H94*0.1,0)</f>
        <v>14.5</v>
      </c>
      <c r="N94" s="24">
        <v>28</v>
      </c>
      <c r="O94" s="25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6"/>
      <c r="AF94" s="24"/>
      <c r="AG94" s="24"/>
      <c r="AH94" s="24"/>
      <c r="AI94" s="24"/>
      <c r="AJ94" s="24"/>
      <c r="AK94" s="24"/>
      <c r="AL94" s="26"/>
      <c r="AM94" s="24"/>
      <c r="AN94" s="24"/>
      <c r="AO94" s="24">
        <v>28</v>
      </c>
      <c r="AP94" s="24"/>
      <c r="AQ94" s="26"/>
      <c r="AR94" s="26"/>
      <c r="AS94" s="24"/>
      <c r="AT94" s="26"/>
      <c r="AU94" s="24"/>
      <c r="AV94" s="24"/>
      <c r="AW94" s="24"/>
      <c r="AX94" s="24"/>
      <c r="AY94" s="24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8"/>
      <c r="BT94">
        <f t="shared" si="46"/>
        <v>0</v>
      </c>
      <c r="BU94"/>
      <c r="BV9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</row>
    <row r="95" spans="1:276" ht="15" customHeight="1">
      <c r="A95" s="23" t="s">
        <v>40</v>
      </c>
      <c r="B95" s="23"/>
      <c r="C95" s="24" t="s">
        <v>17</v>
      </c>
      <c r="D95" s="90">
        <v>1</v>
      </c>
      <c r="E95" s="24">
        <v>5</v>
      </c>
      <c r="F95" s="24"/>
      <c r="G95" s="24" t="s">
        <v>145</v>
      </c>
      <c r="H95" s="24">
        <v>114</v>
      </c>
      <c r="I95" s="24" t="s">
        <v>22</v>
      </c>
      <c r="J95" s="24" t="s">
        <v>327</v>
      </c>
      <c r="K95" s="24" t="s">
        <v>20</v>
      </c>
      <c r="L95" s="24" t="s">
        <v>20</v>
      </c>
      <c r="M95" s="24">
        <f t="shared" si="47"/>
        <v>11.4</v>
      </c>
      <c r="N95" s="24">
        <v>28</v>
      </c>
      <c r="O95" s="25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6"/>
      <c r="AF95" s="24"/>
      <c r="AG95" s="24"/>
      <c r="AH95" s="24"/>
      <c r="AI95" s="24">
        <v>28</v>
      </c>
      <c r="AJ95" s="24"/>
      <c r="AK95" s="24"/>
      <c r="AL95" s="26"/>
      <c r="AM95" s="24"/>
      <c r="AN95" s="24"/>
      <c r="AO95" s="24"/>
      <c r="AP95" s="24"/>
      <c r="AQ95" s="26"/>
      <c r="AR95" s="26"/>
      <c r="AS95" s="24"/>
      <c r="AT95" s="26"/>
      <c r="AU95" s="24"/>
      <c r="AV95" s="24"/>
      <c r="AW95" s="24"/>
      <c r="AX95" s="24"/>
      <c r="AY95" s="24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8"/>
      <c r="BT95">
        <f t="shared" si="46"/>
        <v>0</v>
      </c>
      <c r="BU95"/>
      <c r="BV95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</row>
    <row r="96" spans="1:276" ht="15" customHeight="1">
      <c r="A96" s="29" t="s">
        <v>164</v>
      </c>
      <c r="B96" s="29"/>
      <c r="C96" s="37" t="s">
        <v>17</v>
      </c>
      <c r="D96" s="91">
        <v>2</v>
      </c>
      <c r="E96" s="37">
        <v>1</v>
      </c>
      <c r="F96" s="37" t="s">
        <v>161</v>
      </c>
      <c r="G96" s="37" t="s">
        <v>158</v>
      </c>
      <c r="H96" s="37">
        <v>30</v>
      </c>
      <c r="I96" s="37" t="s">
        <v>22</v>
      </c>
      <c r="J96" s="37"/>
      <c r="K96" s="37" t="s">
        <v>20</v>
      </c>
      <c r="L96" s="37" t="s">
        <v>20</v>
      </c>
      <c r="M96" s="37">
        <f t="shared" si="47"/>
        <v>0</v>
      </c>
      <c r="N96" s="68">
        <v>14</v>
      </c>
      <c r="O96" s="31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3"/>
      <c r="AF96" s="37"/>
      <c r="AG96" s="37"/>
      <c r="AH96" s="37"/>
      <c r="AI96" s="37"/>
      <c r="AJ96" s="37"/>
      <c r="AK96" s="37"/>
      <c r="AL96" s="33"/>
      <c r="AM96" s="37"/>
      <c r="AN96" s="37"/>
      <c r="AO96" s="37"/>
      <c r="AP96" s="37"/>
      <c r="AQ96" s="33"/>
      <c r="AR96" s="33"/>
      <c r="AS96" s="37"/>
      <c r="AT96" s="33"/>
      <c r="AU96" s="37">
        <v>14</v>
      </c>
      <c r="AV96" s="37"/>
      <c r="AW96" s="37"/>
      <c r="AX96" s="37"/>
      <c r="AY96" s="37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4"/>
      <c r="BT96">
        <f t="shared" si="46"/>
        <v>0</v>
      </c>
      <c r="BU96"/>
      <c r="BV96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</row>
    <row r="97" spans="1:1024" ht="15" customHeight="1">
      <c r="A97" s="29" t="s">
        <v>88</v>
      </c>
      <c r="B97" s="29"/>
      <c r="C97" s="37" t="s">
        <v>17</v>
      </c>
      <c r="D97" s="91">
        <v>2</v>
      </c>
      <c r="E97" s="37">
        <v>3</v>
      </c>
      <c r="F97" s="37" t="s">
        <v>160</v>
      </c>
      <c r="G97" s="37" t="s">
        <v>145</v>
      </c>
      <c r="H97" s="37">
        <v>16</v>
      </c>
      <c r="I97" s="37" t="s">
        <v>22</v>
      </c>
      <c r="J97" s="37"/>
      <c r="K97" s="37" t="s">
        <v>20</v>
      </c>
      <c r="L97" s="37" t="s">
        <v>20</v>
      </c>
      <c r="M97" s="37">
        <f t="shared" si="47"/>
        <v>0</v>
      </c>
      <c r="N97" s="68">
        <v>14</v>
      </c>
      <c r="O97" s="31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>
        <v>14</v>
      </c>
      <c r="AD97" s="37"/>
      <c r="AE97" s="33"/>
      <c r="AF97" s="37"/>
      <c r="AG97" s="37"/>
      <c r="AH97" s="37"/>
      <c r="AI97" s="37"/>
      <c r="AJ97" s="37"/>
      <c r="AK97" s="37"/>
      <c r="AL97" s="33"/>
      <c r="AM97" s="37"/>
      <c r="AN97" s="37"/>
      <c r="AO97" s="37"/>
      <c r="AP97" s="37"/>
      <c r="AQ97" s="33"/>
      <c r="AR97" s="33"/>
      <c r="AS97" s="37"/>
      <c r="AT97" s="33"/>
      <c r="AU97" s="37"/>
      <c r="AV97" s="37"/>
      <c r="AW97" s="37"/>
      <c r="AX97" s="37"/>
      <c r="AY97" s="37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4"/>
      <c r="BT97">
        <f t="shared" si="46"/>
        <v>0</v>
      </c>
      <c r="BU97"/>
      <c r="BV97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</row>
    <row r="98" spans="1:1024" ht="15" customHeight="1">
      <c r="A98" s="29" t="s">
        <v>83</v>
      </c>
      <c r="B98" s="29"/>
      <c r="C98" s="37" t="s">
        <v>17</v>
      </c>
      <c r="D98" s="91">
        <v>2</v>
      </c>
      <c r="E98" s="37">
        <v>3</v>
      </c>
      <c r="F98" s="37" t="s">
        <v>148</v>
      </c>
      <c r="G98" s="37" t="s">
        <v>145</v>
      </c>
      <c r="H98" s="37">
        <v>42</v>
      </c>
      <c r="I98" s="37" t="s">
        <v>22</v>
      </c>
      <c r="J98" s="37"/>
      <c r="K98" s="37" t="s">
        <v>20</v>
      </c>
      <c r="L98" s="37" t="s">
        <v>20</v>
      </c>
      <c r="M98" s="37">
        <f t="shared" si="47"/>
        <v>0</v>
      </c>
      <c r="N98" s="68">
        <v>14</v>
      </c>
      <c r="O98" s="31"/>
      <c r="P98" s="37"/>
      <c r="Q98" s="37"/>
      <c r="R98" s="37"/>
      <c r="S98" s="37"/>
      <c r="T98" s="37"/>
      <c r="U98" s="37"/>
      <c r="V98" s="37"/>
      <c r="W98" s="37"/>
      <c r="X98" s="37"/>
      <c r="Y98" s="37">
        <v>14</v>
      </c>
      <c r="Z98" s="37"/>
      <c r="AA98" s="37"/>
      <c r="AB98" s="37"/>
      <c r="AC98" s="37"/>
      <c r="AD98" s="37"/>
      <c r="AE98" s="33"/>
      <c r="AF98" s="37"/>
      <c r="AG98" s="37"/>
      <c r="AH98" s="33"/>
      <c r="AI98" s="37"/>
      <c r="AJ98" s="37"/>
      <c r="AK98" s="37"/>
      <c r="AL98" s="33"/>
      <c r="AM98" s="37"/>
      <c r="AN98" s="37"/>
      <c r="AO98" s="37"/>
      <c r="AP98" s="37"/>
      <c r="AQ98" s="33"/>
      <c r="AR98" s="33"/>
      <c r="AS98" s="37"/>
      <c r="AT98" s="33"/>
      <c r="AU98" s="37"/>
      <c r="AV98" s="37"/>
      <c r="AW98" s="37"/>
      <c r="AX98" s="37"/>
      <c r="AY98" s="37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4"/>
      <c r="BT98">
        <f t="shared" si="46"/>
        <v>0</v>
      </c>
      <c r="BU98"/>
      <c r="BV98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</row>
    <row r="99" spans="1:1024" ht="15" customHeight="1">
      <c r="A99" s="29" t="s">
        <v>35</v>
      </c>
      <c r="B99" s="29"/>
      <c r="C99" s="37" t="s">
        <v>17</v>
      </c>
      <c r="D99" s="91">
        <v>1</v>
      </c>
      <c r="E99" s="37">
        <v>4</v>
      </c>
      <c r="F99" s="37"/>
      <c r="G99" s="37" t="s">
        <v>145</v>
      </c>
      <c r="H99" s="37">
        <v>145</v>
      </c>
      <c r="I99" s="37" t="s">
        <v>22</v>
      </c>
      <c r="J99" s="37" t="s">
        <v>327</v>
      </c>
      <c r="K99" s="37" t="s">
        <v>20</v>
      </c>
      <c r="L99" s="37" t="s">
        <v>20</v>
      </c>
      <c r="M99" s="37">
        <f t="shared" si="47"/>
        <v>14.5</v>
      </c>
      <c r="N99" s="68">
        <v>28</v>
      </c>
      <c r="O99" s="31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3"/>
      <c r="AF99" s="37"/>
      <c r="AG99" s="37"/>
      <c r="AH99" s="33"/>
      <c r="AI99" s="37"/>
      <c r="AJ99" s="37"/>
      <c r="AK99" s="37"/>
      <c r="AL99" s="33"/>
      <c r="AM99" s="37"/>
      <c r="AN99" s="37"/>
      <c r="AO99" s="37"/>
      <c r="AP99" s="37"/>
      <c r="AQ99" s="33"/>
      <c r="AR99" s="33"/>
      <c r="AS99" s="37"/>
      <c r="AT99" s="33"/>
      <c r="AU99" s="37"/>
      <c r="AV99" s="37"/>
      <c r="AW99" s="37"/>
      <c r="AX99" s="37"/>
      <c r="AY99" s="37">
        <v>28</v>
      </c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4"/>
      <c r="BT99">
        <f t="shared" si="46"/>
        <v>0</v>
      </c>
      <c r="BU99"/>
      <c r="BV99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</row>
    <row r="100" spans="1:1024" ht="15" customHeight="1">
      <c r="A100" s="23" t="s">
        <v>35</v>
      </c>
      <c r="B100" s="23"/>
      <c r="C100" s="24" t="s">
        <v>17</v>
      </c>
      <c r="D100" s="90">
        <v>1</v>
      </c>
      <c r="E100" s="24">
        <v>5</v>
      </c>
      <c r="F100" s="24"/>
      <c r="G100" s="24" t="s">
        <v>158</v>
      </c>
      <c r="H100" s="24">
        <v>111</v>
      </c>
      <c r="I100" s="24" t="s">
        <v>22</v>
      </c>
      <c r="J100" s="24"/>
      <c r="K100" s="24" t="s">
        <v>20</v>
      </c>
      <c r="L100" s="24" t="s">
        <v>20</v>
      </c>
      <c r="M100" s="24">
        <f t="shared" ref="M100:M103" si="48">IF(AND(H100&gt;90,"egzamin"=J100),H100*0.1,0)</f>
        <v>0</v>
      </c>
      <c r="N100" s="24">
        <v>28</v>
      </c>
      <c r="O100" s="25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6"/>
      <c r="AF100" s="24"/>
      <c r="AG100" s="24"/>
      <c r="AH100" s="26"/>
      <c r="AI100" s="24"/>
      <c r="AJ100" s="24"/>
      <c r="AK100" s="24"/>
      <c r="AL100" s="26"/>
      <c r="AM100" s="24"/>
      <c r="AN100" s="24"/>
      <c r="AO100" s="24"/>
      <c r="AP100" s="24"/>
      <c r="AQ100" s="26"/>
      <c r="AR100" s="26"/>
      <c r="AS100" s="24"/>
      <c r="AT100" s="26"/>
      <c r="AU100" s="24"/>
      <c r="AV100" s="24"/>
      <c r="AW100" s="24"/>
      <c r="AX100" s="24"/>
      <c r="AY100" s="24">
        <v>28</v>
      </c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8"/>
      <c r="BT100">
        <f t="shared" si="46"/>
        <v>0</v>
      </c>
      <c r="BU100"/>
      <c r="BV100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</row>
    <row r="101" spans="1:1024" s="1" customFormat="1" ht="15" customHeight="1">
      <c r="A101" s="23" t="s">
        <v>29</v>
      </c>
      <c r="B101" s="23"/>
      <c r="C101" s="24" t="s">
        <v>171</v>
      </c>
      <c r="D101" s="90">
        <v>1</v>
      </c>
      <c r="E101" s="24">
        <v>7</v>
      </c>
      <c r="F101" s="24"/>
      <c r="G101" s="24" t="s">
        <v>168</v>
      </c>
      <c r="H101" s="24">
        <v>20</v>
      </c>
      <c r="I101" s="24" t="s">
        <v>22</v>
      </c>
      <c r="J101" s="24"/>
      <c r="K101" s="24" t="s">
        <v>20</v>
      </c>
      <c r="L101" s="24" t="s">
        <v>20</v>
      </c>
      <c r="M101" s="24">
        <f t="shared" si="48"/>
        <v>0</v>
      </c>
      <c r="N101" s="24">
        <v>14</v>
      </c>
      <c r="O101" s="25"/>
      <c r="P101" s="24"/>
      <c r="Q101" s="24"/>
      <c r="R101" s="24"/>
      <c r="S101" s="24"/>
      <c r="T101" s="24"/>
      <c r="U101" s="24"/>
      <c r="V101" s="24">
        <v>14</v>
      </c>
      <c r="W101" s="24"/>
      <c r="X101" s="24"/>
      <c r="Y101" s="24"/>
      <c r="Z101" s="24"/>
      <c r="AA101" s="24"/>
      <c r="AB101" s="24"/>
      <c r="AC101" s="24"/>
      <c r="AD101" s="24"/>
      <c r="AE101" s="26"/>
      <c r="AF101" s="24"/>
      <c r="AG101" s="24"/>
      <c r="AH101" s="26"/>
      <c r="AI101" s="24"/>
      <c r="AJ101" s="24"/>
      <c r="AK101" s="24"/>
      <c r="AL101" s="26"/>
      <c r="AM101" s="24"/>
      <c r="AN101" s="24"/>
      <c r="AO101" s="24"/>
      <c r="AP101" s="24"/>
      <c r="AQ101" s="26"/>
      <c r="AR101" s="26"/>
      <c r="AS101" s="24"/>
      <c r="AT101" s="26"/>
      <c r="AU101" s="24"/>
      <c r="AV101" s="24"/>
      <c r="AW101" s="24"/>
      <c r="AX101" s="24"/>
      <c r="AY101" s="24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8"/>
      <c r="BT101" s="1">
        <f t="shared" si="46"/>
        <v>0</v>
      </c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</row>
    <row r="102" spans="1:1024" ht="15" customHeight="1">
      <c r="A102" s="29" t="s">
        <v>29</v>
      </c>
      <c r="B102" s="29"/>
      <c r="C102" s="37" t="s">
        <v>17</v>
      </c>
      <c r="D102" s="91">
        <v>1</v>
      </c>
      <c r="E102" s="37">
        <v>2</v>
      </c>
      <c r="F102" s="37"/>
      <c r="G102" s="37" t="s">
        <v>145</v>
      </c>
      <c r="H102" s="37">
        <v>165</v>
      </c>
      <c r="I102" s="37" t="s">
        <v>22</v>
      </c>
      <c r="J102" s="37"/>
      <c r="K102" s="37" t="s">
        <v>20</v>
      </c>
      <c r="L102" s="37" t="s">
        <v>20</v>
      </c>
      <c r="M102" s="37">
        <f t="shared" si="48"/>
        <v>0</v>
      </c>
      <c r="N102" s="68">
        <v>14</v>
      </c>
      <c r="O102" s="31"/>
      <c r="P102" s="37"/>
      <c r="Q102" s="37"/>
      <c r="R102" s="37"/>
      <c r="S102" s="37"/>
      <c r="T102" s="37"/>
      <c r="U102" s="37"/>
      <c r="V102" s="37">
        <v>14</v>
      </c>
      <c r="W102" s="37"/>
      <c r="X102" s="37"/>
      <c r="Y102" s="37"/>
      <c r="Z102" s="37"/>
      <c r="AA102" s="37"/>
      <c r="AB102" s="37"/>
      <c r="AC102" s="37"/>
      <c r="AD102" s="37"/>
      <c r="AE102" s="33"/>
      <c r="AF102" s="37"/>
      <c r="AG102" s="37"/>
      <c r="AH102" s="33"/>
      <c r="AI102" s="37"/>
      <c r="AJ102" s="37"/>
      <c r="AK102" s="37"/>
      <c r="AL102" s="33"/>
      <c r="AM102" s="37"/>
      <c r="AN102" s="37"/>
      <c r="AO102" s="37"/>
      <c r="AP102" s="37"/>
      <c r="AQ102" s="33"/>
      <c r="AR102" s="33"/>
      <c r="AS102" s="37"/>
      <c r="AT102" s="33"/>
      <c r="AU102" s="37"/>
      <c r="AV102" s="37"/>
      <c r="AW102" s="37"/>
      <c r="AX102" s="37"/>
      <c r="AY102" s="37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4"/>
      <c r="BT102">
        <f t="shared" si="46"/>
        <v>0</v>
      </c>
      <c r="BU102"/>
      <c r="BV102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</row>
    <row r="103" spans="1:1024" ht="15" customHeight="1">
      <c r="A103" s="29" t="s">
        <v>102</v>
      </c>
      <c r="B103" s="29"/>
      <c r="C103" s="37" t="s">
        <v>17</v>
      </c>
      <c r="D103" s="91">
        <v>1</v>
      </c>
      <c r="E103" s="37">
        <v>6</v>
      </c>
      <c r="F103" s="37"/>
      <c r="G103" s="37" t="s">
        <v>145</v>
      </c>
      <c r="H103" s="37">
        <v>114</v>
      </c>
      <c r="I103" s="37" t="s">
        <v>22</v>
      </c>
      <c r="J103" s="37" t="s">
        <v>327</v>
      </c>
      <c r="K103" s="37" t="s">
        <v>20</v>
      </c>
      <c r="L103" s="37" t="s">
        <v>20</v>
      </c>
      <c r="M103" s="37">
        <f t="shared" si="48"/>
        <v>11.4</v>
      </c>
      <c r="N103" s="68">
        <v>28</v>
      </c>
      <c r="O103" s="31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3"/>
      <c r="AF103" s="37"/>
      <c r="AG103" s="37"/>
      <c r="AH103" s="33"/>
      <c r="AI103" s="37"/>
      <c r="AJ103" s="37"/>
      <c r="AK103" s="37"/>
      <c r="AL103" s="33"/>
      <c r="AM103" s="37">
        <v>14</v>
      </c>
      <c r="AN103" s="37"/>
      <c r="AO103" s="37"/>
      <c r="AP103" s="37"/>
      <c r="AQ103" s="33"/>
      <c r="AR103" s="33"/>
      <c r="AS103" s="37"/>
      <c r="AT103" s="33"/>
      <c r="AU103" s="37"/>
      <c r="AV103" s="37"/>
      <c r="AW103" s="37"/>
      <c r="AX103" s="37">
        <v>14</v>
      </c>
      <c r="AY103" s="37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4"/>
      <c r="BT103">
        <f t="shared" si="46"/>
        <v>0</v>
      </c>
      <c r="BU103"/>
      <c r="BV103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</row>
    <row r="104" spans="1:1024" ht="15" customHeight="1">
      <c r="A104" s="23" t="s">
        <v>90</v>
      </c>
      <c r="B104" s="23"/>
      <c r="C104" s="24" t="s">
        <v>17</v>
      </c>
      <c r="D104" s="90">
        <v>2</v>
      </c>
      <c r="E104" s="24">
        <v>2</v>
      </c>
      <c r="F104" s="24" t="s">
        <v>163</v>
      </c>
      <c r="G104" s="24" t="s">
        <v>158</v>
      </c>
      <c r="H104" s="24">
        <v>13</v>
      </c>
      <c r="I104" s="24" t="s">
        <v>22</v>
      </c>
      <c r="J104" s="24" t="s">
        <v>327</v>
      </c>
      <c r="K104" s="24" t="s">
        <v>20</v>
      </c>
      <c r="L104" s="24" t="s">
        <v>20</v>
      </c>
      <c r="M104" s="24">
        <f>IF(AND(H104&gt;90,"egzamin"=J104),H104*0.1,0)</f>
        <v>0</v>
      </c>
      <c r="N104" s="24">
        <v>28</v>
      </c>
      <c r="O104" s="25">
        <v>28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6"/>
      <c r="AF104" s="24"/>
      <c r="AG104" s="24"/>
      <c r="AH104" s="26"/>
      <c r="AI104" s="24"/>
      <c r="AJ104" s="24"/>
      <c r="AK104" s="24"/>
      <c r="AL104" s="26"/>
      <c r="AM104" s="24"/>
      <c r="AN104" s="24"/>
      <c r="AO104" s="24"/>
      <c r="AP104" s="24"/>
      <c r="AQ104" s="26"/>
      <c r="AR104" s="26"/>
      <c r="AS104" s="24"/>
      <c r="AT104" s="26"/>
      <c r="AU104" s="24"/>
      <c r="AV104" s="24"/>
      <c r="AW104" s="24"/>
      <c r="AX104" s="24"/>
      <c r="AY104" s="24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8"/>
      <c r="BT104">
        <f t="shared" si="46"/>
        <v>0</v>
      </c>
      <c r="BU104"/>
      <c r="BV10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</row>
    <row r="105" spans="1:1024" ht="15" customHeight="1">
      <c r="A105" s="29" t="s">
        <v>172</v>
      </c>
      <c r="B105" s="29"/>
      <c r="C105" s="37" t="s">
        <v>17</v>
      </c>
      <c r="D105" s="91">
        <v>1</v>
      </c>
      <c r="E105" s="37">
        <v>6</v>
      </c>
      <c r="F105" s="37"/>
      <c r="G105" s="37" t="s">
        <v>145</v>
      </c>
      <c r="H105" s="37">
        <v>114</v>
      </c>
      <c r="I105" s="37" t="s">
        <v>22</v>
      </c>
      <c r="J105" s="37"/>
      <c r="K105" s="37" t="s">
        <v>20</v>
      </c>
      <c r="L105" s="37" t="s">
        <v>20</v>
      </c>
      <c r="M105" s="37">
        <f>IF(AND(H105&gt;90,"egzamin"=J105),H105*0.1,0)</f>
        <v>0</v>
      </c>
      <c r="N105" s="68">
        <v>28</v>
      </c>
      <c r="O105" s="31">
        <v>28</v>
      </c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3"/>
      <c r="AF105" s="37"/>
      <c r="AG105" s="37"/>
      <c r="AH105" s="33"/>
      <c r="AI105" s="37"/>
      <c r="AJ105" s="37"/>
      <c r="AK105" s="37"/>
      <c r="AL105" s="33"/>
      <c r="AM105" s="37"/>
      <c r="AN105" s="37"/>
      <c r="AO105" s="37"/>
      <c r="AP105" s="37"/>
      <c r="AQ105" s="33"/>
      <c r="AR105" s="33"/>
      <c r="AS105" s="37"/>
      <c r="AT105" s="33"/>
      <c r="AU105" s="37"/>
      <c r="AV105" s="37"/>
      <c r="AW105" s="37"/>
      <c r="AX105" s="37"/>
      <c r="AY105" s="37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4"/>
      <c r="BT105">
        <f t="shared" si="46"/>
        <v>0</v>
      </c>
      <c r="BU105"/>
      <c r="BV105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</row>
    <row r="106" spans="1:1024" ht="15" customHeight="1">
      <c r="A106" s="23" t="s">
        <v>50</v>
      </c>
      <c r="B106" s="23"/>
      <c r="C106" s="24" t="s">
        <v>17</v>
      </c>
      <c r="D106" s="90">
        <v>1</v>
      </c>
      <c r="E106" s="24">
        <v>7</v>
      </c>
      <c r="F106" s="24"/>
      <c r="G106" s="24" t="s">
        <v>145</v>
      </c>
      <c r="H106" s="24">
        <v>119</v>
      </c>
      <c r="I106" s="24" t="s">
        <v>22</v>
      </c>
      <c r="J106" s="24"/>
      <c r="K106" s="24" t="s">
        <v>20</v>
      </c>
      <c r="L106" s="24" t="s">
        <v>20</v>
      </c>
      <c r="M106" s="24">
        <f>IF(AND(H106&gt;90,"egzamin"=J106),H106*0.1,0)</f>
        <v>0</v>
      </c>
      <c r="N106" s="24">
        <v>14</v>
      </c>
      <c r="O106" s="25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>
        <v>14</v>
      </c>
      <c r="AA106" s="24"/>
      <c r="AB106" s="24"/>
      <c r="AC106" s="24"/>
      <c r="AD106" s="24"/>
      <c r="AE106" s="26"/>
      <c r="AF106" s="24"/>
      <c r="AG106" s="24"/>
      <c r="AH106" s="26"/>
      <c r="AI106" s="24"/>
      <c r="AJ106" s="24"/>
      <c r="AK106" s="24"/>
      <c r="AL106" s="26"/>
      <c r="AM106" s="24"/>
      <c r="AN106" s="24"/>
      <c r="AO106" s="24"/>
      <c r="AP106" s="24"/>
      <c r="AQ106" s="26"/>
      <c r="AR106" s="26"/>
      <c r="AS106" s="24"/>
      <c r="AT106" s="26"/>
      <c r="AU106" s="24"/>
      <c r="AV106" s="24"/>
      <c r="AW106" s="24"/>
      <c r="AX106" s="24"/>
      <c r="AY106" s="24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8"/>
      <c r="BT106">
        <f t="shared" si="46"/>
        <v>0</v>
      </c>
      <c r="BU106"/>
      <c r="BV106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</row>
    <row r="107" spans="1:1024" ht="15" customHeight="1">
      <c r="A107" s="29" t="s">
        <v>37</v>
      </c>
      <c r="B107" s="29"/>
      <c r="C107" s="37" t="s">
        <v>17</v>
      </c>
      <c r="D107" s="91">
        <v>1</v>
      </c>
      <c r="E107" s="37">
        <v>4</v>
      </c>
      <c r="F107" s="37"/>
      <c r="G107" s="37" t="s">
        <v>145</v>
      </c>
      <c r="H107" s="37">
        <v>145</v>
      </c>
      <c r="I107" s="37" t="s">
        <v>22</v>
      </c>
      <c r="J107" s="37" t="s">
        <v>327</v>
      </c>
      <c r="K107" s="37" t="s">
        <v>20</v>
      </c>
      <c r="L107" s="37" t="s">
        <v>20</v>
      </c>
      <c r="M107" s="37">
        <f>IF(AND(H107&gt;90,"egzamin"=J107),H107*0.1,0)</f>
        <v>14.5</v>
      </c>
      <c r="N107" s="68">
        <v>28</v>
      </c>
      <c r="O107" s="31"/>
      <c r="P107" s="37"/>
      <c r="Q107" s="37">
        <v>28</v>
      </c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3"/>
      <c r="AF107" s="37"/>
      <c r="AG107" s="37"/>
      <c r="AH107" s="33"/>
      <c r="AI107" s="37"/>
      <c r="AJ107" s="37"/>
      <c r="AK107" s="37"/>
      <c r="AL107" s="33"/>
      <c r="AM107" s="37"/>
      <c r="AN107" s="37"/>
      <c r="AO107" s="37"/>
      <c r="AP107" s="37"/>
      <c r="AQ107" s="33"/>
      <c r="AR107" s="33"/>
      <c r="AS107" s="37"/>
      <c r="AT107" s="33"/>
      <c r="AU107" s="37"/>
      <c r="AV107" s="37"/>
      <c r="AW107" s="37"/>
      <c r="AX107" s="37"/>
      <c r="AY107" s="37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4"/>
      <c r="BT107">
        <f t="shared" si="46"/>
        <v>0</v>
      </c>
      <c r="BU107"/>
      <c r="BV107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</row>
    <row r="108" spans="1:1024" s="64" customFormat="1" ht="15" customHeight="1">
      <c r="A108" s="23" t="s">
        <v>76</v>
      </c>
      <c r="B108" s="23"/>
      <c r="C108" s="24" t="s">
        <v>17</v>
      </c>
      <c r="D108" s="90">
        <v>2</v>
      </c>
      <c r="E108" s="24">
        <v>2</v>
      </c>
      <c r="F108" s="24" t="s">
        <v>152</v>
      </c>
      <c r="G108" s="24" t="s">
        <v>145</v>
      </c>
      <c r="H108" s="24">
        <v>33</v>
      </c>
      <c r="I108" s="24" t="s">
        <v>22</v>
      </c>
      <c r="J108" s="24" t="s">
        <v>327</v>
      </c>
      <c r="K108" s="24" t="s">
        <v>20</v>
      </c>
      <c r="L108" s="24" t="s">
        <v>20</v>
      </c>
      <c r="M108" s="24">
        <f>IF(AND(H108&gt;90,"egzamin"=J108),H108*0.1,0)</f>
        <v>0</v>
      </c>
      <c r="N108" s="24">
        <v>28</v>
      </c>
      <c r="O108" s="25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>
        <v>28</v>
      </c>
      <c r="AD108" s="24"/>
      <c r="AE108" s="26"/>
      <c r="AF108" s="24"/>
      <c r="AG108" s="24"/>
      <c r="AH108" s="26"/>
      <c r="AI108" s="24"/>
      <c r="AJ108" s="24"/>
      <c r="AK108" s="24"/>
      <c r="AL108" s="26"/>
      <c r="AM108" s="24"/>
      <c r="AN108" s="24"/>
      <c r="AO108" s="24"/>
      <c r="AP108" s="24"/>
      <c r="AQ108" s="26"/>
      <c r="AR108" s="26"/>
      <c r="AS108" s="24"/>
      <c r="AT108" s="26"/>
      <c r="AU108" s="24"/>
      <c r="AV108" s="24"/>
      <c r="AW108" s="24"/>
      <c r="AX108" s="24"/>
      <c r="AY108" s="24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8"/>
      <c r="BT108" s="1">
        <f t="shared" si="46"/>
        <v>0</v>
      </c>
      <c r="BU108" s="1"/>
      <c r="BV108" s="1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</row>
    <row r="109" spans="1:1024" s="1" customFormat="1" ht="15" customHeight="1">
      <c r="A109" s="65" t="s">
        <v>48</v>
      </c>
      <c r="B109" s="65"/>
      <c r="C109" s="66" t="s">
        <v>17</v>
      </c>
      <c r="D109" s="93" t="s">
        <v>39</v>
      </c>
      <c r="E109" s="66"/>
      <c r="F109" s="66" t="s">
        <v>39</v>
      </c>
      <c r="G109" s="66"/>
      <c r="H109" s="66">
        <v>113</v>
      </c>
      <c r="I109" s="66" t="s">
        <v>22</v>
      </c>
      <c r="J109" s="66"/>
      <c r="K109" s="66" t="s">
        <v>20</v>
      </c>
      <c r="L109" s="66" t="s">
        <v>20</v>
      </c>
      <c r="M109" s="66">
        <f>IF(AND(H109&gt;90,"W+E"=I109),H109*0.1,0)</f>
        <v>0</v>
      </c>
      <c r="N109" s="67">
        <v>28</v>
      </c>
      <c r="O109" s="31">
        <v>0</v>
      </c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3"/>
      <c r="AF109" s="37"/>
      <c r="AG109" s="37"/>
      <c r="AH109" s="33"/>
      <c r="AI109" s="37"/>
      <c r="AJ109" s="37"/>
      <c r="AK109" s="37"/>
      <c r="AL109" s="33"/>
      <c r="AM109" s="37"/>
      <c r="AN109" s="37"/>
      <c r="AO109" s="37"/>
      <c r="AP109" s="37"/>
      <c r="AQ109" s="33"/>
      <c r="AR109" s="33"/>
      <c r="AS109" s="37"/>
      <c r="AT109" s="33"/>
      <c r="AU109" s="37"/>
      <c r="AV109" s="37"/>
      <c r="AW109" s="37"/>
      <c r="AX109" s="37"/>
      <c r="AY109" s="37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4"/>
      <c r="BT109" s="64">
        <f t="shared" si="46"/>
        <v>28</v>
      </c>
      <c r="BU109" s="1" t="s">
        <v>352</v>
      </c>
      <c r="BV109" s="6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64"/>
      <c r="JR109" s="64"/>
      <c r="JS109" s="64"/>
      <c r="JT109" s="64"/>
      <c r="JU109" s="64"/>
      <c r="JV109" s="64"/>
      <c r="JW109" s="64"/>
      <c r="JX109" s="64"/>
      <c r="JY109" s="64"/>
      <c r="JZ109" s="64"/>
      <c r="KA109" s="64"/>
      <c r="KB109" s="64"/>
      <c r="KC109" s="64"/>
      <c r="KD109" s="64"/>
      <c r="KE109" s="64"/>
      <c r="KF109" s="64"/>
      <c r="KG109" s="64"/>
      <c r="KH109" s="64"/>
      <c r="KI109" s="64"/>
      <c r="KJ109" s="64"/>
      <c r="KK109" s="64"/>
      <c r="KL109" s="64"/>
      <c r="KM109" s="64"/>
      <c r="KN109" s="64"/>
      <c r="KO109" s="64"/>
      <c r="KP109" s="64"/>
      <c r="KQ109" s="64"/>
      <c r="KR109" s="64"/>
      <c r="KS109" s="64"/>
      <c r="KT109" s="64"/>
      <c r="KU109" s="64"/>
      <c r="KV109" s="64"/>
      <c r="KW109" s="64"/>
      <c r="KX109" s="64"/>
      <c r="KY109" s="64"/>
      <c r="KZ109" s="64"/>
      <c r="LA109" s="64"/>
      <c r="LB109" s="64"/>
      <c r="LC109" s="64"/>
      <c r="LD109" s="64"/>
      <c r="LE109" s="64"/>
      <c r="LF109" s="64"/>
      <c r="LG109" s="64"/>
      <c r="LH109" s="64"/>
      <c r="LI109" s="64"/>
      <c r="LJ109" s="64"/>
      <c r="LK109" s="64"/>
      <c r="LL109" s="64"/>
      <c r="LM109" s="64"/>
      <c r="LN109" s="64"/>
      <c r="LO109" s="64"/>
      <c r="LP109" s="64"/>
      <c r="LQ109" s="64"/>
      <c r="LR109" s="64"/>
      <c r="LS109" s="64"/>
      <c r="LT109" s="64"/>
      <c r="LU109" s="64"/>
      <c r="LV109" s="64"/>
      <c r="LW109" s="64"/>
      <c r="LX109" s="64"/>
      <c r="LY109" s="64"/>
      <c r="LZ109" s="64"/>
      <c r="MA109" s="64"/>
      <c r="MB109" s="64"/>
      <c r="MC109" s="64"/>
      <c r="MD109" s="64"/>
      <c r="ME109" s="64"/>
      <c r="MF109" s="64"/>
      <c r="MG109" s="64"/>
      <c r="MH109" s="64"/>
      <c r="MI109" s="64"/>
      <c r="MJ109" s="64"/>
      <c r="MK109" s="64"/>
      <c r="ML109" s="64"/>
      <c r="MM109" s="64"/>
      <c r="MN109" s="64"/>
      <c r="MO109" s="64"/>
      <c r="MP109" s="64"/>
      <c r="MQ109" s="64"/>
      <c r="MR109" s="64"/>
      <c r="MS109" s="64"/>
      <c r="MT109" s="64"/>
      <c r="MU109" s="64"/>
      <c r="MV109" s="64"/>
      <c r="MW109" s="64"/>
      <c r="MX109" s="64"/>
      <c r="MY109" s="64"/>
      <c r="MZ109" s="64"/>
      <c r="NA109" s="64"/>
      <c r="NB109" s="64"/>
      <c r="NC109" s="64"/>
      <c r="ND109" s="64"/>
      <c r="NE109" s="64"/>
      <c r="NF109" s="64"/>
      <c r="NG109" s="64"/>
      <c r="NH109" s="64"/>
      <c r="NI109" s="64"/>
      <c r="NJ109" s="64"/>
      <c r="NK109" s="64"/>
      <c r="NL109" s="64"/>
      <c r="NM109" s="64"/>
      <c r="NN109" s="64"/>
      <c r="NO109" s="64"/>
      <c r="NP109" s="64"/>
      <c r="NQ109" s="64"/>
      <c r="NR109" s="64"/>
      <c r="NS109" s="64"/>
      <c r="NT109" s="64"/>
      <c r="NU109" s="64"/>
      <c r="NV109" s="64"/>
      <c r="NW109" s="64"/>
      <c r="NX109" s="64"/>
      <c r="NY109" s="64"/>
      <c r="NZ109" s="64"/>
      <c r="OA109" s="64"/>
      <c r="OB109" s="64"/>
      <c r="OC109" s="64"/>
      <c r="OD109" s="64"/>
      <c r="OE109" s="64"/>
      <c r="OF109" s="64"/>
      <c r="OG109" s="64"/>
      <c r="OH109" s="64"/>
      <c r="OI109" s="64"/>
      <c r="OJ109" s="64"/>
      <c r="OK109" s="64"/>
      <c r="OL109" s="64"/>
      <c r="OM109" s="64"/>
      <c r="ON109" s="64"/>
      <c r="OO109" s="64"/>
      <c r="OP109" s="64"/>
      <c r="OQ109" s="64"/>
      <c r="OR109" s="64"/>
      <c r="OS109" s="64"/>
      <c r="OT109" s="64"/>
      <c r="OU109" s="64"/>
      <c r="OV109" s="64"/>
      <c r="OW109" s="64"/>
      <c r="OX109" s="64"/>
      <c r="OY109" s="64"/>
      <c r="OZ109" s="64"/>
      <c r="PA109" s="64"/>
      <c r="PB109" s="64"/>
      <c r="PC109" s="64"/>
      <c r="PD109" s="64"/>
      <c r="PE109" s="64"/>
      <c r="PF109" s="64"/>
      <c r="PG109" s="64"/>
      <c r="PH109" s="64"/>
      <c r="PI109" s="64"/>
      <c r="PJ109" s="64"/>
      <c r="PK109" s="64"/>
      <c r="PL109" s="64"/>
      <c r="PM109" s="64"/>
      <c r="PN109" s="64"/>
      <c r="PO109" s="64"/>
      <c r="PP109" s="64"/>
      <c r="PQ109" s="64"/>
      <c r="PR109" s="64"/>
      <c r="PS109" s="64"/>
      <c r="PT109" s="64"/>
      <c r="PU109" s="64"/>
      <c r="PV109" s="64"/>
      <c r="PW109" s="64"/>
      <c r="PX109" s="64"/>
      <c r="PY109" s="64"/>
      <c r="PZ109" s="64"/>
      <c r="QA109" s="64"/>
      <c r="QB109" s="64"/>
      <c r="QC109" s="64"/>
      <c r="QD109" s="64"/>
      <c r="QE109" s="64"/>
      <c r="QF109" s="64"/>
      <c r="QG109" s="64"/>
      <c r="QH109" s="64"/>
      <c r="QI109" s="64"/>
      <c r="QJ109" s="64"/>
      <c r="QK109" s="64"/>
      <c r="QL109" s="64"/>
      <c r="QM109" s="64"/>
      <c r="QN109" s="64"/>
      <c r="QO109" s="64"/>
      <c r="QP109" s="64"/>
      <c r="QQ109" s="64"/>
      <c r="QR109" s="64"/>
      <c r="QS109" s="64"/>
      <c r="QT109" s="64"/>
      <c r="QU109" s="64"/>
      <c r="QV109" s="64"/>
      <c r="QW109" s="64"/>
      <c r="QX109" s="64"/>
      <c r="QY109" s="64"/>
      <c r="QZ109" s="64"/>
      <c r="RA109" s="64"/>
      <c r="RB109" s="64"/>
      <c r="RC109" s="64"/>
      <c r="RD109" s="64"/>
      <c r="RE109" s="64"/>
      <c r="RF109" s="64"/>
      <c r="RG109" s="64"/>
      <c r="RH109" s="64"/>
      <c r="RI109" s="64"/>
      <c r="RJ109" s="64"/>
      <c r="RK109" s="64"/>
      <c r="RL109" s="64"/>
      <c r="RM109" s="64"/>
      <c r="RN109" s="64"/>
      <c r="RO109" s="64"/>
      <c r="RP109" s="64"/>
      <c r="RQ109" s="64"/>
      <c r="RR109" s="64"/>
      <c r="RS109" s="64"/>
      <c r="RT109" s="64"/>
      <c r="RU109" s="64"/>
      <c r="RV109" s="64"/>
      <c r="RW109" s="64"/>
      <c r="RX109" s="64"/>
      <c r="RY109" s="64"/>
      <c r="RZ109" s="64"/>
      <c r="SA109" s="64"/>
      <c r="SB109" s="64"/>
      <c r="SC109" s="64"/>
      <c r="SD109" s="64"/>
      <c r="SE109" s="64"/>
      <c r="SF109" s="64"/>
      <c r="SG109" s="64"/>
      <c r="SH109" s="64"/>
      <c r="SI109" s="64"/>
      <c r="SJ109" s="64"/>
      <c r="SK109" s="64"/>
      <c r="SL109" s="64"/>
      <c r="SM109" s="64"/>
      <c r="SN109" s="64"/>
      <c r="SO109" s="64"/>
      <c r="SP109" s="64"/>
      <c r="SQ109" s="64"/>
      <c r="SR109" s="64"/>
      <c r="SS109" s="64"/>
      <c r="ST109" s="64"/>
      <c r="SU109" s="64"/>
      <c r="SV109" s="64"/>
      <c r="SW109" s="64"/>
      <c r="SX109" s="64"/>
      <c r="SY109" s="64"/>
      <c r="SZ109" s="64"/>
      <c r="TA109" s="64"/>
      <c r="TB109" s="64"/>
      <c r="TC109" s="64"/>
      <c r="TD109" s="64"/>
      <c r="TE109" s="64"/>
      <c r="TF109" s="64"/>
      <c r="TG109" s="64"/>
      <c r="TH109" s="64"/>
      <c r="TI109" s="64"/>
      <c r="TJ109" s="64"/>
      <c r="TK109" s="64"/>
      <c r="TL109" s="64"/>
      <c r="TM109" s="64"/>
      <c r="TN109" s="64"/>
      <c r="TO109" s="64"/>
      <c r="TP109" s="64"/>
      <c r="TQ109" s="64"/>
      <c r="TR109" s="64"/>
      <c r="TS109" s="64"/>
      <c r="TT109" s="64"/>
      <c r="TU109" s="64"/>
      <c r="TV109" s="64"/>
      <c r="TW109" s="64"/>
      <c r="TX109" s="64"/>
      <c r="TY109" s="64"/>
      <c r="TZ109" s="64"/>
      <c r="UA109" s="64"/>
      <c r="UB109" s="64"/>
      <c r="UC109" s="64"/>
      <c r="UD109" s="64"/>
      <c r="UE109" s="64"/>
      <c r="UF109" s="64"/>
      <c r="UG109" s="64"/>
      <c r="UH109" s="64"/>
      <c r="UI109" s="64"/>
      <c r="UJ109" s="64"/>
      <c r="UK109" s="64"/>
      <c r="UL109" s="64"/>
      <c r="UM109" s="64"/>
      <c r="UN109" s="64"/>
      <c r="UO109" s="64"/>
      <c r="UP109" s="64"/>
      <c r="UQ109" s="64"/>
      <c r="UR109" s="64"/>
      <c r="US109" s="64"/>
      <c r="UT109" s="64"/>
      <c r="UU109" s="64"/>
      <c r="UV109" s="64"/>
      <c r="UW109" s="64"/>
      <c r="UX109" s="64"/>
      <c r="UY109" s="64"/>
      <c r="UZ109" s="64"/>
      <c r="VA109" s="64"/>
      <c r="VB109" s="64"/>
      <c r="VC109" s="64"/>
      <c r="VD109" s="64"/>
      <c r="VE109" s="64"/>
      <c r="VF109" s="64"/>
      <c r="VG109" s="64"/>
      <c r="VH109" s="64"/>
      <c r="VI109" s="64"/>
      <c r="VJ109" s="64"/>
      <c r="VK109" s="64"/>
      <c r="VL109" s="64"/>
      <c r="VM109" s="64"/>
      <c r="VN109" s="64"/>
      <c r="VO109" s="64"/>
      <c r="VP109" s="64"/>
      <c r="VQ109" s="64"/>
      <c r="VR109" s="64"/>
      <c r="VS109" s="64"/>
      <c r="VT109" s="64"/>
      <c r="VU109" s="64"/>
      <c r="VV109" s="64"/>
      <c r="VW109" s="64"/>
      <c r="VX109" s="64"/>
      <c r="VY109" s="64"/>
      <c r="VZ109" s="64"/>
      <c r="WA109" s="64"/>
      <c r="WB109" s="64"/>
      <c r="WC109" s="64"/>
      <c r="WD109" s="64"/>
      <c r="WE109" s="64"/>
      <c r="WF109" s="64"/>
      <c r="WG109" s="64"/>
      <c r="WH109" s="64"/>
      <c r="WI109" s="64"/>
      <c r="WJ109" s="64"/>
      <c r="WK109" s="64"/>
      <c r="WL109" s="64"/>
      <c r="WM109" s="64"/>
      <c r="WN109" s="64"/>
      <c r="WO109" s="64"/>
      <c r="WP109" s="64"/>
      <c r="WQ109" s="64"/>
      <c r="WR109" s="64"/>
      <c r="WS109" s="64"/>
      <c r="WT109" s="64"/>
      <c r="WU109" s="64"/>
      <c r="WV109" s="64"/>
      <c r="WW109" s="64"/>
      <c r="WX109" s="64"/>
      <c r="WY109" s="64"/>
      <c r="WZ109" s="64"/>
      <c r="XA109" s="64"/>
      <c r="XB109" s="64"/>
      <c r="XC109" s="64"/>
      <c r="XD109" s="64"/>
      <c r="XE109" s="64"/>
      <c r="XF109" s="64"/>
      <c r="XG109" s="64"/>
      <c r="XH109" s="64"/>
      <c r="XI109" s="64"/>
      <c r="XJ109" s="64"/>
      <c r="XK109" s="64"/>
      <c r="XL109" s="64"/>
      <c r="XM109" s="64"/>
      <c r="XN109" s="64"/>
      <c r="XO109" s="64"/>
      <c r="XP109" s="64"/>
      <c r="XQ109" s="64"/>
      <c r="XR109" s="64"/>
      <c r="XS109" s="64"/>
      <c r="XT109" s="64"/>
      <c r="XU109" s="64"/>
      <c r="XV109" s="64"/>
      <c r="XW109" s="64"/>
      <c r="XX109" s="64"/>
      <c r="XY109" s="64"/>
      <c r="XZ109" s="64"/>
      <c r="YA109" s="64"/>
      <c r="YB109" s="64"/>
      <c r="YC109" s="64"/>
      <c r="YD109" s="64"/>
      <c r="YE109" s="64"/>
      <c r="YF109" s="64"/>
      <c r="YG109" s="64"/>
      <c r="YH109" s="64"/>
      <c r="YI109" s="64"/>
      <c r="YJ109" s="64"/>
      <c r="YK109" s="64"/>
      <c r="YL109" s="64"/>
      <c r="YM109" s="64"/>
      <c r="YN109" s="64"/>
      <c r="YO109" s="64"/>
      <c r="YP109" s="64"/>
      <c r="YQ109" s="64"/>
      <c r="YR109" s="64"/>
      <c r="YS109" s="64"/>
      <c r="YT109" s="64"/>
      <c r="YU109" s="64"/>
      <c r="YV109" s="64"/>
      <c r="YW109" s="64"/>
      <c r="YX109" s="64"/>
      <c r="YY109" s="64"/>
      <c r="YZ109" s="64"/>
      <c r="ZA109" s="64"/>
      <c r="ZB109" s="64"/>
      <c r="ZC109" s="64"/>
      <c r="ZD109" s="64"/>
      <c r="ZE109" s="64"/>
      <c r="ZF109" s="64"/>
      <c r="ZG109" s="64"/>
      <c r="ZH109" s="64"/>
      <c r="ZI109" s="64"/>
      <c r="ZJ109" s="64"/>
      <c r="ZK109" s="64"/>
      <c r="ZL109" s="64"/>
      <c r="ZM109" s="64"/>
      <c r="ZN109" s="64"/>
      <c r="ZO109" s="64"/>
      <c r="ZP109" s="64"/>
      <c r="ZQ109" s="64"/>
      <c r="ZR109" s="64"/>
      <c r="ZS109" s="64"/>
      <c r="ZT109" s="64"/>
      <c r="ZU109" s="64"/>
      <c r="ZV109" s="64"/>
      <c r="ZW109" s="64"/>
      <c r="ZX109" s="64"/>
      <c r="ZY109" s="64"/>
      <c r="ZZ109" s="64"/>
      <c r="AAA109" s="64"/>
      <c r="AAB109" s="64"/>
      <c r="AAC109" s="64"/>
      <c r="AAD109" s="64"/>
      <c r="AAE109" s="64"/>
      <c r="AAF109" s="64"/>
      <c r="AAG109" s="64"/>
      <c r="AAH109" s="64"/>
      <c r="AAI109" s="64"/>
      <c r="AAJ109" s="64"/>
      <c r="AAK109" s="64"/>
      <c r="AAL109" s="64"/>
      <c r="AAM109" s="64"/>
      <c r="AAN109" s="64"/>
      <c r="AAO109" s="64"/>
      <c r="AAP109" s="64"/>
      <c r="AAQ109" s="64"/>
      <c r="AAR109" s="64"/>
      <c r="AAS109" s="64"/>
      <c r="AAT109" s="64"/>
      <c r="AAU109" s="64"/>
      <c r="AAV109" s="64"/>
      <c r="AAW109" s="64"/>
      <c r="AAX109" s="64"/>
      <c r="AAY109" s="64"/>
      <c r="AAZ109" s="64"/>
      <c r="ABA109" s="64"/>
      <c r="ABB109" s="64"/>
      <c r="ABC109" s="64"/>
      <c r="ABD109" s="64"/>
      <c r="ABE109" s="64"/>
      <c r="ABF109" s="64"/>
      <c r="ABG109" s="64"/>
      <c r="ABH109" s="64"/>
      <c r="ABI109" s="64"/>
      <c r="ABJ109" s="64"/>
      <c r="ABK109" s="64"/>
      <c r="ABL109" s="64"/>
      <c r="ABM109" s="64"/>
      <c r="ABN109" s="64"/>
      <c r="ABO109" s="64"/>
      <c r="ABP109" s="64"/>
      <c r="ABQ109" s="64"/>
      <c r="ABR109" s="64"/>
      <c r="ABS109" s="64"/>
      <c r="ABT109" s="64"/>
      <c r="ABU109" s="64"/>
      <c r="ABV109" s="64"/>
      <c r="ABW109" s="64"/>
      <c r="ABX109" s="64"/>
      <c r="ABY109" s="64"/>
      <c r="ABZ109" s="64"/>
      <c r="ACA109" s="64"/>
      <c r="ACB109" s="64"/>
      <c r="ACC109" s="64"/>
      <c r="ACD109" s="64"/>
      <c r="ACE109" s="64"/>
      <c r="ACF109" s="64"/>
      <c r="ACG109" s="64"/>
      <c r="ACH109" s="64"/>
      <c r="ACI109" s="64"/>
      <c r="ACJ109" s="64"/>
      <c r="ACK109" s="64"/>
      <c r="ACL109" s="64"/>
      <c r="ACM109" s="64"/>
      <c r="ACN109" s="64"/>
      <c r="ACO109" s="64"/>
      <c r="ACP109" s="64"/>
      <c r="ACQ109" s="64"/>
      <c r="ACR109" s="64"/>
      <c r="ACS109" s="64"/>
      <c r="ACT109" s="64"/>
      <c r="ACU109" s="64"/>
      <c r="ACV109" s="64"/>
      <c r="ACW109" s="64"/>
      <c r="ACX109" s="64"/>
      <c r="ACY109" s="64"/>
      <c r="ACZ109" s="64"/>
      <c r="ADA109" s="64"/>
      <c r="ADB109" s="64"/>
      <c r="ADC109" s="64"/>
      <c r="ADD109" s="64"/>
      <c r="ADE109" s="64"/>
      <c r="ADF109" s="64"/>
      <c r="ADG109" s="64"/>
      <c r="ADH109" s="64"/>
      <c r="ADI109" s="64"/>
      <c r="ADJ109" s="64"/>
      <c r="ADK109" s="64"/>
      <c r="ADL109" s="64"/>
      <c r="ADM109" s="64"/>
      <c r="ADN109" s="64"/>
      <c r="ADO109" s="64"/>
      <c r="ADP109" s="64"/>
      <c r="ADQ109" s="64"/>
      <c r="ADR109" s="64"/>
      <c r="ADS109" s="64"/>
      <c r="ADT109" s="64"/>
      <c r="ADU109" s="64"/>
      <c r="ADV109" s="64"/>
      <c r="ADW109" s="64"/>
      <c r="ADX109" s="64"/>
      <c r="ADY109" s="64"/>
      <c r="ADZ109" s="64"/>
      <c r="AEA109" s="64"/>
      <c r="AEB109" s="64"/>
      <c r="AEC109" s="64"/>
      <c r="AED109" s="64"/>
      <c r="AEE109" s="64"/>
      <c r="AEF109" s="64"/>
      <c r="AEG109" s="64"/>
      <c r="AEH109" s="64"/>
      <c r="AEI109" s="64"/>
      <c r="AEJ109" s="64"/>
      <c r="AEK109" s="64"/>
      <c r="AEL109" s="64"/>
      <c r="AEM109" s="64"/>
      <c r="AEN109" s="64"/>
      <c r="AEO109" s="64"/>
      <c r="AEP109" s="64"/>
      <c r="AEQ109" s="64"/>
      <c r="AER109" s="64"/>
      <c r="AES109" s="64"/>
      <c r="AET109" s="64"/>
      <c r="AEU109" s="64"/>
      <c r="AEV109" s="64"/>
      <c r="AEW109" s="64"/>
      <c r="AEX109" s="64"/>
      <c r="AEY109" s="64"/>
      <c r="AEZ109" s="64"/>
      <c r="AFA109" s="64"/>
      <c r="AFB109" s="64"/>
      <c r="AFC109" s="64"/>
      <c r="AFD109" s="64"/>
      <c r="AFE109" s="64"/>
      <c r="AFF109" s="64"/>
      <c r="AFG109" s="64"/>
      <c r="AFH109" s="64"/>
      <c r="AFI109" s="64"/>
      <c r="AFJ109" s="64"/>
      <c r="AFK109" s="64"/>
      <c r="AFL109" s="64"/>
      <c r="AFM109" s="64"/>
      <c r="AFN109" s="64"/>
      <c r="AFO109" s="64"/>
      <c r="AFP109" s="64"/>
      <c r="AFQ109" s="64"/>
      <c r="AFR109" s="64"/>
      <c r="AFS109" s="64"/>
      <c r="AFT109" s="64"/>
      <c r="AFU109" s="64"/>
      <c r="AFV109" s="64"/>
      <c r="AFW109" s="64"/>
      <c r="AFX109" s="64"/>
      <c r="AFY109" s="64"/>
      <c r="AFZ109" s="64"/>
      <c r="AGA109" s="64"/>
      <c r="AGB109" s="64"/>
      <c r="AGC109" s="64"/>
      <c r="AGD109" s="64"/>
      <c r="AGE109" s="64"/>
      <c r="AGF109" s="64"/>
      <c r="AGG109" s="64"/>
      <c r="AGH109" s="64"/>
      <c r="AGI109" s="64"/>
      <c r="AGJ109" s="64"/>
      <c r="AGK109" s="64"/>
      <c r="AGL109" s="64"/>
      <c r="AGM109" s="64"/>
      <c r="AGN109" s="64"/>
      <c r="AGO109" s="64"/>
      <c r="AGP109" s="64"/>
      <c r="AGQ109" s="64"/>
      <c r="AGR109" s="64"/>
      <c r="AGS109" s="64"/>
      <c r="AGT109" s="64"/>
      <c r="AGU109" s="64"/>
      <c r="AGV109" s="64"/>
      <c r="AGW109" s="64"/>
      <c r="AGX109" s="64"/>
      <c r="AGY109" s="64"/>
      <c r="AGZ109" s="64"/>
      <c r="AHA109" s="64"/>
      <c r="AHB109" s="64"/>
      <c r="AHC109" s="64"/>
      <c r="AHD109" s="64"/>
      <c r="AHE109" s="64"/>
      <c r="AHF109" s="64"/>
      <c r="AHG109" s="64"/>
      <c r="AHH109" s="64"/>
      <c r="AHI109" s="64"/>
      <c r="AHJ109" s="64"/>
      <c r="AHK109" s="64"/>
      <c r="AHL109" s="64"/>
      <c r="AHM109" s="64"/>
      <c r="AHN109" s="64"/>
      <c r="AHO109" s="64"/>
      <c r="AHP109" s="64"/>
      <c r="AHQ109" s="64"/>
      <c r="AHR109" s="64"/>
      <c r="AHS109" s="64"/>
      <c r="AHT109" s="64"/>
      <c r="AHU109" s="64"/>
      <c r="AHV109" s="64"/>
      <c r="AHW109" s="64"/>
      <c r="AHX109" s="64"/>
      <c r="AHY109" s="64"/>
      <c r="AHZ109" s="64"/>
      <c r="AIA109" s="64"/>
      <c r="AIB109" s="64"/>
      <c r="AIC109" s="64"/>
      <c r="AID109" s="64"/>
      <c r="AIE109" s="64"/>
      <c r="AIF109" s="64"/>
      <c r="AIG109" s="64"/>
      <c r="AIH109" s="64"/>
      <c r="AII109" s="64"/>
      <c r="AIJ109" s="64"/>
      <c r="AIK109" s="64"/>
      <c r="AIL109" s="64"/>
      <c r="AIM109" s="64"/>
      <c r="AIN109" s="64"/>
      <c r="AIO109" s="64"/>
      <c r="AIP109" s="64"/>
      <c r="AIQ109" s="64"/>
      <c r="AIR109" s="64"/>
      <c r="AIS109" s="64"/>
      <c r="AIT109" s="64"/>
      <c r="AIU109" s="64"/>
      <c r="AIV109" s="64"/>
      <c r="AIW109" s="64"/>
      <c r="AIX109" s="64"/>
      <c r="AIY109" s="64"/>
      <c r="AIZ109" s="64"/>
      <c r="AJA109" s="64"/>
      <c r="AJB109" s="64"/>
      <c r="AJC109" s="64"/>
      <c r="AJD109" s="64"/>
      <c r="AJE109" s="64"/>
      <c r="AJF109" s="64"/>
      <c r="AJG109" s="64"/>
      <c r="AJH109" s="64"/>
      <c r="AJI109" s="64"/>
      <c r="AJJ109" s="64"/>
      <c r="AJK109" s="64"/>
      <c r="AJL109" s="64"/>
      <c r="AJM109" s="64"/>
      <c r="AJN109" s="64"/>
      <c r="AJO109" s="64"/>
      <c r="AJP109" s="64"/>
      <c r="AJQ109" s="64"/>
      <c r="AJR109" s="64"/>
      <c r="AJS109" s="64"/>
      <c r="AJT109" s="64"/>
      <c r="AJU109" s="64"/>
      <c r="AJV109" s="64"/>
      <c r="AJW109" s="64"/>
      <c r="AJX109" s="64"/>
      <c r="AJY109" s="64"/>
      <c r="AJZ109" s="64"/>
      <c r="AKA109" s="64"/>
      <c r="AKB109" s="64"/>
      <c r="AKC109" s="64"/>
      <c r="AKD109" s="64"/>
      <c r="AKE109" s="64"/>
      <c r="AKF109" s="64"/>
      <c r="AKG109" s="64"/>
      <c r="AKH109" s="64"/>
      <c r="AKI109" s="64"/>
      <c r="AKJ109" s="64"/>
      <c r="AKK109" s="64"/>
      <c r="AKL109" s="64"/>
      <c r="AKM109" s="64"/>
      <c r="AKN109" s="64"/>
      <c r="AKO109" s="64"/>
      <c r="AKP109" s="64"/>
      <c r="AKQ109" s="64"/>
      <c r="AKR109" s="64"/>
      <c r="AKS109" s="64"/>
      <c r="AKT109" s="64"/>
      <c r="AKU109" s="64"/>
      <c r="AKV109" s="64"/>
      <c r="AKW109" s="64"/>
      <c r="AKX109" s="64"/>
      <c r="AKY109" s="64"/>
      <c r="AKZ109" s="64"/>
      <c r="ALA109" s="64"/>
      <c r="ALB109" s="64"/>
      <c r="ALC109" s="64"/>
      <c r="ALD109" s="64"/>
      <c r="ALE109" s="64"/>
      <c r="ALF109" s="64"/>
      <c r="ALG109" s="64"/>
      <c r="ALH109" s="64"/>
      <c r="ALI109" s="64"/>
      <c r="ALJ109" s="64"/>
      <c r="ALK109" s="64"/>
      <c r="ALL109" s="64"/>
      <c r="ALM109" s="64"/>
      <c r="ALN109" s="64"/>
      <c r="ALO109" s="64"/>
      <c r="ALP109" s="64"/>
      <c r="ALQ109" s="64"/>
      <c r="ALR109" s="64"/>
      <c r="ALS109" s="64"/>
      <c r="ALT109" s="64"/>
      <c r="ALU109" s="64"/>
      <c r="ALV109" s="64"/>
      <c r="ALW109" s="64"/>
      <c r="ALX109" s="64"/>
      <c r="ALY109" s="64"/>
      <c r="ALZ109" s="64"/>
      <c r="AMA109" s="64"/>
      <c r="AMB109" s="64"/>
      <c r="AMC109" s="64"/>
      <c r="AMD109" s="64"/>
      <c r="AME109" s="64"/>
      <c r="AMF109" s="64"/>
      <c r="AMG109" s="64"/>
      <c r="AMH109" s="64"/>
      <c r="AMI109" s="64"/>
      <c r="AMJ109" s="64"/>
    </row>
    <row r="110" spans="1:1024" ht="15" customHeight="1">
      <c r="A110" s="23" t="s">
        <v>81</v>
      </c>
      <c r="B110" s="23"/>
      <c r="C110" s="24" t="s">
        <v>17</v>
      </c>
      <c r="D110" s="90">
        <v>2</v>
      </c>
      <c r="E110" s="24">
        <v>2</v>
      </c>
      <c r="F110" s="24" t="s">
        <v>160</v>
      </c>
      <c r="G110" s="24" t="s">
        <v>145</v>
      </c>
      <c r="H110" s="24">
        <v>16</v>
      </c>
      <c r="I110" s="24" t="s">
        <v>22</v>
      </c>
      <c r="J110" s="24" t="s">
        <v>327</v>
      </c>
      <c r="K110" s="24" t="s">
        <v>20</v>
      </c>
      <c r="L110" s="24" t="s">
        <v>20</v>
      </c>
      <c r="M110" s="24">
        <f>IF(AND(H110&gt;90,"egzamin"=J110),H110*0.1,0)</f>
        <v>0</v>
      </c>
      <c r="N110" s="24">
        <v>14</v>
      </c>
      <c r="O110" s="25"/>
      <c r="P110" s="24"/>
      <c r="Q110" s="24"/>
      <c r="R110" s="24"/>
      <c r="S110" s="24"/>
      <c r="T110" s="24">
        <v>14</v>
      </c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6"/>
      <c r="AF110" s="24"/>
      <c r="AG110" s="24"/>
      <c r="AH110" s="26"/>
      <c r="AI110" s="24"/>
      <c r="AJ110" s="24"/>
      <c r="AK110" s="24"/>
      <c r="AL110" s="26"/>
      <c r="AM110" s="24"/>
      <c r="AN110" s="24"/>
      <c r="AO110" s="24"/>
      <c r="AP110" s="24"/>
      <c r="AQ110" s="26"/>
      <c r="AR110" s="26"/>
      <c r="AS110" s="26"/>
      <c r="AT110" s="26"/>
      <c r="AU110" s="26"/>
      <c r="AV110" s="24"/>
      <c r="AW110" s="24"/>
      <c r="AX110" s="24"/>
      <c r="AY110" s="24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8"/>
      <c r="BT110">
        <f t="shared" si="46"/>
        <v>0</v>
      </c>
      <c r="BU110"/>
      <c r="BV110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</row>
    <row r="111" spans="1:1024" ht="15" customHeight="1">
      <c r="A111" s="29" t="s">
        <v>45</v>
      </c>
      <c r="B111" s="29"/>
      <c r="C111" s="37" t="s">
        <v>17</v>
      </c>
      <c r="D111" s="91">
        <v>1</v>
      </c>
      <c r="E111" s="37">
        <v>6</v>
      </c>
      <c r="F111" s="37"/>
      <c r="G111" s="37" t="s">
        <v>145</v>
      </c>
      <c r="H111" s="37">
        <v>114</v>
      </c>
      <c r="I111" s="37" t="s">
        <v>22</v>
      </c>
      <c r="J111" s="37" t="s">
        <v>327</v>
      </c>
      <c r="K111" s="37" t="s">
        <v>20</v>
      </c>
      <c r="L111" s="37" t="s">
        <v>20</v>
      </c>
      <c r="M111" s="37">
        <f t="shared" ref="M111:M112" si="49">IF(AND(H111&gt;90,"egzamin"=J111),H111*0.1,0)</f>
        <v>11.4</v>
      </c>
      <c r="N111" s="68">
        <v>28</v>
      </c>
      <c r="O111" s="31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3"/>
      <c r="AF111" s="37">
        <v>28</v>
      </c>
      <c r="AG111" s="37"/>
      <c r="AH111" s="33"/>
      <c r="AI111" s="37"/>
      <c r="AJ111" s="37"/>
      <c r="AK111" s="37"/>
      <c r="AL111" s="33"/>
      <c r="AM111" s="37"/>
      <c r="AN111" s="37"/>
      <c r="AO111" s="37"/>
      <c r="AP111" s="37"/>
      <c r="AQ111" s="33"/>
      <c r="AR111" s="33"/>
      <c r="AS111" s="33"/>
      <c r="AT111" s="33"/>
      <c r="AU111" s="33"/>
      <c r="AV111" s="37"/>
      <c r="AW111" s="37"/>
      <c r="AX111" s="37"/>
      <c r="AY111" s="37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4"/>
      <c r="BT111">
        <f t="shared" si="46"/>
        <v>0</v>
      </c>
      <c r="BU111"/>
      <c r="BV111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</row>
    <row r="112" spans="1:1024" ht="15" customHeight="1">
      <c r="A112" s="29" t="s">
        <v>61</v>
      </c>
      <c r="B112" s="29"/>
      <c r="C112" s="37" t="s">
        <v>17</v>
      </c>
      <c r="D112" s="91">
        <v>2</v>
      </c>
      <c r="E112" s="37">
        <v>1</v>
      </c>
      <c r="F112" s="37" t="s">
        <v>152</v>
      </c>
      <c r="G112" s="37" t="s">
        <v>145</v>
      </c>
      <c r="H112" s="116">
        <v>15</v>
      </c>
      <c r="I112" s="37" t="s">
        <v>22</v>
      </c>
      <c r="J112" s="37" t="s">
        <v>327</v>
      </c>
      <c r="K112" s="37" t="s">
        <v>20</v>
      </c>
      <c r="L112" s="37" t="s">
        <v>20</v>
      </c>
      <c r="M112" s="37">
        <f t="shared" si="49"/>
        <v>0</v>
      </c>
      <c r="N112" s="68">
        <v>28</v>
      </c>
      <c r="O112" s="31"/>
      <c r="P112" s="37"/>
      <c r="Q112" s="37"/>
      <c r="R112" s="37"/>
      <c r="S112" s="37"/>
      <c r="T112" s="37"/>
      <c r="U112" s="37"/>
      <c r="V112" s="37"/>
      <c r="W112" s="37">
        <v>28</v>
      </c>
      <c r="X112" s="37"/>
      <c r="Y112" s="37"/>
      <c r="Z112" s="37"/>
      <c r="AA112" s="37"/>
      <c r="AB112" s="37"/>
      <c r="AC112" s="37"/>
      <c r="AD112" s="37"/>
      <c r="AE112" s="33"/>
      <c r="AF112" s="37"/>
      <c r="AG112" s="37"/>
      <c r="AH112" s="33"/>
      <c r="AI112" s="37"/>
      <c r="AJ112" s="37"/>
      <c r="AK112" s="37"/>
      <c r="AL112" s="33"/>
      <c r="AM112" s="37"/>
      <c r="AN112" s="37"/>
      <c r="AO112" s="37"/>
      <c r="AP112" s="37"/>
      <c r="AQ112" s="33"/>
      <c r="AR112" s="33"/>
      <c r="AS112" s="33"/>
      <c r="AT112" s="33"/>
      <c r="AU112" s="33"/>
      <c r="AV112" s="37"/>
      <c r="AW112" s="37"/>
      <c r="AX112" s="37"/>
      <c r="AY112" s="37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4"/>
      <c r="BT112">
        <f t="shared" si="46"/>
        <v>0</v>
      </c>
      <c r="BU112"/>
      <c r="BV112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</row>
    <row r="113" spans="1:1024" ht="15" customHeight="1">
      <c r="A113" s="23" t="s">
        <v>70</v>
      </c>
      <c r="B113" s="23"/>
      <c r="C113" s="24" t="s">
        <v>17</v>
      </c>
      <c r="D113" s="90">
        <v>2</v>
      </c>
      <c r="E113" s="24">
        <v>2</v>
      </c>
      <c r="F113" s="24" t="s">
        <v>148</v>
      </c>
      <c r="G113" s="24" t="s">
        <v>145</v>
      </c>
      <c r="H113" s="24">
        <v>42</v>
      </c>
      <c r="I113" s="24" t="s">
        <v>22</v>
      </c>
      <c r="J113" s="24"/>
      <c r="K113" s="24" t="s">
        <v>20</v>
      </c>
      <c r="L113" s="24" t="s">
        <v>20</v>
      </c>
      <c r="M113" s="24">
        <f>IF(AND(H113&gt;90,"egzamin"=J113),H113*0.1,0)</f>
        <v>0</v>
      </c>
      <c r="N113" s="24">
        <v>14</v>
      </c>
      <c r="O113" s="25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6"/>
      <c r="AF113" s="24"/>
      <c r="AG113" s="24"/>
      <c r="AH113" s="26"/>
      <c r="AI113" s="24"/>
      <c r="AJ113" s="24"/>
      <c r="AK113" s="24"/>
      <c r="AL113" s="26"/>
      <c r="AM113" s="24"/>
      <c r="AN113" s="24"/>
      <c r="AO113" s="24"/>
      <c r="AP113" s="24">
        <v>14</v>
      </c>
      <c r="AQ113" s="26"/>
      <c r="AR113" s="26"/>
      <c r="AS113" s="26"/>
      <c r="AT113" s="26"/>
      <c r="AU113" s="26"/>
      <c r="AV113" s="24"/>
      <c r="AW113" s="24"/>
      <c r="AX113" s="24"/>
      <c r="AY113" s="24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8"/>
      <c r="BT113">
        <f t="shared" si="46"/>
        <v>0</v>
      </c>
      <c r="BU113"/>
      <c r="BV113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</row>
    <row r="114" spans="1:1024" ht="15" customHeight="1">
      <c r="A114" s="29" t="s">
        <v>63</v>
      </c>
      <c r="B114" s="29"/>
      <c r="C114" s="37" t="s">
        <v>17</v>
      </c>
      <c r="D114" s="91">
        <v>2</v>
      </c>
      <c r="E114" s="37">
        <v>1</v>
      </c>
      <c r="F114" s="37" t="s">
        <v>160</v>
      </c>
      <c r="G114" s="37" t="s">
        <v>145</v>
      </c>
      <c r="H114" s="116">
        <v>16</v>
      </c>
      <c r="I114" s="37" t="s">
        <v>22</v>
      </c>
      <c r="J114" s="37" t="s">
        <v>327</v>
      </c>
      <c r="K114" s="37" t="s">
        <v>20</v>
      </c>
      <c r="L114" s="37" t="s">
        <v>20</v>
      </c>
      <c r="M114" s="37">
        <f t="shared" ref="M114:M117" si="50">IF(AND(H114&gt;90,"egzamin"=J114),H114*0.1,0)</f>
        <v>0</v>
      </c>
      <c r="N114" s="68">
        <v>28</v>
      </c>
      <c r="O114" s="31"/>
      <c r="P114" s="37"/>
      <c r="Q114" s="37"/>
      <c r="R114" s="37"/>
      <c r="S114" s="37"/>
      <c r="T114" s="37">
        <v>12</v>
      </c>
      <c r="U114" s="37"/>
      <c r="V114" s="37"/>
      <c r="W114" s="37"/>
      <c r="X114" s="37"/>
      <c r="Y114" s="37"/>
      <c r="Z114" s="37">
        <v>16</v>
      </c>
      <c r="AA114" s="37"/>
      <c r="AB114" s="37"/>
      <c r="AC114" s="37"/>
      <c r="AD114" s="37"/>
      <c r="AE114" s="33"/>
      <c r="AF114" s="37"/>
      <c r="AG114" s="37"/>
      <c r="AH114" s="33"/>
      <c r="AI114" s="37"/>
      <c r="AJ114" s="37"/>
      <c r="AK114" s="37"/>
      <c r="AL114" s="33"/>
      <c r="AM114" s="37"/>
      <c r="AN114" s="37"/>
      <c r="AO114" s="37"/>
      <c r="AP114" s="37"/>
      <c r="AQ114" s="33"/>
      <c r="AR114" s="33"/>
      <c r="AS114" s="33"/>
      <c r="AT114" s="33"/>
      <c r="AU114" s="33"/>
      <c r="AV114" s="37"/>
      <c r="AW114" s="37"/>
      <c r="AX114" s="37"/>
      <c r="AY114" s="37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4"/>
      <c r="BT114">
        <f t="shared" si="46"/>
        <v>0</v>
      </c>
      <c r="BU114"/>
      <c r="BV11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</row>
    <row r="115" spans="1:1024" ht="15" customHeight="1">
      <c r="A115" s="29" t="s">
        <v>60</v>
      </c>
      <c r="B115" s="29"/>
      <c r="C115" s="37" t="s">
        <v>17</v>
      </c>
      <c r="D115" s="91">
        <v>2</v>
      </c>
      <c r="E115" s="37">
        <v>1</v>
      </c>
      <c r="F115" s="37" t="s">
        <v>153</v>
      </c>
      <c r="G115" s="37" t="s">
        <v>145</v>
      </c>
      <c r="H115" s="116">
        <v>15</v>
      </c>
      <c r="I115" s="37" t="s">
        <v>22</v>
      </c>
      <c r="J115" s="37"/>
      <c r="K115" s="37" t="s">
        <v>20</v>
      </c>
      <c r="L115" s="37" t="s">
        <v>20</v>
      </c>
      <c r="M115" s="37">
        <f t="shared" si="50"/>
        <v>0</v>
      </c>
      <c r="N115" s="68">
        <v>14</v>
      </c>
      <c r="O115" s="31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3"/>
      <c r="AF115" s="37"/>
      <c r="AG115" s="37"/>
      <c r="AH115" s="33"/>
      <c r="AI115" s="37"/>
      <c r="AJ115" s="37"/>
      <c r="AK115" s="37"/>
      <c r="AL115" s="33"/>
      <c r="AM115" s="37"/>
      <c r="AN115" s="37"/>
      <c r="AO115" s="37"/>
      <c r="AP115" s="37"/>
      <c r="AQ115" s="33"/>
      <c r="AR115" s="33"/>
      <c r="AS115" s="33"/>
      <c r="AT115" s="33"/>
      <c r="AU115" s="33">
        <v>14</v>
      </c>
      <c r="AV115" s="37"/>
      <c r="AW115" s="37"/>
      <c r="AX115" s="37"/>
      <c r="AY115" s="37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4"/>
      <c r="BT115">
        <f t="shared" si="46"/>
        <v>0</v>
      </c>
      <c r="BU115"/>
      <c r="BV115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</row>
    <row r="116" spans="1:1024" ht="15" customHeight="1">
      <c r="A116" s="29" t="s">
        <v>53</v>
      </c>
      <c r="B116" s="29"/>
      <c r="C116" s="30" t="s">
        <v>17</v>
      </c>
      <c r="D116" s="91">
        <v>2</v>
      </c>
      <c r="E116" s="37">
        <v>1</v>
      </c>
      <c r="F116" s="30"/>
      <c r="G116" s="37" t="s">
        <v>145</v>
      </c>
      <c r="H116" s="30">
        <v>105</v>
      </c>
      <c r="I116" s="30" t="s">
        <v>22</v>
      </c>
      <c r="J116" s="37" t="s">
        <v>327</v>
      </c>
      <c r="K116" s="30" t="s">
        <v>20</v>
      </c>
      <c r="L116" s="30" t="s">
        <v>20</v>
      </c>
      <c r="M116" s="37">
        <f t="shared" si="50"/>
        <v>10.5</v>
      </c>
      <c r="N116" s="68">
        <v>28</v>
      </c>
      <c r="O116" s="31"/>
      <c r="P116" s="30"/>
      <c r="Q116" s="30"/>
      <c r="R116" s="30"/>
      <c r="S116" s="30"/>
      <c r="T116" s="30"/>
      <c r="U116" s="30"/>
      <c r="V116" s="30">
        <v>28</v>
      </c>
      <c r="W116" s="30"/>
      <c r="X116" s="37"/>
      <c r="Y116" s="30"/>
      <c r="Z116" s="37"/>
      <c r="AA116" s="37"/>
      <c r="AB116" s="30"/>
      <c r="AC116" s="30"/>
      <c r="AD116" s="30"/>
      <c r="AE116" s="33"/>
      <c r="AF116" s="30"/>
      <c r="AG116" s="37"/>
      <c r="AH116" s="33"/>
      <c r="AI116" s="30"/>
      <c r="AJ116" s="30"/>
      <c r="AK116" s="30"/>
      <c r="AL116" s="33"/>
      <c r="AM116" s="30"/>
      <c r="AN116" s="37"/>
      <c r="AO116" s="30"/>
      <c r="AP116" s="37"/>
      <c r="AQ116" s="33"/>
      <c r="AR116" s="33"/>
      <c r="AS116" s="37"/>
      <c r="AT116" s="33"/>
      <c r="AU116" s="37"/>
      <c r="AV116" s="30"/>
      <c r="AW116" s="30"/>
      <c r="AX116" s="30"/>
      <c r="AY116" s="37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4"/>
      <c r="BT116">
        <f t="shared" si="46"/>
        <v>0</v>
      </c>
      <c r="BU116"/>
      <c r="BV116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</row>
    <row r="117" spans="1:1024" ht="15" customHeight="1">
      <c r="A117" s="29" t="s">
        <v>86</v>
      </c>
      <c r="B117" s="29"/>
      <c r="C117" s="30" t="s">
        <v>17</v>
      </c>
      <c r="D117" s="91">
        <v>2</v>
      </c>
      <c r="E117" s="37">
        <v>3</v>
      </c>
      <c r="F117" s="30" t="s">
        <v>152</v>
      </c>
      <c r="G117" s="37" t="s">
        <v>145</v>
      </c>
      <c r="H117" s="30">
        <v>33</v>
      </c>
      <c r="I117" s="30" t="s">
        <v>22</v>
      </c>
      <c r="J117" s="37"/>
      <c r="K117" s="30" t="s">
        <v>20</v>
      </c>
      <c r="L117" s="30" t="s">
        <v>20</v>
      </c>
      <c r="M117" s="37">
        <f t="shared" si="50"/>
        <v>0</v>
      </c>
      <c r="N117" s="68">
        <v>28</v>
      </c>
      <c r="O117" s="31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3"/>
      <c r="AF117" s="30"/>
      <c r="AG117" s="30"/>
      <c r="AH117" s="33"/>
      <c r="AI117" s="30"/>
      <c r="AJ117" s="30"/>
      <c r="AK117" s="30"/>
      <c r="AL117" s="33"/>
      <c r="AM117" s="30"/>
      <c r="AN117" s="30"/>
      <c r="AO117" s="30"/>
      <c r="AP117" s="30"/>
      <c r="AQ117" s="33"/>
      <c r="AR117" s="33"/>
      <c r="AS117" s="30"/>
      <c r="AT117" s="33"/>
      <c r="AU117" s="30"/>
      <c r="AV117" s="30"/>
      <c r="AW117" s="30"/>
      <c r="AX117" s="30"/>
      <c r="AY117" s="30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4">
        <v>28</v>
      </c>
      <c r="BT117">
        <f t="shared" si="46"/>
        <v>0</v>
      </c>
      <c r="BU117"/>
      <c r="BV117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</row>
    <row r="118" spans="1:1024" ht="15" customHeight="1">
      <c r="A118" s="23" t="s">
        <v>51</v>
      </c>
      <c r="B118" s="23"/>
      <c r="C118" s="24" t="s">
        <v>17</v>
      </c>
      <c r="D118" s="90">
        <v>1</v>
      </c>
      <c r="E118" s="24">
        <v>7</v>
      </c>
      <c r="F118" s="24"/>
      <c r="G118" s="24" t="s">
        <v>145</v>
      </c>
      <c r="H118" s="24">
        <v>119</v>
      </c>
      <c r="I118" s="24" t="s">
        <v>22</v>
      </c>
      <c r="J118" s="24"/>
      <c r="K118" s="24" t="s">
        <v>20</v>
      </c>
      <c r="L118" s="24" t="s">
        <v>20</v>
      </c>
      <c r="M118" s="24">
        <f t="shared" ref="M118:M125" si="51">IF(AND(H118&gt;90,"egzamin"=J118),H118*0.1,0)</f>
        <v>0</v>
      </c>
      <c r="N118" s="24">
        <v>28</v>
      </c>
      <c r="O118" s="25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>
        <v>14</v>
      </c>
      <c r="AC118" s="24"/>
      <c r="AD118" s="24"/>
      <c r="AE118" s="26"/>
      <c r="AF118" s="24"/>
      <c r="AG118" s="24"/>
      <c r="AH118" s="26"/>
      <c r="AI118" s="24"/>
      <c r="AJ118" s="24"/>
      <c r="AK118" s="24"/>
      <c r="AL118" s="26"/>
      <c r="AM118" s="24">
        <v>14</v>
      </c>
      <c r="AN118" s="24"/>
      <c r="AO118" s="24"/>
      <c r="AP118" s="24"/>
      <c r="AQ118" s="26"/>
      <c r="AR118" s="26"/>
      <c r="AS118" s="24"/>
      <c r="AT118" s="26"/>
      <c r="AU118" s="24"/>
      <c r="AV118" s="24"/>
      <c r="AW118" s="24"/>
      <c r="AX118" s="24"/>
      <c r="AY118" s="24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8"/>
      <c r="BT118">
        <f t="shared" si="46"/>
        <v>0</v>
      </c>
      <c r="BU118"/>
      <c r="BV118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</row>
    <row r="119" spans="1:1024" s="1" customFormat="1" ht="15" customHeight="1">
      <c r="A119" s="23" t="s">
        <v>106</v>
      </c>
      <c r="B119" s="23"/>
      <c r="C119" s="24" t="s">
        <v>17</v>
      </c>
      <c r="D119" s="90">
        <v>1</v>
      </c>
      <c r="E119" s="24">
        <v>1</v>
      </c>
      <c r="F119" s="24"/>
      <c r="G119" s="24" t="s">
        <v>145</v>
      </c>
      <c r="H119" s="24">
        <v>165</v>
      </c>
      <c r="I119" s="24" t="s">
        <v>22</v>
      </c>
      <c r="J119" s="24" t="s">
        <v>327</v>
      </c>
      <c r="K119" s="24" t="s">
        <v>20</v>
      </c>
      <c r="L119" s="24" t="s">
        <v>20</v>
      </c>
      <c r="M119" s="24">
        <f t="shared" si="51"/>
        <v>16.5</v>
      </c>
      <c r="N119" s="24">
        <v>28</v>
      </c>
      <c r="O119" s="25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6"/>
      <c r="AF119" s="24"/>
      <c r="AG119" s="24"/>
      <c r="AH119" s="26"/>
      <c r="AI119" s="24"/>
      <c r="AJ119" s="24"/>
      <c r="AK119" s="24"/>
      <c r="AL119" s="26"/>
      <c r="AM119" s="24"/>
      <c r="AN119" s="24"/>
      <c r="AO119" s="24"/>
      <c r="AP119" s="24"/>
      <c r="AQ119" s="26"/>
      <c r="AR119" s="26"/>
      <c r="AS119" s="24"/>
      <c r="AT119" s="26"/>
      <c r="AU119" s="24"/>
      <c r="AV119" s="24"/>
      <c r="AW119" s="24"/>
      <c r="AX119" s="24"/>
      <c r="AY119" s="24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>
        <v>28</v>
      </c>
      <c r="BS119" s="28"/>
      <c r="BT119" s="1">
        <f t="shared" si="46"/>
        <v>0</v>
      </c>
      <c r="BU119" s="1" t="s">
        <v>182</v>
      </c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</row>
    <row r="120" spans="1:1024" ht="15" customHeight="1">
      <c r="A120" s="23" t="s">
        <v>23</v>
      </c>
      <c r="B120" s="23"/>
      <c r="C120" s="24" t="s">
        <v>17</v>
      </c>
      <c r="D120" s="90">
        <v>1</v>
      </c>
      <c r="E120" s="24">
        <v>1</v>
      </c>
      <c r="F120" s="24"/>
      <c r="G120" s="24" t="s">
        <v>145</v>
      </c>
      <c r="H120" s="24">
        <v>165</v>
      </c>
      <c r="I120" s="24" t="s">
        <v>22</v>
      </c>
      <c r="J120" s="24"/>
      <c r="K120" s="24" t="s">
        <v>20</v>
      </c>
      <c r="L120" s="24" t="s">
        <v>20</v>
      </c>
      <c r="M120" s="24">
        <f t="shared" si="51"/>
        <v>0</v>
      </c>
      <c r="N120" s="24">
        <v>28</v>
      </c>
      <c r="O120" s="25"/>
      <c r="P120" s="24"/>
      <c r="Q120" s="24"/>
      <c r="R120" s="24"/>
      <c r="S120" s="24"/>
      <c r="T120" s="24">
        <v>28</v>
      </c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6"/>
      <c r="AF120" s="24"/>
      <c r="AG120" s="24"/>
      <c r="AH120" s="26"/>
      <c r="AI120" s="24"/>
      <c r="AJ120" s="24"/>
      <c r="AK120" s="24"/>
      <c r="AL120" s="26"/>
      <c r="AM120" s="24"/>
      <c r="AN120" s="24"/>
      <c r="AO120" s="24"/>
      <c r="AP120" s="24"/>
      <c r="AQ120" s="26"/>
      <c r="AR120" s="26"/>
      <c r="AS120" s="24"/>
      <c r="AT120" s="26"/>
      <c r="AU120" s="24"/>
      <c r="AV120" s="24"/>
      <c r="AW120" s="24"/>
      <c r="AX120" s="24"/>
      <c r="AY120" s="24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8"/>
      <c r="BT120">
        <f t="shared" si="46"/>
        <v>0</v>
      </c>
      <c r="BU120"/>
      <c r="BV120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</row>
    <row r="121" spans="1:1024" ht="15" customHeight="1">
      <c r="A121" s="23" t="s">
        <v>68</v>
      </c>
      <c r="B121" s="23"/>
      <c r="C121" s="24" t="s">
        <v>17</v>
      </c>
      <c r="D121" s="90">
        <v>2</v>
      </c>
      <c r="E121" s="24">
        <v>2</v>
      </c>
      <c r="F121" s="24"/>
      <c r="G121" s="24" t="s">
        <v>145</v>
      </c>
      <c r="H121" s="24">
        <v>123</v>
      </c>
      <c r="I121" s="24" t="s">
        <v>22</v>
      </c>
      <c r="J121" s="24" t="s">
        <v>327</v>
      </c>
      <c r="K121" s="24" t="s">
        <v>20</v>
      </c>
      <c r="L121" s="24" t="s">
        <v>20</v>
      </c>
      <c r="M121" s="24">
        <f t="shared" si="51"/>
        <v>12.3</v>
      </c>
      <c r="N121" s="24">
        <v>28</v>
      </c>
      <c r="O121" s="25"/>
      <c r="P121" s="24">
        <v>28</v>
      </c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6"/>
      <c r="AF121" s="24"/>
      <c r="AG121" s="24"/>
      <c r="AH121" s="26"/>
      <c r="AI121" s="24"/>
      <c r="AJ121" s="24"/>
      <c r="AK121" s="24"/>
      <c r="AL121" s="26"/>
      <c r="AM121" s="24"/>
      <c r="AN121" s="24"/>
      <c r="AO121" s="24"/>
      <c r="AP121" s="24"/>
      <c r="AQ121" s="26"/>
      <c r="AR121" s="26"/>
      <c r="AS121" s="24"/>
      <c r="AT121" s="26"/>
      <c r="AU121" s="24"/>
      <c r="AV121" s="24"/>
      <c r="AW121" s="24"/>
      <c r="AX121" s="24"/>
      <c r="AY121" s="24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8"/>
      <c r="BT121">
        <f t="shared" si="46"/>
        <v>0</v>
      </c>
      <c r="BU121"/>
      <c r="BV121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</row>
    <row r="122" spans="1:1024" ht="15" customHeight="1">
      <c r="A122" s="23" t="s">
        <v>72</v>
      </c>
      <c r="B122" s="23"/>
      <c r="C122" s="24" t="s">
        <v>17</v>
      </c>
      <c r="D122" s="90">
        <v>2</v>
      </c>
      <c r="E122" s="24">
        <v>2</v>
      </c>
      <c r="F122" s="24" t="s">
        <v>148</v>
      </c>
      <c r="G122" s="24" t="s">
        <v>145</v>
      </c>
      <c r="H122" s="24">
        <v>42</v>
      </c>
      <c r="I122" s="24" t="s">
        <v>22</v>
      </c>
      <c r="J122" s="24" t="s">
        <v>327</v>
      </c>
      <c r="K122" s="24" t="s">
        <v>20</v>
      </c>
      <c r="L122" s="24" t="s">
        <v>20</v>
      </c>
      <c r="M122" s="24">
        <f t="shared" si="51"/>
        <v>0</v>
      </c>
      <c r="N122" s="24">
        <v>14</v>
      </c>
      <c r="O122" s="25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6"/>
      <c r="AF122" s="24"/>
      <c r="AG122" s="24"/>
      <c r="AH122" s="26"/>
      <c r="AI122" s="24"/>
      <c r="AJ122" s="24"/>
      <c r="AK122" s="24"/>
      <c r="AL122" s="26"/>
      <c r="AM122" s="24"/>
      <c r="AN122" s="24"/>
      <c r="AO122" s="24"/>
      <c r="AP122" s="24"/>
      <c r="AQ122" s="26"/>
      <c r="AR122" s="26"/>
      <c r="AS122" s="24"/>
      <c r="AT122" s="26"/>
      <c r="AU122" s="24"/>
      <c r="AV122" s="24"/>
      <c r="AW122" s="24"/>
      <c r="AX122" s="24">
        <v>14</v>
      </c>
      <c r="AY122" s="24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8"/>
      <c r="BT122">
        <f t="shared" si="46"/>
        <v>0</v>
      </c>
      <c r="BU122"/>
      <c r="BV122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</row>
    <row r="123" spans="1:1024" ht="15" customHeight="1">
      <c r="A123" s="23" t="s">
        <v>71</v>
      </c>
      <c r="B123" s="23"/>
      <c r="C123" s="24" t="s">
        <v>17</v>
      </c>
      <c r="D123" s="90">
        <v>2</v>
      </c>
      <c r="E123" s="24">
        <v>2</v>
      </c>
      <c r="F123" s="24" t="s">
        <v>148</v>
      </c>
      <c r="G123" s="24" t="s">
        <v>145</v>
      </c>
      <c r="H123" s="24">
        <v>42</v>
      </c>
      <c r="I123" s="24" t="s">
        <v>22</v>
      </c>
      <c r="J123" s="24" t="s">
        <v>327</v>
      </c>
      <c r="K123" s="24" t="s">
        <v>20</v>
      </c>
      <c r="L123" s="24" t="s">
        <v>20</v>
      </c>
      <c r="M123" s="24">
        <f t="shared" si="51"/>
        <v>0</v>
      </c>
      <c r="N123" s="24">
        <v>28</v>
      </c>
      <c r="O123" s="25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>
        <v>28</v>
      </c>
      <c r="AC123" s="24"/>
      <c r="AD123" s="24"/>
      <c r="AE123" s="26"/>
      <c r="AF123" s="24"/>
      <c r="AG123" s="24"/>
      <c r="AH123" s="26"/>
      <c r="AI123" s="24"/>
      <c r="AJ123" s="24"/>
      <c r="AK123" s="24"/>
      <c r="AL123" s="26"/>
      <c r="AM123" s="24"/>
      <c r="AN123" s="24"/>
      <c r="AO123" s="24"/>
      <c r="AP123" s="24"/>
      <c r="AQ123" s="26"/>
      <c r="AR123" s="26"/>
      <c r="AS123" s="24">
        <v>0</v>
      </c>
      <c r="AT123" s="26"/>
      <c r="AU123" s="24"/>
      <c r="AV123" s="24"/>
      <c r="AW123" s="24"/>
      <c r="AX123" s="24"/>
      <c r="AY123" s="24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8"/>
      <c r="BT123">
        <f t="shared" si="46"/>
        <v>0</v>
      </c>
      <c r="BU123"/>
      <c r="BV123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</row>
    <row r="124" spans="1:1024" ht="15" customHeight="1">
      <c r="A124" s="23" t="s">
        <v>78</v>
      </c>
      <c r="B124" s="23"/>
      <c r="C124" s="24" t="s">
        <v>17</v>
      </c>
      <c r="D124" s="90">
        <v>2</v>
      </c>
      <c r="E124" s="24">
        <v>2</v>
      </c>
      <c r="F124" s="24" t="s">
        <v>152</v>
      </c>
      <c r="G124" s="24" t="s">
        <v>145</v>
      </c>
      <c r="H124" s="24">
        <v>33</v>
      </c>
      <c r="I124" s="24" t="s">
        <v>22</v>
      </c>
      <c r="J124" s="24" t="s">
        <v>327</v>
      </c>
      <c r="K124" s="24" t="s">
        <v>20</v>
      </c>
      <c r="L124" s="24" t="s">
        <v>20</v>
      </c>
      <c r="M124" s="24">
        <f t="shared" si="51"/>
        <v>0</v>
      </c>
      <c r="N124" s="24">
        <v>28</v>
      </c>
      <c r="O124" s="25"/>
      <c r="P124" s="24"/>
      <c r="Q124" s="24"/>
      <c r="R124" s="24"/>
      <c r="S124" s="24"/>
      <c r="T124" s="24"/>
      <c r="U124" s="24"/>
      <c r="V124" s="24"/>
      <c r="W124" s="24">
        <v>28</v>
      </c>
      <c r="X124" s="24"/>
      <c r="Y124" s="24"/>
      <c r="Z124" s="24"/>
      <c r="AA124" s="24"/>
      <c r="AB124" s="24"/>
      <c r="AC124" s="24"/>
      <c r="AD124" s="24"/>
      <c r="AE124" s="26"/>
      <c r="AF124" s="24"/>
      <c r="AG124" s="24"/>
      <c r="AH124" s="26"/>
      <c r="AI124" s="24"/>
      <c r="AJ124" s="24"/>
      <c r="AK124" s="24"/>
      <c r="AL124" s="26"/>
      <c r="AM124" s="24"/>
      <c r="AN124" s="24"/>
      <c r="AO124" s="24"/>
      <c r="AP124" s="24"/>
      <c r="AQ124" s="26"/>
      <c r="AR124" s="26"/>
      <c r="AS124" s="24"/>
      <c r="AT124" s="26"/>
      <c r="AU124" s="24"/>
      <c r="AV124" s="24"/>
      <c r="AW124" s="24"/>
      <c r="AX124" s="24"/>
      <c r="AY124" s="24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8"/>
      <c r="BT124" s="1">
        <f t="shared" ref="BT124:BT125" si="52">N124-SUM(O124:BS124)</f>
        <v>0</v>
      </c>
      <c r="BU124"/>
      <c r="BV12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</row>
    <row r="125" spans="1:1024" s="37" customFormat="1" ht="15" customHeight="1">
      <c r="A125" s="29" t="s">
        <v>166</v>
      </c>
      <c r="C125" s="37" t="s">
        <v>17</v>
      </c>
      <c r="D125" s="37">
        <v>2</v>
      </c>
      <c r="E125" s="37">
        <v>3</v>
      </c>
      <c r="F125" s="37" t="s">
        <v>152</v>
      </c>
      <c r="G125" s="37" t="s">
        <v>145</v>
      </c>
      <c r="H125" s="37">
        <v>33</v>
      </c>
      <c r="I125" s="37" t="s">
        <v>22</v>
      </c>
      <c r="K125" s="37" t="s">
        <v>20</v>
      </c>
      <c r="L125" s="37" t="s">
        <v>20</v>
      </c>
      <c r="M125" s="37">
        <f t="shared" si="51"/>
        <v>0</v>
      </c>
      <c r="N125" s="37">
        <v>28</v>
      </c>
      <c r="AC125" s="37">
        <v>28</v>
      </c>
      <c r="BT125" s="37">
        <f t="shared" si="52"/>
        <v>0</v>
      </c>
    </row>
    <row r="126" spans="1:1024" ht="15" customHeight="1">
      <c r="A126" s="38"/>
      <c r="B126" s="38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40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/>
      <c r="BU126"/>
      <c r="BV126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</row>
    <row r="127" spans="1:1024" ht="15" customHeight="1">
      <c r="A127" s="118" t="s">
        <v>103</v>
      </c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41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E127"/>
      <c r="BG127"/>
      <c r="BI127"/>
      <c r="BJ127"/>
      <c r="BL127"/>
      <c r="BO127"/>
      <c r="BP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ht="15" customHeight="1">
      <c r="A128" s="96" t="s">
        <v>142</v>
      </c>
      <c r="B128" s="96"/>
      <c r="C128" s="24" t="s">
        <v>17</v>
      </c>
      <c r="D128" s="90">
        <v>2</v>
      </c>
      <c r="E128" s="24">
        <v>2</v>
      </c>
      <c r="F128" s="24" t="s">
        <v>143</v>
      </c>
      <c r="G128" s="24" t="s">
        <v>145</v>
      </c>
      <c r="H128" s="24">
        <v>19</v>
      </c>
      <c r="I128" s="24" t="s">
        <v>107</v>
      </c>
      <c r="J128" s="24"/>
      <c r="K128" s="24">
        <v>2</v>
      </c>
      <c r="L128" s="24">
        <v>14</v>
      </c>
      <c r="M128" s="24"/>
      <c r="N128" s="24">
        <f t="shared" ref="N128:N161" si="53">K128*L128</f>
        <v>28</v>
      </c>
      <c r="O128" s="25"/>
      <c r="P128" s="24"/>
      <c r="Q128" s="24"/>
      <c r="R128" s="24"/>
      <c r="S128" s="24"/>
      <c r="T128" s="24"/>
      <c r="U128" s="24">
        <v>28</v>
      </c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1">
        <f t="shared" ref="BT128:BT173" si="54">N128-SUM(O128:BS128)</f>
        <v>0</v>
      </c>
      <c r="BU128"/>
      <c r="BV128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</row>
    <row r="129" spans="1:276" ht="15" customHeight="1">
      <c r="A129" s="29" t="s">
        <v>67</v>
      </c>
      <c r="B129" s="29"/>
      <c r="C129" s="37" t="s">
        <v>17</v>
      </c>
      <c r="D129" s="91">
        <v>2</v>
      </c>
      <c r="E129" s="37">
        <v>1</v>
      </c>
      <c r="F129" s="37" t="s">
        <v>143</v>
      </c>
      <c r="G129" s="37" t="s">
        <v>145</v>
      </c>
      <c r="H129" s="116">
        <v>45</v>
      </c>
      <c r="I129" s="37" t="s">
        <v>107</v>
      </c>
      <c r="J129" s="37"/>
      <c r="K129" s="116">
        <v>3</v>
      </c>
      <c r="L129" s="37">
        <v>14</v>
      </c>
      <c r="M129" s="37"/>
      <c r="N129" s="68">
        <f t="shared" si="53"/>
        <v>42</v>
      </c>
      <c r="O129" s="31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116">
        <v>28</v>
      </c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>
        <v>0</v>
      </c>
      <c r="AT129" s="37"/>
      <c r="AU129" s="37"/>
      <c r="AV129" s="37"/>
      <c r="AW129" s="37"/>
      <c r="AX129" s="37"/>
      <c r="AY129" s="37"/>
      <c r="AZ129" s="37">
        <v>14</v>
      </c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1">
        <f t="shared" si="54"/>
        <v>0</v>
      </c>
      <c r="BU129"/>
      <c r="BV129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</row>
    <row r="130" spans="1:276" ht="15" customHeight="1">
      <c r="A130" s="29" t="s">
        <v>67</v>
      </c>
      <c r="B130" s="29"/>
      <c r="C130" s="37" t="s">
        <v>17</v>
      </c>
      <c r="D130" s="91">
        <v>2</v>
      </c>
      <c r="E130" s="37">
        <v>1</v>
      </c>
      <c r="F130" s="37" t="s">
        <v>143</v>
      </c>
      <c r="G130" s="37" t="s">
        <v>145</v>
      </c>
      <c r="H130" s="116">
        <v>45</v>
      </c>
      <c r="I130" s="37" t="s">
        <v>110</v>
      </c>
      <c r="J130" s="37"/>
      <c r="K130" s="116">
        <v>2</v>
      </c>
      <c r="L130" s="37">
        <v>14</v>
      </c>
      <c r="M130" s="37"/>
      <c r="N130" s="68">
        <f t="shared" si="53"/>
        <v>28</v>
      </c>
      <c r="O130" s="31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116">
        <v>28</v>
      </c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>
        <v>0</v>
      </c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1">
        <f t="shared" si="54"/>
        <v>0</v>
      </c>
      <c r="BU130"/>
      <c r="BV130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</row>
    <row r="131" spans="1:276" s="1" customFormat="1" ht="15" customHeight="1">
      <c r="A131" s="29" t="s">
        <v>380</v>
      </c>
      <c r="B131" s="29"/>
      <c r="C131" s="37" t="s">
        <v>17</v>
      </c>
      <c r="D131" s="91">
        <v>2</v>
      </c>
      <c r="E131" s="37">
        <v>1</v>
      </c>
      <c r="F131" s="37" t="s">
        <v>143</v>
      </c>
      <c r="G131" s="37" t="s">
        <v>145</v>
      </c>
      <c r="H131" s="116">
        <v>45</v>
      </c>
      <c r="I131" s="37" t="s">
        <v>107</v>
      </c>
      <c r="J131" s="37"/>
      <c r="K131" s="116">
        <v>3</v>
      </c>
      <c r="L131" s="37">
        <v>28</v>
      </c>
      <c r="M131" s="37"/>
      <c r="N131" s="68">
        <f t="shared" si="53"/>
        <v>84</v>
      </c>
      <c r="O131" s="31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116"/>
      <c r="AC131" s="37"/>
      <c r="AD131" s="37"/>
      <c r="AE131" s="116">
        <v>56</v>
      </c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>
        <v>28</v>
      </c>
      <c r="BS131" s="37"/>
      <c r="BU131" s="1" t="s">
        <v>381</v>
      </c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</row>
    <row r="132" spans="1:276" s="1" customFormat="1" ht="15" customHeight="1">
      <c r="A132" s="29" t="s">
        <v>379</v>
      </c>
      <c r="B132" s="29"/>
      <c r="C132" s="37" t="s">
        <v>17</v>
      </c>
      <c r="D132" s="91">
        <v>2</v>
      </c>
      <c r="E132" s="37">
        <v>3</v>
      </c>
      <c r="F132" s="37" t="s">
        <v>143</v>
      </c>
      <c r="G132" s="37" t="s">
        <v>145</v>
      </c>
      <c r="H132" s="116">
        <v>19</v>
      </c>
      <c r="I132" s="37" t="s">
        <v>107</v>
      </c>
      <c r="J132" s="37"/>
      <c r="K132" s="116">
        <v>1</v>
      </c>
      <c r="L132" s="37">
        <v>14</v>
      </c>
      <c r="M132" s="37"/>
      <c r="N132" s="68">
        <f t="shared" si="53"/>
        <v>14</v>
      </c>
      <c r="O132" s="31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116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>
        <v>14</v>
      </c>
      <c r="BS132" s="37"/>
      <c r="BU132" s="1" t="s">
        <v>378</v>
      </c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</row>
    <row r="133" spans="1:276" ht="15" customHeight="1">
      <c r="A133" s="29" t="s">
        <v>147</v>
      </c>
      <c r="B133" s="29"/>
      <c r="C133" s="37" t="s">
        <v>17</v>
      </c>
      <c r="D133" s="91">
        <v>2</v>
      </c>
      <c r="E133" s="37">
        <v>3</v>
      </c>
      <c r="F133" s="37" t="s">
        <v>143</v>
      </c>
      <c r="G133" s="37" t="s">
        <v>145</v>
      </c>
      <c r="H133" s="37">
        <v>19</v>
      </c>
      <c r="I133" s="37" t="s">
        <v>110</v>
      </c>
      <c r="J133" s="37"/>
      <c r="K133" s="37">
        <v>1</v>
      </c>
      <c r="L133" s="37">
        <v>28</v>
      </c>
      <c r="M133" s="37"/>
      <c r="N133" s="68">
        <f t="shared" si="53"/>
        <v>28</v>
      </c>
      <c r="O133" s="31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>
        <v>28</v>
      </c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1">
        <f t="shared" si="54"/>
        <v>0</v>
      </c>
      <c r="BU133"/>
      <c r="BV133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</row>
    <row r="134" spans="1:276" s="1" customFormat="1" ht="15" customHeight="1">
      <c r="A134" s="23" t="s">
        <v>73</v>
      </c>
      <c r="B134" s="23"/>
      <c r="C134" s="24" t="s">
        <v>17</v>
      </c>
      <c r="D134" s="90">
        <v>2</v>
      </c>
      <c r="E134" s="24">
        <v>2</v>
      </c>
      <c r="F134" s="24" t="s">
        <v>148</v>
      </c>
      <c r="G134" s="24" t="s">
        <v>145</v>
      </c>
      <c r="H134" s="24">
        <v>42</v>
      </c>
      <c r="I134" s="24" t="s">
        <v>107</v>
      </c>
      <c r="J134" s="24"/>
      <c r="K134" s="24">
        <v>3</v>
      </c>
      <c r="L134" s="24">
        <v>28</v>
      </c>
      <c r="M134" s="24"/>
      <c r="N134" s="24">
        <f t="shared" si="53"/>
        <v>84</v>
      </c>
      <c r="O134" s="25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>
        <v>42</v>
      </c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>
        <v>42</v>
      </c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1">
        <f t="shared" si="54"/>
        <v>0</v>
      </c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</row>
    <row r="135" spans="1:276" s="1" customFormat="1" ht="15" customHeight="1">
      <c r="A135" s="23" t="s">
        <v>149</v>
      </c>
      <c r="B135" s="23"/>
      <c r="C135" s="24" t="s">
        <v>17</v>
      </c>
      <c r="D135" s="90">
        <v>2</v>
      </c>
      <c r="E135" s="24">
        <v>2</v>
      </c>
      <c r="F135" s="24" t="s">
        <v>143</v>
      </c>
      <c r="G135" s="24" t="s">
        <v>145</v>
      </c>
      <c r="H135" s="24">
        <v>19</v>
      </c>
      <c r="I135" s="24" t="s">
        <v>110</v>
      </c>
      <c r="J135" s="24"/>
      <c r="K135" s="24">
        <v>1</v>
      </c>
      <c r="L135" s="24">
        <v>28</v>
      </c>
      <c r="M135" s="24"/>
      <c r="N135" s="24">
        <f t="shared" si="53"/>
        <v>28</v>
      </c>
      <c r="O135" s="25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>
        <v>28</v>
      </c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1">
        <f t="shared" si="54"/>
        <v>0</v>
      </c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</row>
    <row r="136" spans="1:276" s="1" customFormat="1" ht="15" customHeight="1">
      <c r="A136" s="23" t="s">
        <v>151</v>
      </c>
      <c r="B136" s="23"/>
      <c r="C136" s="24" t="s">
        <v>17</v>
      </c>
      <c r="D136" s="90">
        <v>2</v>
      </c>
      <c r="E136" s="24">
        <v>2</v>
      </c>
      <c r="F136" s="24" t="s">
        <v>143</v>
      </c>
      <c r="G136" s="24" t="s">
        <v>145</v>
      </c>
      <c r="H136" s="24">
        <v>19</v>
      </c>
      <c r="I136" s="24" t="s">
        <v>110</v>
      </c>
      <c r="J136" s="24"/>
      <c r="K136" s="24">
        <v>1</v>
      </c>
      <c r="L136" s="24">
        <v>14</v>
      </c>
      <c r="M136" s="24"/>
      <c r="N136" s="24">
        <f t="shared" si="53"/>
        <v>14</v>
      </c>
      <c r="O136" s="25"/>
      <c r="P136" s="24"/>
      <c r="Q136" s="24"/>
      <c r="R136" s="24"/>
      <c r="S136" s="24"/>
      <c r="T136" s="24"/>
      <c r="U136" s="24"/>
      <c r="V136" s="24"/>
      <c r="W136" s="24"/>
      <c r="X136" s="24">
        <v>7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>
        <v>7</v>
      </c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1">
        <f t="shared" si="54"/>
        <v>0</v>
      </c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</row>
    <row r="137" spans="1:276" ht="15" customHeight="1">
      <c r="A137" s="23" t="s">
        <v>151</v>
      </c>
      <c r="B137" s="23"/>
      <c r="C137" s="24" t="s">
        <v>17</v>
      </c>
      <c r="D137" s="90">
        <v>2</v>
      </c>
      <c r="E137" s="24">
        <v>2</v>
      </c>
      <c r="F137" s="24" t="s">
        <v>143</v>
      </c>
      <c r="G137" s="24" t="s">
        <v>145</v>
      </c>
      <c r="H137" s="24">
        <v>19</v>
      </c>
      <c r="I137" s="24" t="s">
        <v>107</v>
      </c>
      <c r="J137" s="24"/>
      <c r="K137" s="24">
        <v>2</v>
      </c>
      <c r="L137" s="24">
        <v>14</v>
      </c>
      <c r="M137" s="24"/>
      <c r="N137" s="24">
        <f t="shared" si="53"/>
        <v>28</v>
      </c>
      <c r="O137" s="25"/>
      <c r="P137" s="24"/>
      <c r="Q137" s="24"/>
      <c r="R137" s="24"/>
      <c r="S137" s="24"/>
      <c r="T137" s="24"/>
      <c r="U137" s="24"/>
      <c r="V137" s="24"/>
      <c r="W137" s="24"/>
      <c r="X137" s="24">
        <v>14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>
        <v>14</v>
      </c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1">
        <f t="shared" si="54"/>
        <v>0</v>
      </c>
      <c r="BU137"/>
      <c r="BV137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</row>
    <row r="138" spans="1:276" ht="15" customHeight="1">
      <c r="A138" s="56" t="s">
        <v>105</v>
      </c>
      <c r="B138" s="56"/>
      <c r="C138" s="67" t="s">
        <v>17</v>
      </c>
      <c r="D138" s="92" t="s">
        <v>18</v>
      </c>
      <c r="E138" s="67"/>
      <c r="F138" s="67" t="s">
        <v>18</v>
      </c>
      <c r="G138" s="67"/>
      <c r="H138" s="67">
        <v>90</v>
      </c>
      <c r="I138" s="67" t="s">
        <v>104</v>
      </c>
      <c r="J138" s="67"/>
      <c r="K138" s="67">
        <v>3</v>
      </c>
      <c r="L138" s="67">
        <v>28</v>
      </c>
      <c r="M138" s="67"/>
      <c r="N138" s="24">
        <f t="shared" si="53"/>
        <v>84</v>
      </c>
      <c r="O138" s="25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>
        <v>0</v>
      </c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>
        <v>84</v>
      </c>
      <c r="BS138" s="24"/>
      <c r="BT138" s="1">
        <f t="shared" si="54"/>
        <v>0</v>
      </c>
      <c r="BU138"/>
      <c r="BV138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</row>
    <row r="139" spans="1:276" s="1" customFormat="1" ht="15" customHeight="1">
      <c r="A139" s="29" t="s">
        <v>27</v>
      </c>
      <c r="B139" s="29"/>
      <c r="C139" s="37" t="s">
        <v>17</v>
      </c>
      <c r="D139" s="91">
        <v>1</v>
      </c>
      <c r="E139" s="37">
        <v>2</v>
      </c>
      <c r="F139" s="37"/>
      <c r="G139" s="37" t="s">
        <v>145</v>
      </c>
      <c r="H139" s="37">
        <v>165</v>
      </c>
      <c r="I139" s="37" t="s">
        <v>104</v>
      </c>
      <c r="J139" s="37"/>
      <c r="K139" s="116">
        <v>5</v>
      </c>
      <c r="L139" s="37">
        <v>28</v>
      </c>
      <c r="M139" s="37"/>
      <c r="N139" s="68">
        <f t="shared" si="53"/>
        <v>140</v>
      </c>
      <c r="O139" s="31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116">
        <v>140</v>
      </c>
      <c r="BR139" s="52"/>
      <c r="BS139" s="52"/>
      <c r="BT139" s="1">
        <f t="shared" si="54"/>
        <v>0</v>
      </c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</row>
    <row r="140" spans="1:276" ht="15" customHeight="1">
      <c r="A140" s="29" t="s">
        <v>85</v>
      </c>
      <c r="B140" s="29"/>
      <c r="C140" s="30" t="s">
        <v>17</v>
      </c>
      <c r="D140" s="91">
        <v>2</v>
      </c>
      <c r="E140" s="37">
        <v>3</v>
      </c>
      <c r="F140" s="30" t="s">
        <v>148</v>
      </c>
      <c r="G140" s="37" t="s">
        <v>145</v>
      </c>
      <c r="H140" s="30">
        <v>34</v>
      </c>
      <c r="I140" s="30" t="s">
        <v>107</v>
      </c>
      <c r="J140" s="37"/>
      <c r="K140" s="30">
        <v>3</v>
      </c>
      <c r="L140" s="30">
        <v>28</v>
      </c>
      <c r="M140" s="37"/>
      <c r="N140" s="68">
        <f t="shared" si="53"/>
        <v>84</v>
      </c>
      <c r="O140" s="31"/>
      <c r="P140" s="30"/>
      <c r="Q140" s="30">
        <v>0</v>
      </c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7"/>
      <c r="AE140" s="37"/>
      <c r="AF140" s="30"/>
      <c r="AG140" s="30"/>
      <c r="AH140" s="37"/>
      <c r="AI140" s="30"/>
      <c r="AJ140" s="30"/>
      <c r="AK140" s="30"/>
      <c r="AL140" s="30"/>
      <c r="AM140" s="30"/>
      <c r="AN140" s="30"/>
      <c r="AO140" s="30"/>
      <c r="AP140" s="30"/>
      <c r="AQ140" s="30"/>
      <c r="AR140" s="37"/>
      <c r="AS140" s="30"/>
      <c r="AT140" s="37"/>
      <c r="AU140" s="30"/>
      <c r="AV140" s="30"/>
      <c r="AW140" s="30"/>
      <c r="AX140" s="30"/>
      <c r="AY140" s="30"/>
      <c r="AZ140" s="30"/>
      <c r="BA140" s="30"/>
      <c r="BB140" s="30"/>
      <c r="BC140" s="37"/>
      <c r="BD140" s="37"/>
      <c r="BE140" s="30">
        <v>56</v>
      </c>
      <c r="BF140" s="37">
        <v>0</v>
      </c>
      <c r="BG140" s="116">
        <v>28</v>
      </c>
      <c r="BH140" s="37"/>
      <c r="BI140" s="30"/>
      <c r="BJ140" s="30"/>
      <c r="BK140" s="37"/>
      <c r="BL140" s="30"/>
      <c r="BM140" s="37"/>
      <c r="BN140" s="37"/>
      <c r="BO140" s="30"/>
      <c r="BP140" s="30"/>
      <c r="BQ140" s="37"/>
      <c r="BR140" s="33"/>
      <c r="BS140" s="34"/>
      <c r="BT140" s="1">
        <f t="shared" si="54"/>
        <v>0</v>
      </c>
      <c r="BU140">
        <f>N140-SUM(O140:BS140)</f>
        <v>0</v>
      </c>
      <c r="BV140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</row>
    <row r="141" spans="1:276" ht="15" customHeight="1">
      <c r="A141" s="23" t="s">
        <v>42</v>
      </c>
      <c r="B141" s="23"/>
      <c r="C141" s="24" t="s">
        <v>17</v>
      </c>
      <c r="D141" s="90">
        <v>1</v>
      </c>
      <c r="E141" s="24">
        <v>5</v>
      </c>
      <c r="F141" s="24"/>
      <c r="G141" s="24"/>
      <c r="H141" s="24">
        <v>114</v>
      </c>
      <c r="I141" s="24" t="s">
        <v>107</v>
      </c>
      <c r="J141" s="24"/>
      <c r="K141" s="24">
        <v>8</v>
      </c>
      <c r="L141" s="24">
        <v>14</v>
      </c>
      <c r="M141" s="24"/>
      <c r="N141" s="24">
        <f t="shared" si="53"/>
        <v>112</v>
      </c>
      <c r="O141" s="25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>
        <v>84</v>
      </c>
      <c r="AO141" s="24">
        <v>28</v>
      </c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6"/>
      <c r="BS141" s="28"/>
      <c r="BT141" s="1">
        <f t="shared" si="54"/>
        <v>0</v>
      </c>
      <c r="BU141"/>
      <c r="BV141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</row>
    <row r="142" spans="1:276" ht="15" customHeight="1">
      <c r="A142" s="23" t="s">
        <v>42</v>
      </c>
      <c r="B142" s="23"/>
      <c r="C142" s="24" t="s">
        <v>17</v>
      </c>
      <c r="D142" s="90">
        <v>1</v>
      </c>
      <c r="E142" s="24">
        <v>5</v>
      </c>
      <c r="F142" s="24"/>
      <c r="G142" s="24"/>
      <c r="H142" s="24">
        <v>114</v>
      </c>
      <c r="I142" s="24" t="s">
        <v>110</v>
      </c>
      <c r="J142" s="24"/>
      <c r="K142" s="24">
        <v>4</v>
      </c>
      <c r="L142" s="24">
        <v>14</v>
      </c>
      <c r="M142" s="24"/>
      <c r="N142" s="24">
        <f t="shared" si="53"/>
        <v>56</v>
      </c>
      <c r="O142" s="25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>
        <v>42</v>
      </c>
      <c r="AO142" s="24">
        <v>14</v>
      </c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6"/>
      <c r="BS142" s="28"/>
      <c r="BT142" s="1">
        <f t="shared" si="54"/>
        <v>0</v>
      </c>
      <c r="BU142"/>
      <c r="BV142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</row>
    <row r="143" spans="1:276" ht="15" customHeight="1">
      <c r="A143" s="23" t="s">
        <v>33</v>
      </c>
      <c r="B143" s="23"/>
      <c r="C143" s="24" t="s">
        <v>17</v>
      </c>
      <c r="D143" s="90">
        <v>1</v>
      </c>
      <c r="E143" s="24">
        <v>3</v>
      </c>
      <c r="F143" s="24"/>
      <c r="G143" s="24" t="s">
        <v>145</v>
      </c>
      <c r="H143" s="24">
        <v>145</v>
      </c>
      <c r="I143" s="24" t="s">
        <v>107</v>
      </c>
      <c r="J143" s="24"/>
      <c r="K143" s="24">
        <v>10</v>
      </c>
      <c r="L143" s="24">
        <v>14</v>
      </c>
      <c r="M143" s="24"/>
      <c r="N143" s="24">
        <f t="shared" si="53"/>
        <v>140</v>
      </c>
      <c r="O143" s="25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>
        <v>140</v>
      </c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6"/>
      <c r="BS143" s="28"/>
      <c r="BT143" s="1">
        <f t="shared" si="54"/>
        <v>0</v>
      </c>
      <c r="BU143"/>
      <c r="BV143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</row>
    <row r="144" spans="1:276" ht="15" customHeight="1">
      <c r="A144" s="23" t="s">
        <v>122</v>
      </c>
      <c r="B144" s="23"/>
      <c r="C144" s="24" t="s">
        <v>17</v>
      </c>
      <c r="D144" s="90">
        <v>2</v>
      </c>
      <c r="E144" s="24">
        <v>2</v>
      </c>
      <c r="F144" s="24" t="s">
        <v>152</v>
      </c>
      <c r="G144" s="24" t="s">
        <v>145</v>
      </c>
      <c r="H144" s="24">
        <v>33</v>
      </c>
      <c r="I144" s="24" t="s">
        <v>107</v>
      </c>
      <c r="J144" s="24"/>
      <c r="K144" s="24">
        <v>2</v>
      </c>
      <c r="L144" s="24">
        <v>42</v>
      </c>
      <c r="M144" s="24"/>
      <c r="N144" s="24">
        <f t="shared" si="53"/>
        <v>84</v>
      </c>
      <c r="O144" s="25"/>
      <c r="P144" s="24"/>
      <c r="Q144" s="24"/>
      <c r="R144" s="24"/>
      <c r="S144" s="24"/>
      <c r="T144" s="24"/>
      <c r="U144" s="24"/>
      <c r="V144" s="24"/>
      <c r="W144" s="24">
        <v>84</v>
      </c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6"/>
      <c r="BS144" s="28"/>
      <c r="BT144" s="1">
        <f t="shared" si="54"/>
        <v>0</v>
      </c>
      <c r="BU144"/>
      <c r="BV14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</row>
    <row r="145" spans="1:276" ht="15" customHeight="1">
      <c r="A145" s="23" t="s">
        <v>122</v>
      </c>
      <c r="B145" s="23"/>
      <c r="C145" s="24" t="s">
        <v>17</v>
      </c>
      <c r="D145" s="90">
        <v>2</v>
      </c>
      <c r="E145" s="24">
        <v>2</v>
      </c>
      <c r="F145" s="24" t="s">
        <v>152</v>
      </c>
      <c r="G145" s="24" t="s">
        <v>145</v>
      </c>
      <c r="H145" s="24">
        <v>33</v>
      </c>
      <c r="I145" s="24" t="s">
        <v>110</v>
      </c>
      <c r="J145" s="24"/>
      <c r="K145" s="24">
        <v>1</v>
      </c>
      <c r="L145" s="24">
        <v>28</v>
      </c>
      <c r="M145" s="24"/>
      <c r="N145" s="24">
        <f t="shared" si="53"/>
        <v>28</v>
      </c>
      <c r="O145" s="25"/>
      <c r="P145" s="24"/>
      <c r="Q145" s="24"/>
      <c r="R145" s="24"/>
      <c r="S145" s="24"/>
      <c r="T145" s="24"/>
      <c r="U145" s="24"/>
      <c r="V145" s="24"/>
      <c r="W145" s="24">
        <v>28</v>
      </c>
      <c r="X145" s="24"/>
      <c r="Y145" s="24"/>
      <c r="Z145" s="24"/>
      <c r="AA145" s="24"/>
      <c r="AB145" s="24"/>
      <c r="AC145" s="24"/>
      <c r="AD145" s="24"/>
      <c r="AE145" s="26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6"/>
      <c r="BA145" s="24"/>
      <c r="BB145" s="24"/>
      <c r="BC145" s="24"/>
      <c r="BD145" s="26"/>
      <c r="BE145" s="26"/>
      <c r="BF145" s="26"/>
      <c r="BG145" s="26"/>
      <c r="BH145" s="26"/>
      <c r="BI145" s="26"/>
      <c r="BJ145" s="26"/>
      <c r="BK145" s="24"/>
      <c r="BL145" s="26"/>
      <c r="BM145" s="24"/>
      <c r="BN145" s="26"/>
      <c r="BO145" s="24"/>
      <c r="BP145" s="24"/>
      <c r="BQ145" s="26"/>
      <c r="BR145" s="26"/>
      <c r="BS145" s="28"/>
      <c r="BT145" s="1">
        <f t="shared" si="54"/>
        <v>0</v>
      </c>
      <c r="BU145"/>
      <c r="BV145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</row>
    <row r="146" spans="1:276" ht="15" customHeight="1">
      <c r="A146" s="29" t="s">
        <v>57</v>
      </c>
      <c r="B146" s="29"/>
      <c r="C146" s="37" t="s">
        <v>17</v>
      </c>
      <c r="D146" s="91">
        <v>2</v>
      </c>
      <c r="E146" s="37">
        <v>1</v>
      </c>
      <c r="F146" s="37" t="s">
        <v>148</v>
      </c>
      <c r="G146" s="37" t="s">
        <v>145</v>
      </c>
      <c r="H146" s="116">
        <v>30</v>
      </c>
      <c r="I146" s="37" t="s">
        <v>110</v>
      </c>
      <c r="J146" s="37"/>
      <c r="K146" s="37">
        <v>1</v>
      </c>
      <c r="L146" s="37">
        <v>28</v>
      </c>
      <c r="M146" s="37"/>
      <c r="N146" s="68">
        <f t="shared" si="53"/>
        <v>28</v>
      </c>
      <c r="O146" s="31"/>
      <c r="P146" s="37"/>
      <c r="Q146" s="37"/>
      <c r="R146" s="37"/>
      <c r="S146" s="37"/>
      <c r="T146" s="37"/>
      <c r="U146" s="37"/>
      <c r="V146" s="37"/>
      <c r="W146" s="37"/>
      <c r="X146" s="37"/>
      <c r="Y146" s="116">
        <v>28</v>
      </c>
      <c r="Z146" s="37"/>
      <c r="AA146" s="37"/>
      <c r="AB146" s="37"/>
      <c r="AC146" s="37"/>
      <c r="AD146" s="37"/>
      <c r="AE146" s="33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3"/>
      <c r="BA146" s="37"/>
      <c r="BB146" s="37"/>
      <c r="BC146" s="37"/>
      <c r="BD146" s="33"/>
      <c r="BE146" s="33"/>
      <c r="BF146" s="33"/>
      <c r="BG146" s="33"/>
      <c r="BH146" s="33"/>
      <c r="BI146" s="33"/>
      <c r="BJ146" s="33"/>
      <c r="BK146" s="37"/>
      <c r="BL146" s="33"/>
      <c r="BM146" s="37"/>
      <c r="BN146" s="33"/>
      <c r="BO146" s="37"/>
      <c r="BP146" s="37"/>
      <c r="BQ146" s="33"/>
      <c r="BR146" s="33"/>
      <c r="BS146" s="34"/>
      <c r="BT146" s="1">
        <f t="shared" si="54"/>
        <v>0</v>
      </c>
      <c r="BU146"/>
      <c r="BV146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</row>
    <row r="147" spans="1:276" ht="15" customHeight="1">
      <c r="A147" s="65" t="s">
        <v>101</v>
      </c>
      <c r="B147" s="65"/>
      <c r="C147" s="66" t="s">
        <v>99</v>
      </c>
      <c r="D147" s="93" t="s">
        <v>100</v>
      </c>
      <c r="E147" s="66"/>
      <c r="F147" s="66" t="s">
        <v>100</v>
      </c>
      <c r="G147" s="66"/>
      <c r="H147" s="66">
        <v>14</v>
      </c>
      <c r="I147" s="66" t="s">
        <v>110</v>
      </c>
      <c r="J147" s="66"/>
      <c r="K147" s="66">
        <v>3</v>
      </c>
      <c r="L147" s="66">
        <v>14</v>
      </c>
      <c r="M147" s="66"/>
      <c r="N147" s="24">
        <f t="shared" si="53"/>
        <v>42</v>
      </c>
      <c r="O147" s="31"/>
      <c r="P147" s="37"/>
      <c r="Q147" s="37"/>
      <c r="R147" s="37"/>
      <c r="S147" s="37"/>
      <c r="T147" s="37"/>
      <c r="U147" s="37"/>
      <c r="V147" s="37"/>
      <c r="W147" s="37"/>
      <c r="X147" s="37"/>
      <c r="Y147" s="37">
        <v>42</v>
      </c>
      <c r="Z147" s="37"/>
      <c r="AA147" s="37"/>
      <c r="AB147" s="37"/>
      <c r="AC147" s="37"/>
      <c r="AD147" s="37"/>
      <c r="AE147" s="33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3"/>
      <c r="BA147" s="37"/>
      <c r="BB147" s="37"/>
      <c r="BC147" s="37"/>
      <c r="BD147" s="33"/>
      <c r="BE147" s="33"/>
      <c r="BF147" s="33"/>
      <c r="BG147" s="33"/>
      <c r="BH147" s="33"/>
      <c r="BI147" s="33"/>
      <c r="BJ147" s="33"/>
      <c r="BK147" s="37"/>
      <c r="BL147" s="33"/>
      <c r="BM147" s="37"/>
      <c r="BN147" s="33"/>
      <c r="BO147" s="37"/>
      <c r="BP147" s="37"/>
      <c r="BQ147" s="33"/>
      <c r="BR147" s="33"/>
      <c r="BS147" s="34"/>
      <c r="BT147" s="1">
        <f t="shared" si="54"/>
        <v>0</v>
      </c>
      <c r="BU147"/>
      <c r="BV147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</row>
    <row r="148" spans="1:276" ht="15" customHeight="1">
      <c r="A148" s="29" t="s">
        <v>109</v>
      </c>
      <c r="B148" s="29"/>
      <c r="C148" s="37" t="s">
        <v>17</v>
      </c>
      <c r="D148" s="91">
        <v>1</v>
      </c>
      <c r="E148" s="37">
        <v>4</v>
      </c>
      <c r="F148" s="37"/>
      <c r="G148" s="37" t="s">
        <v>145</v>
      </c>
      <c r="H148" s="37">
        <v>145</v>
      </c>
      <c r="I148" s="37" t="s">
        <v>107</v>
      </c>
      <c r="J148" s="37"/>
      <c r="K148" s="37">
        <v>10</v>
      </c>
      <c r="L148" s="37">
        <v>28</v>
      </c>
      <c r="M148" s="37"/>
      <c r="N148" s="68">
        <f t="shared" si="53"/>
        <v>280</v>
      </c>
      <c r="O148" s="31"/>
      <c r="P148" s="37"/>
      <c r="Q148" s="37"/>
      <c r="R148" s="37">
        <v>140</v>
      </c>
      <c r="S148" s="37"/>
      <c r="T148" s="37"/>
      <c r="U148" s="37">
        <v>140</v>
      </c>
      <c r="V148" s="37"/>
      <c r="W148" s="37"/>
      <c r="X148" s="37"/>
      <c r="Y148" s="37"/>
      <c r="Z148" s="37"/>
      <c r="AA148" s="37"/>
      <c r="AB148" s="37"/>
      <c r="AC148" s="37"/>
      <c r="AD148" s="37"/>
      <c r="AE148" s="33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3"/>
      <c r="BA148" s="37"/>
      <c r="BB148" s="37"/>
      <c r="BC148" s="37"/>
      <c r="BD148" s="33"/>
      <c r="BE148" s="33"/>
      <c r="BF148" s="33"/>
      <c r="BG148" s="33"/>
      <c r="BH148" s="33"/>
      <c r="BI148" s="33"/>
      <c r="BJ148" s="33"/>
      <c r="BK148" s="37"/>
      <c r="BL148" s="33"/>
      <c r="BM148" s="37"/>
      <c r="BN148" s="33"/>
      <c r="BO148" s="37"/>
      <c r="BP148" s="37"/>
      <c r="BQ148" s="33"/>
      <c r="BR148" s="33"/>
      <c r="BS148" s="34"/>
      <c r="BT148" s="1">
        <f t="shared" si="54"/>
        <v>0</v>
      </c>
      <c r="BU148"/>
      <c r="BV148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</row>
    <row r="149" spans="1:276" ht="15" customHeight="1">
      <c r="A149" s="23" t="s">
        <v>43</v>
      </c>
      <c r="B149" s="23"/>
      <c r="C149" s="24" t="s">
        <v>17</v>
      </c>
      <c r="D149" s="90">
        <v>1</v>
      </c>
      <c r="E149" s="24">
        <v>5</v>
      </c>
      <c r="F149" s="24"/>
      <c r="G149" s="24" t="s">
        <v>145</v>
      </c>
      <c r="H149" s="24">
        <v>114</v>
      </c>
      <c r="I149" s="24" t="s">
        <v>107</v>
      </c>
      <c r="J149" s="24"/>
      <c r="K149" s="24">
        <v>8</v>
      </c>
      <c r="L149" s="24">
        <v>28</v>
      </c>
      <c r="M149" s="24"/>
      <c r="N149" s="24">
        <f t="shared" si="53"/>
        <v>224</v>
      </c>
      <c r="O149" s="25"/>
      <c r="P149" s="24"/>
      <c r="Q149" s="24"/>
      <c r="R149" s="24"/>
      <c r="S149" s="24"/>
      <c r="T149" s="24"/>
      <c r="U149" s="24"/>
      <c r="V149" s="24">
        <v>56</v>
      </c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>
        <v>0</v>
      </c>
      <c r="AT149" s="24"/>
      <c r="AU149" s="24"/>
      <c r="AV149" s="24"/>
      <c r="AW149" s="24"/>
      <c r="AX149" s="24"/>
      <c r="AY149" s="24"/>
      <c r="AZ149" s="24"/>
      <c r="BA149" s="24"/>
      <c r="BB149" s="26">
        <v>56</v>
      </c>
      <c r="BC149" s="26"/>
      <c r="BD149" s="24"/>
      <c r="BE149" s="24"/>
      <c r="BF149" s="24"/>
      <c r="BG149" s="24"/>
      <c r="BH149" s="24">
        <v>56</v>
      </c>
      <c r="BI149" s="24"/>
      <c r="BJ149" s="24"/>
      <c r="BK149" s="26"/>
      <c r="BL149" s="24">
        <v>56</v>
      </c>
      <c r="BM149" s="26"/>
      <c r="BN149" s="24"/>
      <c r="BO149" s="26"/>
      <c r="BP149" s="26"/>
      <c r="BQ149" s="24"/>
      <c r="BR149" s="24"/>
      <c r="BS149" s="24"/>
      <c r="BT149" s="1">
        <f t="shared" si="54"/>
        <v>0</v>
      </c>
      <c r="BU149"/>
      <c r="BV149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</row>
    <row r="150" spans="1:276" ht="15" customHeight="1">
      <c r="A150" s="23" t="s">
        <v>74</v>
      </c>
      <c r="B150" s="23"/>
      <c r="C150" s="24" t="s">
        <v>17</v>
      </c>
      <c r="D150" s="90">
        <v>2</v>
      </c>
      <c r="E150" s="24">
        <v>2</v>
      </c>
      <c r="F150" s="24" t="s">
        <v>153</v>
      </c>
      <c r="G150" s="24" t="s">
        <v>145</v>
      </c>
      <c r="H150" s="24">
        <v>13</v>
      </c>
      <c r="I150" s="24" t="s">
        <v>107</v>
      </c>
      <c r="J150" s="24"/>
      <c r="K150" s="24">
        <v>1</v>
      </c>
      <c r="L150" s="24">
        <v>14</v>
      </c>
      <c r="M150" s="24"/>
      <c r="N150" s="24">
        <f t="shared" si="53"/>
        <v>14</v>
      </c>
      <c r="O150" s="25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>
        <v>14</v>
      </c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1">
        <f t="shared" si="54"/>
        <v>0</v>
      </c>
      <c r="BU150"/>
      <c r="BV150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</row>
    <row r="151" spans="1:276" ht="15" customHeight="1">
      <c r="A151" s="23" t="s">
        <v>74</v>
      </c>
      <c r="B151" s="23"/>
      <c r="C151" s="24" t="s">
        <v>17</v>
      </c>
      <c r="D151" s="90">
        <v>2</v>
      </c>
      <c r="E151" s="24">
        <v>2</v>
      </c>
      <c r="F151" s="24" t="s">
        <v>153</v>
      </c>
      <c r="G151" s="24" t="s">
        <v>145</v>
      </c>
      <c r="H151" s="24">
        <v>13</v>
      </c>
      <c r="I151" s="24" t="s">
        <v>110</v>
      </c>
      <c r="J151" s="24"/>
      <c r="K151" s="24">
        <v>1</v>
      </c>
      <c r="L151" s="24">
        <v>28</v>
      </c>
      <c r="M151" s="24"/>
      <c r="N151" s="24">
        <f t="shared" si="53"/>
        <v>28</v>
      </c>
      <c r="O151" s="25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>
        <v>28</v>
      </c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1">
        <f t="shared" si="54"/>
        <v>0</v>
      </c>
      <c r="BU151"/>
      <c r="BV151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</row>
    <row r="152" spans="1:276" ht="15" customHeight="1">
      <c r="A152" s="29" t="s">
        <v>84</v>
      </c>
      <c r="B152" s="29"/>
      <c r="C152" s="30" t="s">
        <v>17</v>
      </c>
      <c r="D152" s="91">
        <v>2</v>
      </c>
      <c r="E152" s="37">
        <v>3</v>
      </c>
      <c r="F152" s="30" t="s">
        <v>148</v>
      </c>
      <c r="G152" s="37" t="s">
        <v>145</v>
      </c>
      <c r="H152" s="30">
        <v>42</v>
      </c>
      <c r="I152" s="30" t="s">
        <v>110</v>
      </c>
      <c r="J152" s="37"/>
      <c r="K152" s="30">
        <v>2</v>
      </c>
      <c r="L152" s="30">
        <v>14</v>
      </c>
      <c r="M152" s="37"/>
      <c r="N152" s="68">
        <f t="shared" si="53"/>
        <v>28</v>
      </c>
      <c r="O152" s="31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3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>
        <v>28</v>
      </c>
      <c r="AV152" s="30"/>
      <c r="AW152" s="30"/>
      <c r="AX152" s="30"/>
      <c r="AY152" s="30"/>
      <c r="AZ152" s="33"/>
      <c r="BA152" s="30"/>
      <c r="BB152" s="30"/>
      <c r="BC152" s="37"/>
      <c r="BD152" s="33"/>
      <c r="BE152" s="33"/>
      <c r="BF152" s="33"/>
      <c r="BG152" s="33"/>
      <c r="BH152" s="33"/>
      <c r="BI152" s="33"/>
      <c r="BJ152" s="33"/>
      <c r="BK152" s="37"/>
      <c r="BL152" s="33"/>
      <c r="BM152" s="37"/>
      <c r="BN152" s="33"/>
      <c r="BO152" s="30"/>
      <c r="BP152" s="30"/>
      <c r="BQ152" s="33"/>
      <c r="BR152" s="33"/>
      <c r="BS152" s="34"/>
      <c r="BT152" s="1">
        <f t="shared" si="54"/>
        <v>0</v>
      </c>
      <c r="BU152"/>
      <c r="BV152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</row>
    <row r="153" spans="1:276" s="1" customFormat="1" ht="15" customHeight="1">
      <c r="A153" s="29" t="s">
        <v>154</v>
      </c>
      <c r="B153" s="29"/>
      <c r="C153" s="37" t="s">
        <v>17</v>
      </c>
      <c r="D153" s="91">
        <v>2</v>
      </c>
      <c r="E153" s="37">
        <v>3</v>
      </c>
      <c r="F153" s="37" t="s">
        <v>143</v>
      </c>
      <c r="G153" s="37" t="s">
        <v>145</v>
      </c>
      <c r="H153" s="37">
        <v>19</v>
      </c>
      <c r="I153" s="37" t="s">
        <v>118</v>
      </c>
      <c r="J153" s="37"/>
      <c r="K153" s="37">
        <v>1</v>
      </c>
      <c r="L153" s="37">
        <v>14</v>
      </c>
      <c r="M153" s="37"/>
      <c r="N153" s="68">
        <f t="shared" si="53"/>
        <v>14</v>
      </c>
      <c r="O153" s="31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3">
        <v>14</v>
      </c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3"/>
      <c r="BA153" s="37"/>
      <c r="BB153" s="37"/>
      <c r="BC153" s="37"/>
      <c r="BD153" s="33"/>
      <c r="BE153" s="33"/>
      <c r="BF153" s="33"/>
      <c r="BG153" s="33"/>
      <c r="BH153" s="33"/>
      <c r="BI153" s="33"/>
      <c r="BJ153" s="33"/>
      <c r="BK153" s="37"/>
      <c r="BL153" s="33"/>
      <c r="BM153" s="37"/>
      <c r="BN153" s="33"/>
      <c r="BO153" s="37"/>
      <c r="BP153" s="37"/>
      <c r="BQ153" s="33"/>
      <c r="BR153" s="33"/>
      <c r="BS153" s="34"/>
      <c r="BT153" s="1">
        <f t="shared" si="54"/>
        <v>0</v>
      </c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</row>
    <row r="154" spans="1:276" ht="15" customHeight="1">
      <c r="A154" s="23" t="s">
        <v>167</v>
      </c>
      <c r="B154" s="23"/>
      <c r="C154" s="24" t="s">
        <v>17</v>
      </c>
      <c r="D154" s="90">
        <v>1</v>
      </c>
      <c r="E154" s="24">
        <v>7</v>
      </c>
      <c r="F154" s="24"/>
      <c r="G154" s="24" t="s">
        <v>168</v>
      </c>
      <c r="H154" s="24">
        <v>14</v>
      </c>
      <c r="I154" s="24" t="s">
        <v>107</v>
      </c>
      <c r="J154" s="24"/>
      <c r="K154" s="24">
        <v>1</v>
      </c>
      <c r="L154" s="24">
        <v>28</v>
      </c>
      <c r="M154" s="24"/>
      <c r="N154" s="24">
        <f t="shared" si="53"/>
        <v>28</v>
      </c>
      <c r="O154" s="25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6"/>
      <c r="AF154" s="24"/>
      <c r="AG154" s="24"/>
      <c r="AH154" s="24"/>
      <c r="AI154" s="24"/>
      <c r="AJ154" s="24"/>
      <c r="AK154" s="24">
        <v>0</v>
      </c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>
        <v>28</v>
      </c>
      <c r="AZ154" s="26"/>
      <c r="BA154" s="24"/>
      <c r="BB154" s="24"/>
      <c r="BC154" s="24"/>
      <c r="BD154" s="26"/>
      <c r="BE154" s="26"/>
      <c r="BF154" s="26"/>
      <c r="BG154" s="26"/>
      <c r="BH154" s="26"/>
      <c r="BI154" s="26"/>
      <c r="BJ154" s="26"/>
      <c r="BK154" s="24"/>
      <c r="BL154" s="26"/>
      <c r="BM154" s="24"/>
      <c r="BN154" s="26"/>
      <c r="BO154" s="24"/>
      <c r="BP154" s="24"/>
      <c r="BQ154" s="26"/>
      <c r="BR154" s="26"/>
      <c r="BS154" s="28"/>
      <c r="BT154" s="1">
        <f t="shared" si="54"/>
        <v>0</v>
      </c>
      <c r="BU154"/>
      <c r="BV15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</row>
    <row r="155" spans="1:276" s="1" customFormat="1" ht="15" customHeight="1">
      <c r="A155" s="23" t="s">
        <v>360</v>
      </c>
      <c r="B155" s="112" t="s">
        <v>359</v>
      </c>
      <c r="C155" s="24" t="s">
        <v>358</v>
      </c>
      <c r="D155" s="90"/>
      <c r="E155" s="24"/>
      <c r="F155" s="24"/>
      <c r="G155" s="24"/>
      <c r="H155" s="24"/>
      <c r="I155" s="24" t="s">
        <v>107</v>
      </c>
      <c r="J155" s="24"/>
      <c r="K155" s="120">
        <v>2</v>
      </c>
      <c r="L155" s="24">
        <v>14</v>
      </c>
      <c r="M155" s="24"/>
      <c r="N155" s="24">
        <f t="shared" si="53"/>
        <v>28</v>
      </c>
      <c r="O155" s="25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6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120">
        <v>28</v>
      </c>
      <c r="AV155" s="24"/>
      <c r="AW155" s="24"/>
      <c r="AX155" s="24"/>
      <c r="AY155" s="24"/>
      <c r="AZ155" s="26"/>
      <c r="BA155" s="24"/>
      <c r="BB155" s="24"/>
      <c r="BC155" s="24"/>
      <c r="BD155" s="26"/>
      <c r="BE155" s="26"/>
      <c r="BF155" s="26"/>
      <c r="BG155" s="26"/>
      <c r="BH155" s="26"/>
      <c r="BI155" s="26"/>
      <c r="BJ155" s="26"/>
      <c r="BK155" s="24"/>
      <c r="BL155" s="26"/>
      <c r="BM155" s="24"/>
      <c r="BN155" s="26"/>
      <c r="BO155" s="24"/>
      <c r="BP155" s="24"/>
      <c r="BQ155" s="26"/>
      <c r="BR155" s="26"/>
      <c r="BS155" s="28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</row>
    <row r="156" spans="1:276" s="1" customFormat="1" ht="15" customHeight="1">
      <c r="A156" s="23" t="s">
        <v>360</v>
      </c>
      <c r="B156" s="112" t="s">
        <v>359</v>
      </c>
      <c r="C156" s="24" t="s">
        <v>358</v>
      </c>
      <c r="D156" s="90"/>
      <c r="E156" s="24"/>
      <c r="F156" s="24"/>
      <c r="G156" s="24"/>
      <c r="H156" s="24"/>
      <c r="I156" s="24" t="s">
        <v>110</v>
      </c>
      <c r="J156" s="24"/>
      <c r="K156" s="24">
        <v>1</v>
      </c>
      <c r="L156" s="24">
        <v>14</v>
      </c>
      <c r="M156" s="24"/>
      <c r="N156" s="24">
        <f t="shared" si="53"/>
        <v>14</v>
      </c>
      <c r="O156" s="25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6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>
        <v>14</v>
      </c>
      <c r="AV156" s="24"/>
      <c r="AW156" s="24"/>
      <c r="AX156" s="24"/>
      <c r="AY156" s="24"/>
      <c r="AZ156" s="26"/>
      <c r="BA156" s="24"/>
      <c r="BB156" s="24"/>
      <c r="BC156" s="24"/>
      <c r="BD156" s="26"/>
      <c r="BE156" s="26"/>
      <c r="BF156" s="26"/>
      <c r="BG156" s="26"/>
      <c r="BH156" s="26"/>
      <c r="BI156" s="26"/>
      <c r="BJ156" s="26"/>
      <c r="BK156" s="24"/>
      <c r="BL156" s="26"/>
      <c r="BM156" s="24"/>
      <c r="BN156" s="26"/>
      <c r="BO156" s="24"/>
      <c r="BP156" s="24"/>
      <c r="BQ156" s="26"/>
      <c r="BR156" s="26"/>
      <c r="BS156" s="28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</row>
    <row r="157" spans="1:276" s="1" customFormat="1" ht="15" customHeight="1">
      <c r="A157" s="23" t="s">
        <v>178</v>
      </c>
      <c r="B157" s="23"/>
      <c r="C157" s="24" t="s">
        <v>17</v>
      </c>
      <c r="D157" s="90">
        <v>2</v>
      </c>
      <c r="E157" s="24">
        <v>2</v>
      </c>
      <c r="F157" s="24" t="s">
        <v>143</v>
      </c>
      <c r="G157" s="24" t="s">
        <v>145</v>
      </c>
      <c r="H157" s="24">
        <v>19</v>
      </c>
      <c r="I157" s="24" t="s">
        <v>118</v>
      </c>
      <c r="J157" s="24"/>
      <c r="K157" s="24">
        <v>1</v>
      </c>
      <c r="L157" s="24">
        <v>14</v>
      </c>
      <c r="M157" s="24"/>
      <c r="N157" s="24">
        <f t="shared" si="53"/>
        <v>14</v>
      </c>
      <c r="O157" s="25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6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>
        <v>14</v>
      </c>
      <c r="AV157" s="24"/>
      <c r="AW157" s="24"/>
      <c r="AX157" s="24"/>
      <c r="AY157" s="24"/>
      <c r="AZ157" s="26"/>
      <c r="BA157" s="24"/>
      <c r="BB157" s="24"/>
      <c r="BC157" s="24"/>
      <c r="BD157" s="26"/>
      <c r="BE157" s="26"/>
      <c r="BF157" s="26"/>
      <c r="BG157" s="26"/>
      <c r="BH157" s="26"/>
      <c r="BI157" s="26"/>
      <c r="BJ157" s="26"/>
      <c r="BK157" s="24"/>
      <c r="BL157" s="26"/>
      <c r="BM157" s="24"/>
      <c r="BN157" s="26"/>
      <c r="BO157" s="24"/>
      <c r="BP157" s="24"/>
      <c r="BQ157" s="26"/>
      <c r="BR157" s="26"/>
      <c r="BS157" s="28"/>
      <c r="BT157" s="1">
        <f t="shared" si="54"/>
        <v>0</v>
      </c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</row>
    <row r="158" spans="1:276" s="1" customFormat="1" ht="15" customHeight="1">
      <c r="A158" s="23" t="s">
        <v>155</v>
      </c>
      <c r="B158" s="23"/>
      <c r="C158" s="24" t="s">
        <v>17</v>
      </c>
      <c r="D158" s="90">
        <v>2</v>
      </c>
      <c r="E158" s="24">
        <v>2</v>
      </c>
      <c r="F158" s="24" t="s">
        <v>143</v>
      </c>
      <c r="G158" s="24" t="s">
        <v>145</v>
      </c>
      <c r="H158" s="24">
        <v>19</v>
      </c>
      <c r="I158" s="24" t="s">
        <v>107</v>
      </c>
      <c r="J158" s="24"/>
      <c r="K158" s="24">
        <v>2</v>
      </c>
      <c r="L158" s="24">
        <v>28</v>
      </c>
      <c r="M158" s="24"/>
      <c r="N158" s="24">
        <f t="shared" si="53"/>
        <v>56</v>
      </c>
      <c r="O158" s="25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6">
        <v>56</v>
      </c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6"/>
      <c r="BA158" s="24"/>
      <c r="BB158" s="24"/>
      <c r="BC158" s="24"/>
      <c r="BD158" s="26"/>
      <c r="BE158" s="26"/>
      <c r="BF158" s="26"/>
      <c r="BG158" s="26"/>
      <c r="BH158" s="26"/>
      <c r="BI158" s="26"/>
      <c r="BJ158" s="26"/>
      <c r="BK158" s="24"/>
      <c r="BL158" s="26"/>
      <c r="BM158" s="24"/>
      <c r="BN158" s="26"/>
      <c r="BO158" s="24"/>
      <c r="BP158" s="24"/>
      <c r="BQ158" s="26"/>
      <c r="BR158" s="26"/>
      <c r="BS158" s="28"/>
      <c r="BT158" s="1">
        <f t="shared" si="54"/>
        <v>0</v>
      </c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</row>
    <row r="159" spans="1:276" s="1" customFormat="1" ht="15" customHeight="1">
      <c r="A159" s="23" t="s">
        <v>156</v>
      </c>
      <c r="B159" s="23"/>
      <c r="C159" s="24" t="s">
        <v>17</v>
      </c>
      <c r="D159" s="90">
        <v>2</v>
      </c>
      <c r="E159" s="24">
        <v>2</v>
      </c>
      <c r="F159" s="24" t="s">
        <v>176</v>
      </c>
      <c r="G159" s="24" t="s">
        <v>145</v>
      </c>
      <c r="H159" s="24">
        <f>19+16</f>
        <v>35</v>
      </c>
      <c r="I159" s="24" t="s">
        <v>107</v>
      </c>
      <c r="J159" s="24"/>
      <c r="K159" s="24">
        <f>2+1</f>
        <v>3</v>
      </c>
      <c r="L159" s="24">
        <v>28</v>
      </c>
      <c r="M159" s="24"/>
      <c r="N159" s="24">
        <f t="shared" si="53"/>
        <v>84</v>
      </c>
      <c r="O159" s="25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6"/>
      <c r="AF159" s="24"/>
      <c r="AG159" s="24">
        <v>28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>
        <v>56</v>
      </c>
      <c r="AS159" s="24"/>
      <c r="AT159" s="24"/>
      <c r="AU159" s="24"/>
      <c r="AV159" s="24"/>
      <c r="AW159" s="24"/>
      <c r="AX159" s="24"/>
      <c r="AY159" s="24"/>
      <c r="AZ159" s="26"/>
      <c r="BA159" s="24"/>
      <c r="BB159" s="24"/>
      <c r="BC159" s="24"/>
      <c r="BD159" s="26"/>
      <c r="BE159" s="26"/>
      <c r="BF159" s="26"/>
      <c r="BG159" s="26"/>
      <c r="BH159" s="26"/>
      <c r="BI159" s="26"/>
      <c r="BJ159" s="26"/>
      <c r="BK159" s="24"/>
      <c r="BL159" s="26"/>
      <c r="BM159" s="24"/>
      <c r="BN159" s="26"/>
      <c r="BO159" s="24"/>
      <c r="BP159" s="24"/>
      <c r="BQ159" s="26"/>
      <c r="BR159" s="26"/>
      <c r="BS159" s="28"/>
      <c r="BT159" s="1">
        <f t="shared" si="54"/>
        <v>0</v>
      </c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</row>
    <row r="160" spans="1:276" s="1" customFormat="1" ht="15" customHeight="1">
      <c r="A160" s="23" t="s">
        <v>156</v>
      </c>
      <c r="B160" s="23"/>
      <c r="C160" s="24" t="s">
        <v>17</v>
      </c>
      <c r="D160" s="90">
        <v>2</v>
      </c>
      <c r="E160" s="24">
        <v>2</v>
      </c>
      <c r="F160" s="24" t="s">
        <v>176</v>
      </c>
      <c r="G160" s="24" t="s">
        <v>145</v>
      </c>
      <c r="H160" s="24">
        <f>19+16</f>
        <v>35</v>
      </c>
      <c r="I160" s="24" t="s">
        <v>110</v>
      </c>
      <c r="J160" s="24"/>
      <c r="K160" s="24">
        <f>1+1</f>
        <v>2</v>
      </c>
      <c r="L160" s="24">
        <v>14</v>
      </c>
      <c r="M160" s="24"/>
      <c r="N160" s="24">
        <f t="shared" si="53"/>
        <v>28</v>
      </c>
      <c r="O160" s="25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6"/>
      <c r="AF160" s="24"/>
      <c r="AG160" s="24">
        <v>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>
        <v>14</v>
      </c>
      <c r="AS160" s="24"/>
      <c r="AT160" s="24"/>
      <c r="AU160" s="24"/>
      <c r="AV160" s="24"/>
      <c r="AW160" s="24"/>
      <c r="AX160" s="24"/>
      <c r="AY160" s="24"/>
      <c r="AZ160" s="26"/>
      <c r="BA160" s="24"/>
      <c r="BB160" s="24"/>
      <c r="BC160" s="24"/>
      <c r="BD160" s="26"/>
      <c r="BE160" s="26"/>
      <c r="BF160" s="26"/>
      <c r="BG160" s="26"/>
      <c r="BH160" s="26"/>
      <c r="BI160" s="26"/>
      <c r="BJ160" s="26"/>
      <c r="BK160" s="24"/>
      <c r="BL160" s="26"/>
      <c r="BM160" s="24"/>
      <c r="BN160" s="26"/>
      <c r="BO160" s="24"/>
      <c r="BP160" s="24"/>
      <c r="BQ160" s="26"/>
      <c r="BR160" s="26"/>
      <c r="BS160" s="28"/>
      <c r="BT160" s="1">
        <f t="shared" si="54"/>
        <v>0</v>
      </c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</row>
    <row r="161" spans="1:276" s="1" customFormat="1" ht="15" customHeight="1">
      <c r="A161" s="23" t="s">
        <v>169</v>
      </c>
      <c r="B161" s="23"/>
      <c r="C161" s="24" t="s">
        <v>17</v>
      </c>
      <c r="D161" s="90">
        <v>1</v>
      </c>
      <c r="E161" s="24">
        <v>5</v>
      </c>
      <c r="F161" s="24"/>
      <c r="G161" s="24" t="s">
        <v>145</v>
      </c>
      <c r="H161" s="24">
        <v>114</v>
      </c>
      <c r="I161" s="24" t="s">
        <v>110</v>
      </c>
      <c r="J161" s="24"/>
      <c r="K161" s="24">
        <v>4</v>
      </c>
      <c r="L161" s="24">
        <v>14</v>
      </c>
      <c r="M161" s="24"/>
      <c r="N161" s="24">
        <f t="shared" si="53"/>
        <v>56</v>
      </c>
      <c r="O161" s="25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6"/>
      <c r="AF161" s="24"/>
      <c r="AG161" s="24"/>
      <c r="AH161" s="24"/>
      <c r="AI161" s="24"/>
      <c r="AJ161" s="24">
        <v>56</v>
      </c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6"/>
      <c r="BA161" s="24"/>
      <c r="BB161" s="24"/>
      <c r="BC161" s="24"/>
      <c r="BD161" s="26"/>
      <c r="BE161" s="26"/>
      <c r="BF161" s="26"/>
      <c r="BG161" s="26"/>
      <c r="BH161" s="26"/>
      <c r="BI161" s="26"/>
      <c r="BJ161" s="26"/>
      <c r="BK161" s="24"/>
      <c r="BL161" s="26"/>
      <c r="BM161" s="24"/>
      <c r="BN161" s="26"/>
      <c r="BO161" s="24"/>
      <c r="BP161" s="24"/>
      <c r="BQ161" s="26"/>
      <c r="BR161" s="26"/>
      <c r="BS161" s="28"/>
      <c r="BT161" s="1">
        <f t="shared" si="54"/>
        <v>0</v>
      </c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</row>
    <row r="162" spans="1:276" s="1" customFormat="1" ht="15" customHeight="1">
      <c r="A162" s="29" t="s">
        <v>94</v>
      </c>
      <c r="B162" s="29"/>
      <c r="C162" s="37" t="s">
        <v>17</v>
      </c>
      <c r="D162" s="91">
        <v>2</v>
      </c>
      <c r="E162" s="37">
        <v>1</v>
      </c>
      <c r="F162" s="37" t="s">
        <v>157</v>
      </c>
      <c r="G162" s="37" t="s">
        <v>158</v>
      </c>
      <c r="H162" s="37">
        <v>30</v>
      </c>
      <c r="I162" s="37" t="s">
        <v>110</v>
      </c>
      <c r="J162" s="37"/>
      <c r="K162" s="37">
        <v>1</v>
      </c>
      <c r="L162" s="37">
        <v>28</v>
      </c>
      <c r="M162" s="37"/>
      <c r="N162" s="68">
        <f t="shared" ref="N162:N193" si="55">K162*L162</f>
        <v>28</v>
      </c>
      <c r="O162" s="31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3"/>
      <c r="AF162" s="37">
        <v>28</v>
      </c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3"/>
      <c r="BA162" s="37"/>
      <c r="BB162" s="37"/>
      <c r="BC162" s="37"/>
      <c r="BD162" s="33"/>
      <c r="BE162" s="33"/>
      <c r="BF162" s="33"/>
      <c r="BG162" s="33"/>
      <c r="BH162" s="33"/>
      <c r="BI162" s="33"/>
      <c r="BJ162" s="33"/>
      <c r="BK162" s="37"/>
      <c r="BL162" s="33"/>
      <c r="BM162" s="37"/>
      <c r="BN162" s="33"/>
      <c r="BO162" s="37"/>
      <c r="BP162" s="37"/>
      <c r="BQ162" s="33"/>
      <c r="BR162" s="33"/>
      <c r="BS162" s="34"/>
      <c r="BT162" s="1">
        <f t="shared" si="54"/>
        <v>0</v>
      </c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</row>
    <row r="163" spans="1:276" ht="15" customHeight="1">
      <c r="A163" s="29" t="s">
        <v>62</v>
      </c>
      <c r="B163" s="29"/>
      <c r="C163" s="37" t="s">
        <v>17</v>
      </c>
      <c r="D163" s="91">
        <v>2</v>
      </c>
      <c r="E163" s="37">
        <v>1</v>
      </c>
      <c r="F163" s="37" t="s">
        <v>152</v>
      </c>
      <c r="G163" s="37" t="s">
        <v>145</v>
      </c>
      <c r="H163" s="116">
        <v>15</v>
      </c>
      <c r="I163" s="37" t="s">
        <v>110</v>
      </c>
      <c r="J163" s="37"/>
      <c r="K163" s="37">
        <v>1</v>
      </c>
      <c r="L163" s="37">
        <v>28</v>
      </c>
      <c r="M163" s="37"/>
      <c r="N163" s="68">
        <f t="shared" si="55"/>
        <v>28</v>
      </c>
      <c r="O163" s="31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3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3"/>
      <c r="BA163" s="37"/>
      <c r="BB163" s="37"/>
      <c r="BC163" s="37"/>
      <c r="BD163" s="33"/>
      <c r="BE163" s="33"/>
      <c r="BF163" s="33"/>
      <c r="BG163" s="33"/>
      <c r="BH163" s="33"/>
      <c r="BI163" s="33"/>
      <c r="BJ163" s="33"/>
      <c r="BK163" s="37"/>
      <c r="BL163" s="33"/>
      <c r="BM163" s="37"/>
      <c r="BN163" s="33"/>
      <c r="BO163" s="37"/>
      <c r="BP163" s="37"/>
      <c r="BQ163" s="33"/>
      <c r="BR163" s="33"/>
      <c r="BS163" s="34">
        <v>28</v>
      </c>
      <c r="BT163" s="1">
        <f t="shared" si="54"/>
        <v>0</v>
      </c>
      <c r="BU163"/>
      <c r="BV163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</row>
    <row r="164" spans="1:276" s="1" customFormat="1" ht="15" customHeight="1">
      <c r="A164" s="23" t="s">
        <v>159</v>
      </c>
      <c r="B164" s="23"/>
      <c r="C164" s="24" t="s">
        <v>17</v>
      </c>
      <c r="D164" s="90">
        <v>2</v>
      </c>
      <c r="E164" s="24">
        <v>2</v>
      </c>
      <c r="F164" s="24" t="s">
        <v>143</v>
      </c>
      <c r="G164" s="24" t="s">
        <v>145</v>
      </c>
      <c r="H164" s="24">
        <v>19</v>
      </c>
      <c r="I164" s="24" t="s">
        <v>107</v>
      </c>
      <c r="J164" s="24"/>
      <c r="K164" s="24">
        <v>2</v>
      </c>
      <c r="L164" s="24">
        <v>14</v>
      </c>
      <c r="M164" s="24"/>
      <c r="N164" s="24">
        <f t="shared" si="55"/>
        <v>28</v>
      </c>
      <c r="O164" s="25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6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6"/>
      <c r="BA164" s="24"/>
      <c r="BB164" s="24"/>
      <c r="BC164" s="24"/>
      <c r="BD164" s="26"/>
      <c r="BE164" s="26"/>
      <c r="BF164" s="26"/>
      <c r="BG164" s="26"/>
      <c r="BH164" s="26"/>
      <c r="BI164" s="26"/>
      <c r="BJ164" s="26"/>
      <c r="BK164" s="24"/>
      <c r="BL164" s="26"/>
      <c r="BM164" s="24"/>
      <c r="BN164" s="26"/>
      <c r="BO164" s="24"/>
      <c r="BP164" s="24"/>
      <c r="BQ164" s="26"/>
      <c r="BR164" s="26">
        <v>28</v>
      </c>
      <c r="BS164" s="28"/>
      <c r="BT164" s="1">
        <f t="shared" si="54"/>
        <v>0</v>
      </c>
      <c r="BU164" s="1" t="s">
        <v>188</v>
      </c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</row>
    <row r="165" spans="1:276" ht="15" customHeight="1">
      <c r="A165" s="23" t="s">
        <v>159</v>
      </c>
      <c r="B165" s="23"/>
      <c r="C165" s="24" t="s">
        <v>17</v>
      </c>
      <c r="D165" s="90">
        <v>2</v>
      </c>
      <c r="E165" s="24">
        <v>2</v>
      </c>
      <c r="F165" s="24" t="s">
        <v>143</v>
      </c>
      <c r="G165" s="24" t="s">
        <v>145</v>
      </c>
      <c r="H165" s="24">
        <v>19</v>
      </c>
      <c r="I165" s="24" t="s">
        <v>110</v>
      </c>
      <c r="J165" s="24"/>
      <c r="K165" s="24">
        <v>1</v>
      </c>
      <c r="L165" s="24">
        <v>14</v>
      </c>
      <c r="M165" s="24"/>
      <c r="N165" s="24">
        <f t="shared" si="55"/>
        <v>14</v>
      </c>
      <c r="O165" s="25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6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6"/>
      <c r="BA165" s="24"/>
      <c r="BB165" s="24"/>
      <c r="BC165" s="24"/>
      <c r="BD165" s="26"/>
      <c r="BE165" s="26"/>
      <c r="BF165" s="26"/>
      <c r="BG165" s="26"/>
      <c r="BH165" s="26"/>
      <c r="BI165" s="26"/>
      <c r="BJ165" s="26"/>
      <c r="BK165" s="24"/>
      <c r="BL165" s="26"/>
      <c r="BM165" s="24"/>
      <c r="BN165" s="26"/>
      <c r="BO165" s="24"/>
      <c r="BP165" s="24"/>
      <c r="BQ165" s="26"/>
      <c r="BR165" s="26">
        <v>14</v>
      </c>
      <c r="BS165" s="28"/>
      <c r="BT165" s="1">
        <f t="shared" si="54"/>
        <v>0</v>
      </c>
      <c r="BU165" s="1" t="s">
        <v>188</v>
      </c>
      <c r="BV165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</row>
    <row r="166" spans="1:276" ht="15" customHeight="1">
      <c r="A166" s="29" t="s">
        <v>65</v>
      </c>
      <c r="B166" s="29"/>
      <c r="C166" s="37" t="s">
        <v>17</v>
      </c>
      <c r="D166" s="91">
        <v>2</v>
      </c>
      <c r="E166" s="37">
        <v>1</v>
      </c>
      <c r="F166" s="37" t="s">
        <v>143</v>
      </c>
      <c r="G166" s="37" t="s">
        <v>145</v>
      </c>
      <c r="H166" s="116">
        <v>45</v>
      </c>
      <c r="I166" s="37" t="s">
        <v>107</v>
      </c>
      <c r="J166" s="37"/>
      <c r="K166" s="37">
        <v>3</v>
      </c>
      <c r="L166" s="116">
        <v>28</v>
      </c>
      <c r="M166" s="37"/>
      <c r="N166" s="68">
        <f t="shared" si="55"/>
        <v>84</v>
      </c>
      <c r="O166" s="31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3"/>
      <c r="AF166" s="37"/>
      <c r="AG166" s="37"/>
      <c r="AH166" s="37"/>
      <c r="AI166" s="37"/>
      <c r="AJ166" s="37">
        <v>28</v>
      </c>
      <c r="AK166" s="37"/>
      <c r="AL166" s="37"/>
      <c r="AM166" s="37"/>
      <c r="AN166" s="116">
        <v>56</v>
      </c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3"/>
      <c r="BA166" s="37"/>
      <c r="BB166" s="37"/>
      <c r="BC166" s="37"/>
      <c r="BD166" s="33"/>
      <c r="BE166" s="33"/>
      <c r="BF166" s="33"/>
      <c r="BG166" s="33"/>
      <c r="BH166" s="33"/>
      <c r="BI166" s="33"/>
      <c r="BJ166" s="33"/>
      <c r="BK166" s="37"/>
      <c r="BL166" s="33"/>
      <c r="BM166" s="37"/>
      <c r="BN166" s="33"/>
      <c r="BO166" s="37"/>
      <c r="BP166" s="37"/>
      <c r="BQ166" s="33"/>
      <c r="BR166" s="33"/>
      <c r="BS166" s="34"/>
      <c r="BT166" s="1">
        <f t="shared" si="54"/>
        <v>0</v>
      </c>
      <c r="BU166"/>
      <c r="BV166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</row>
    <row r="167" spans="1:276" ht="15" customHeight="1">
      <c r="A167" s="23" t="s">
        <v>77</v>
      </c>
      <c r="B167" s="23"/>
      <c r="C167" s="24" t="s">
        <v>17</v>
      </c>
      <c r="D167" s="90">
        <v>2</v>
      </c>
      <c r="E167" s="24">
        <v>2</v>
      </c>
      <c r="F167" s="24" t="s">
        <v>152</v>
      </c>
      <c r="G167" s="24" t="s">
        <v>145</v>
      </c>
      <c r="H167" s="24">
        <v>33</v>
      </c>
      <c r="I167" s="24" t="s">
        <v>107</v>
      </c>
      <c r="J167" s="24"/>
      <c r="K167" s="24">
        <v>2</v>
      </c>
      <c r="L167" s="24">
        <v>28</v>
      </c>
      <c r="M167" s="24"/>
      <c r="N167" s="24">
        <f t="shared" si="55"/>
        <v>56</v>
      </c>
      <c r="O167" s="25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6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>
        <v>56</v>
      </c>
      <c r="AY167" s="24"/>
      <c r="AZ167" s="26"/>
      <c r="BA167" s="24"/>
      <c r="BB167" s="24"/>
      <c r="BC167" s="24"/>
      <c r="BD167" s="26"/>
      <c r="BE167" s="26"/>
      <c r="BF167" s="26"/>
      <c r="BG167" s="26"/>
      <c r="BH167" s="26"/>
      <c r="BI167" s="26"/>
      <c r="BJ167" s="26"/>
      <c r="BK167" s="24"/>
      <c r="BL167" s="26"/>
      <c r="BM167" s="24"/>
      <c r="BN167" s="26"/>
      <c r="BO167" s="24"/>
      <c r="BP167" s="24"/>
      <c r="BQ167" s="26"/>
      <c r="BR167" s="26"/>
      <c r="BS167" s="28"/>
      <c r="BT167" s="1">
        <f t="shared" si="54"/>
        <v>0</v>
      </c>
      <c r="BU167"/>
      <c r="BV167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</row>
    <row r="168" spans="1:276" ht="15" customHeight="1">
      <c r="A168" s="23" t="s">
        <v>77</v>
      </c>
      <c r="B168" s="23"/>
      <c r="C168" s="24" t="s">
        <v>17</v>
      </c>
      <c r="D168" s="90">
        <v>2</v>
      </c>
      <c r="E168" s="24">
        <v>2</v>
      </c>
      <c r="F168" s="24" t="s">
        <v>152</v>
      </c>
      <c r="G168" s="24" t="s">
        <v>145</v>
      </c>
      <c r="H168" s="24">
        <v>33</v>
      </c>
      <c r="I168" s="24" t="s">
        <v>110</v>
      </c>
      <c r="J168" s="24"/>
      <c r="K168" s="24">
        <v>1</v>
      </c>
      <c r="L168" s="24">
        <v>28</v>
      </c>
      <c r="M168" s="24"/>
      <c r="N168" s="24">
        <f t="shared" si="55"/>
        <v>28</v>
      </c>
      <c r="O168" s="25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6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>
        <v>28</v>
      </c>
      <c r="AY168" s="24"/>
      <c r="AZ168" s="26"/>
      <c r="BA168" s="24"/>
      <c r="BB168" s="24"/>
      <c r="BC168" s="24"/>
      <c r="BD168" s="26"/>
      <c r="BE168" s="26"/>
      <c r="BF168" s="26"/>
      <c r="BG168" s="26"/>
      <c r="BH168" s="26"/>
      <c r="BI168" s="26"/>
      <c r="BJ168" s="26"/>
      <c r="BK168" s="24"/>
      <c r="BL168" s="26"/>
      <c r="BM168" s="24"/>
      <c r="BN168" s="26"/>
      <c r="BO168" s="24"/>
      <c r="BP168" s="24"/>
      <c r="BQ168" s="26"/>
      <c r="BR168" s="26"/>
      <c r="BS168" s="28"/>
      <c r="BT168" s="1">
        <f t="shared" si="54"/>
        <v>0</v>
      </c>
      <c r="BU168"/>
      <c r="BV168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</row>
    <row r="169" spans="1:276" ht="15" customHeight="1">
      <c r="A169" s="23" t="s">
        <v>91</v>
      </c>
      <c r="B169" s="23"/>
      <c r="C169" s="24" t="s">
        <v>17</v>
      </c>
      <c r="D169" s="90">
        <v>1</v>
      </c>
      <c r="E169" s="24">
        <v>5</v>
      </c>
      <c r="F169" s="24"/>
      <c r="G169" s="24" t="s">
        <v>170</v>
      </c>
      <c r="H169" s="24">
        <v>82</v>
      </c>
      <c r="I169" s="24" t="s">
        <v>107</v>
      </c>
      <c r="J169" s="24"/>
      <c r="K169" s="24">
        <v>6</v>
      </c>
      <c r="L169" s="24">
        <v>14</v>
      </c>
      <c r="M169" s="24"/>
      <c r="N169" s="24">
        <f t="shared" si="55"/>
        <v>84</v>
      </c>
      <c r="O169" s="25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>
        <v>84</v>
      </c>
      <c r="AD169" s="24"/>
      <c r="AE169" s="26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6"/>
      <c r="BA169" s="24"/>
      <c r="BB169" s="24"/>
      <c r="BC169" s="24"/>
      <c r="BD169" s="26"/>
      <c r="BE169" s="26"/>
      <c r="BF169" s="26"/>
      <c r="BG169" s="26"/>
      <c r="BH169" s="26"/>
      <c r="BI169" s="26"/>
      <c r="BJ169" s="26"/>
      <c r="BK169" s="24"/>
      <c r="BL169" s="26"/>
      <c r="BM169" s="24"/>
      <c r="BN169" s="26"/>
      <c r="BO169" s="24"/>
      <c r="BP169" s="24"/>
      <c r="BQ169" s="26"/>
      <c r="BR169" s="26"/>
      <c r="BS169" s="28"/>
      <c r="BT169" s="1">
        <f t="shared" si="54"/>
        <v>0</v>
      </c>
      <c r="BU169"/>
      <c r="BV169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</row>
    <row r="170" spans="1:276" ht="15" customHeight="1">
      <c r="A170" s="29" t="s">
        <v>115</v>
      </c>
      <c r="B170" s="29"/>
      <c r="C170" s="37" t="s">
        <v>17</v>
      </c>
      <c r="D170" s="91">
        <v>2</v>
      </c>
      <c r="E170" s="37">
        <v>1</v>
      </c>
      <c r="F170" s="37" t="s">
        <v>152</v>
      </c>
      <c r="G170" s="37" t="s">
        <v>145</v>
      </c>
      <c r="H170" s="116">
        <v>15</v>
      </c>
      <c r="I170" s="37" t="s">
        <v>107</v>
      </c>
      <c r="J170" s="37"/>
      <c r="K170" s="116">
        <v>1</v>
      </c>
      <c r="L170" s="37">
        <v>28</v>
      </c>
      <c r="M170" s="37"/>
      <c r="N170" s="68">
        <f t="shared" si="55"/>
        <v>28</v>
      </c>
      <c r="O170" s="31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116">
        <v>28</v>
      </c>
      <c r="AB170" s="37"/>
      <c r="AC170" s="37"/>
      <c r="AD170" s="37"/>
      <c r="AE170" s="33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3"/>
      <c r="BA170" s="37"/>
      <c r="BB170" s="37"/>
      <c r="BC170" s="37"/>
      <c r="BD170" s="33"/>
      <c r="BE170" s="33"/>
      <c r="BF170" s="33"/>
      <c r="BG170" s="33"/>
      <c r="BH170" s="33"/>
      <c r="BI170" s="33"/>
      <c r="BJ170" s="33"/>
      <c r="BK170" s="37"/>
      <c r="BL170" s="33"/>
      <c r="BM170" s="37"/>
      <c r="BN170" s="33"/>
      <c r="BO170" s="37"/>
      <c r="BP170" s="37"/>
      <c r="BQ170" s="33"/>
      <c r="BR170" s="33"/>
      <c r="BS170" s="34"/>
      <c r="BT170" s="1">
        <f t="shared" si="54"/>
        <v>0</v>
      </c>
      <c r="BU170"/>
      <c r="BV170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</row>
    <row r="171" spans="1:276" ht="15" customHeight="1">
      <c r="A171" s="29" t="s">
        <v>115</v>
      </c>
      <c r="B171" s="29"/>
      <c r="C171" s="30" t="s">
        <v>17</v>
      </c>
      <c r="D171" s="91">
        <v>2</v>
      </c>
      <c r="E171" s="37">
        <v>1</v>
      </c>
      <c r="F171" s="30" t="s">
        <v>152</v>
      </c>
      <c r="G171" s="37" t="s">
        <v>145</v>
      </c>
      <c r="H171" s="116">
        <v>15</v>
      </c>
      <c r="I171" s="30" t="s">
        <v>110</v>
      </c>
      <c r="J171" s="37"/>
      <c r="K171" s="30">
        <v>1</v>
      </c>
      <c r="L171" s="30">
        <v>28</v>
      </c>
      <c r="M171" s="37"/>
      <c r="N171" s="68">
        <f t="shared" si="55"/>
        <v>28</v>
      </c>
      <c r="O171" s="31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>
        <v>28</v>
      </c>
      <c r="AB171" s="30"/>
      <c r="AC171" s="30"/>
      <c r="AD171" s="30"/>
      <c r="AE171" s="33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7"/>
      <c r="BA171" s="30"/>
      <c r="BB171" s="30"/>
      <c r="BC171" s="37"/>
      <c r="BD171" s="33"/>
      <c r="BE171" s="37"/>
      <c r="BF171" s="33"/>
      <c r="BG171" s="37"/>
      <c r="BH171" s="33"/>
      <c r="BI171" s="37"/>
      <c r="BJ171" s="37"/>
      <c r="BK171" s="37"/>
      <c r="BL171" s="37"/>
      <c r="BM171" s="37"/>
      <c r="BN171" s="33"/>
      <c r="BO171" s="30"/>
      <c r="BP171" s="30"/>
      <c r="BQ171" s="33"/>
      <c r="BR171" s="33"/>
      <c r="BS171" s="34"/>
      <c r="BT171" s="1">
        <f t="shared" si="54"/>
        <v>0</v>
      </c>
      <c r="BU171"/>
      <c r="BV171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</row>
    <row r="172" spans="1:276" ht="15" customHeight="1">
      <c r="A172" s="29" t="s">
        <v>87</v>
      </c>
      <c r="B172" s="29"/>
      <c r="C172" s="30" t="s">
        <v>17</v>
      </c>
      <c r="D172" s="91">
        <v>2</v>
      </c>
      <c r="E172" s="37">
        <v>3</v>
      </c>
      <c r="F172" s="30" t="s">
        <v>160</v>
      </c>
      <c r="G172" s="37" t="s">
        <v>145</v>
      </c>
      <c r="H172" s="30">
        <v>16</v>
      </c>
      <c r="I172" s="30" t="s">
        <v>107</v>
      </c>
      <c r="J172" s="37"/>
      <c r="K172" s="30">
        <v>1</v>
      </c>
      <c r="L172" s="30">
        <v>14</v>
      </c>
      <c r="M172" s="37"/>
      <c r="N172" s="68">
        <f t="shared" si="55"/>
        <v>14</v>
      </c>
      <c r="O172" s="31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3"/>
      <c r="AF172" s="30"/>
      <c r="AG172" s="30"/>
      <c r="AH172" s="37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7"/>
      <c r="BD172" s="33"/>
      <c r="BE172" s="30"/>
      <c r="BF172" s="33"/>
      <c r="BG172" s="30"/>
      <c r="BH172" s="33"/>
      <c r="BI172" s="30"/>
      <c r="BJ172" s="30"/>
      <c r="BK172" s="37"/>
      <c r="BL172" s="30"/>
      <c r="BM172" s="37"/>
      <c r="BN172" s="33"/>
      <c r="BO172" s="30"/>
      <c r="BP172" s="30"/>
      <c r="BQ172" s="33"/>
      <c r="BR172" s="33"/>
      <c r="BS172" s="34">
        <v>14</v>
      </c>
      <c r="BT172" s="1">
        <f t="shared" si="54"/>
        <v>0</v>
      </c>
      <c r="BU172"/>
      <c r="BV172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</row>
    <row r="173" spans="1:276" ht="15" customHeight="1">
      <c r="A173" s="29" t="s">
        <v>49</v>
      </c>
      <c r="B173" s="29"/>
      <c r="C173" s="30" t="s">
        <v>17</v>
      </c>
      <c r="D173" s="91">
        <v>1</v>
      </c>
      <c r="E173" s="37">
        <v>6</v>
      </c>
      <c r="F173" s="30"/>
      <c r="G173" s="37" t="s">
        <v>145</v>
      </c>
      <c r="H173" s="30">
        <v>114</v>
      </c>
      <c r="I173" s="30" t="s">
        <v>107</v>
      </c>
      <c r="J173" s="37"/>
      <c r="K173" s="30">
        <v>8</v>
      </c>
      <c r="L173" s="30">
        <v>14</v>
      </c>
      <c r="M173" s="37"/>
      <c r="N173" s="68">
        <f t="shared" si="55"/>
        <v>112</v>
      </c>
      <c r="O173" s="31"/>
      <c r="P173" s="30"/>
      <c r="Q173" s="30"/>
      <c r="R173" s="30"/>
      <c r="S173" s="30"/>
      <c r="T173" s="30"/>
      <c r="U173" s="116">
        <v>56</v>
      </c>
      <c r="V173" s="30"/>
      <c r="W173" s="30"/>
      <c r="X173" s="30"/>
      <c r="Y173" s="30"/>
      <c r="Z173" s="30"/>
      <c r="AA173" s="30"/>
      <c r="AB173" s="30"/>
      <c r="AC173" s="30"/>
      <c r="AD173" s="30"/>
      <c r="AE173" s="33"/>
      <c r="AF173" s="30"/>
      <c r="AG173" s="30"/>
      <c r="AH173" s="30"/>
      <c r="AI173" s="30"/>
      <c r="AJ173" s="116">
        <v>56</v>
      </c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7"/>
      <c r="AY173" s="30"/>
      <c r="AZ173" s="30"/>
      <c r="BA173" s="30"/>
      <c r="BB173" s="30"/>
      <c r="BC173" s="37">
        <v>0</v>
      </c>
      <c r="BD173" s="33"/>
      <c r="BE173" s="30"/>
      <c r="BF173" s="33">
        <v>0</v>
      </c>
      <c r="BG173" s="30"/>
      <c r="BH173" s="33"/>
      <c r="BI173" s="30"/>
      <c r="BJ173" s="30"/>
      <c r="BK173" s="37"/>
      <c r="BL173" s="30">
        <v>0</v>
      </c>
      <c r="BM173" s="37"/>
      <c r="BN173" s="33"/>
      <c r="BO173" s="30"/>
      <c r="BP173" s="30"/>
      <c r="BQ173" s="33"/>
      <c r="BR173" s="33"/>
      <c r="BS173" s="34"/>
      <c r="BT173" s="1">
        <f t="shared" si="54"/>
        <v>0</v>
      </c>
      <c r="BU173" s="1">
        <f>N173-SUM(O173:BS173)</f>
        <v>0</v>
      </c>
      <c r="BV173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</row>
    <row r="174" spans="1:276" s="1" customFormat="1" ht="15" customHeight="1">
      <c r="A174" s="29" t="s">
        <v>95</v>
      </c>
      <c r="B174" s="29"/>
      <c r="C174" s="37" t="s">
        <v>17</v>
      </c>
      <c r="D174" s="91">
        <v>1</v>
      </c>
      <c r="E174" s="37">
        <v>2</v>
      </c>
      <c r="F174" s="37"/>
      <c r="G174" s="37" t="s">
        <v>158</v>
      </c>
      <c r="H174" s="37">
        <v>120</v>
      </c>
      <c r="I174" s="37" t="s">
        <v>107</v>
      </c>
      <c r="J174" s="37"/>
      <c r="K174" s="37">
        <v>8</v>
      </c>
      <c r="L174" s="37">
        <v>28</v>
      </c>
      <c r="M174" s="37"/>
      <c r="N174" s="68">
        <f t="shared" si="55"/>
        <v>224</v>
      </c>
      <c r="O174" s="31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3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3"/>
      <c r="BE174" s="37"/>
      <c r="BF174" s="33"/>
      <c r="BG174" s="37"/>
      <c r="BH174" s="33"/>
      <c r="BI174" s="37"/>
      <c r="BJ174" s="37"/>
      <c r="BK174" s="37"/>
      <c r="BL174" s="37"/>
      <c r="BM174" s="37"/>
      <c r="BN174" s="33"/>
      <c r="BO174" s="37"/>
      <c r="BP174" s="37"/>
      <c r="BQ174" s="33"/>
      <c r="BR174" s="33">
        <v>224</v>
      </c>
      <c r="BS174" s="34"/>
      <c r="BU174" s="1" t="s">
        <v>191</v>
      </c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</row>
    <row r="175" spans="1:276" ht="15" customHeight="1">
      <c r="A175" s="23" t="s">
        <v>89</v>
      </c>
      <c r="B175" s="23"/>
      <c r="C175" s="24" t="s">
        <v>17</v>
      </c>
      <c r="D175" s="90">
        <v>2</v>
      </c>
      <c r="E175" s="24">
        <v>2</v>
      </c>
      <c r="F175" s="24" t="s">
        <v>157</v>
      </c>
      <c r="G175" s="24" t="s">
        <v>158</v>
      </c>
      <c r="H175" s="24">
        <v>13</v>
      </c>
      <c r="I175" s="24" t="s">
        <v>107</v>
      </c>
      <c r="J175" s="24"/>
      <c r="K175" s="24">
        <v>1</v>
      </c>
      <c r="L175" s="24">
        <v>28</v>
      </c>
      <c r="M175" s="24"/>
      <c r="N175" s="24">
        <f t="shared" si="55"/>
        <v>28</v>
      </c>
      <c r="O175" s="25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6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6"/>
      <c r="BE175" s="24"/>
      <c r="BF175" s="26"/>
      <c r="BG175" s="24">
        <v>28</v>
      </c>
      <c r="BH175" s="26"/>
      <c r="BI175" s="24"/>
      <c r="BJ175" s="24"/>
      <c r="BK175" s="24"/>
      <c r="BL175" s="24"/>
      <c r="BM175" s="24"/>
      <c r="BN175" s="26"/>
      <c r="BO175" s="24"/>
      <c r="BP175" s="24"/>
      <c r="BQ175" s="26"/>
      <c r="BR175" s="26"/>
      <c r="BS175" s="28"/>
      <c r="BT175" s="1">
        <f t="shared" ref="BT175:BT216" si="56">N175-SUM(O175:BS175)</f>
        <v>0</v>
      </c>
      <c r="BU175"/>
      <c r="BV175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</row>
    <row r="176" spans="1:276" ht="15" customHeight="1">
      <c r="A176" s="23" t="s">
        <v>80</v>
      </c>
      <c r="B176" s="23"/>
      <c r="C176" s="24" t="s">
        <v>17</v>
      </c>
      <c r="D176" s="90">
        <v>2</v>
      </c>
      <c r="E176" s="24">
        <v>2</v>
      </c>
      <c r="F176" s="24" t="s">
        <v>160</v>
      </c>
      <c r="G176" s="24" t="s">
        <v>145</v>
      </c>
      <c r="H176" s="24">
        <v>16</v>
      </c>
      <c r="I176" s="24" t="s">
        <v>107</v>
      </c>
      <c r="J176" s="24"/>
      <c r="K176" s="24">
        <v>1</v>
      </c>
      <c r="L176" s="24">
        <v>14</v>
      </c>
      <c r="M176" s="24"/>
      <c r="N176" s="24">
        <f t="shared" si="55"/>
        <v>14</v>
      </c>
      <c r="O176" s="25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>
        <v>14</v>
      </c>
      <c r="AA176" s="24"/>
      <c r="AB176" s="24"/>
      <c r="AC176" s="24"/>
      <c r="AD176" s="24"/>
      <c r="AE176" s="26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6"/>
      <c r="BE176" s="24"/>
      <c r="BF176" s="26"/>
      <c r="BG176" s="24"/>
      <c r="BH176" s="26"/>
      <c r="BI176" s="24"/>
      <c r="BJ176" s="24"/>
      <c r="BK176" s="24"/>
      <c r="BL176" s="24"/>
      <c r="BM176" s="24"/>
      <c r="BN176" s="26"/>
      <c r="BO176" s="24"/>
      <c r="BP176" s="24"/>
      <c r="BQ176" s="26"/>
      <c r="BR176" s="26"/>
      <c r="BS176" s="28"/>
      <c r="BT176" s="1">
        <f t="shared" si="56"/>
        <v>0</v>
      </c>
      <c r="BU176"/>
      <c r="BV176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</row>
    <row r="177" spans="1:276" ht="15" customHeight="1">
      <c r="A177" s="23" t="s">
        <v>80</v>
      </c>
      <c r="B177" s="23"/>
      <c r="C177" s="24" t="s">
        <v>17</v>
      </c>
      <c r="D177" s="90">
        <v>2</v>
      </c>
      <c r="E177" s="24">
        <v>2</v>
      </c>
      <c r="F177" s="24" t="s">
        <v>160</v>
      </c>
      <c r="G177" s="24" t="s">
        <v>145</v>
      </c>
      <c r="H177" s="24">
        <v>16</v>
      </c>
      <c r="I177" s="24" t="s">
        <v>110</v>
      </c>
      <c r="J177" s="24"/>
      <c r="K177" s="24">
        <v>1</v>
      </c>
      <c r="L177" s="24">
        <v>14</v>
      </c>
      <c r="M177" s="24"/>
      <c r="N177" s="24">
        <f t="shared" si="55"/>
        <v>14</v>
      </c>
      <c r="O177" s="25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>
        <v>14</v>
      </c>
      <c r="AA177" s="24"/>
      <c r="AB177" s="24"/>
      <c r="AC177" s="24"/>
      <c r="AD177" s="24"/>
      <c r="AE177" s="26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6"/>
      <c r="BE177" s="24"/>
      <c r="BF177" s="26"/>
      <c r="BG177" s="24"/>
      <c r="BH177" s="26"/>
      <c r="BI177" s="24"/>
      <c r="BJ177" s="24"/>
      <c r="BK177" s="24"/>
      <c r="BL177" s="24"/>
      <c r="BM177" s="24"/>
      <c r="BN177" s="26"/>
      <c r="BO177" s="24"/>
      <c r="BP177" s="24"/>
      <c r="BQ177" s="26"/>
      <c r="BR177" s="26"/>
      <c r="BS177" s="28"/>
      <c r="BT177" s="1">
        <f t="shared" si="56"/>
        <v>0</v>
      </c>
      <c r="BU177"/>
      <c r="BV177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</row>
    <row r="178" spans="1:276" ht="15" customHeight="1">
      <c r="A178" s="23" t="s">
        <v>38</v>
      </c>
      <c r="B178" s="23"/>
      <c r="C178" s="24" t="s">
        <v>17</v>
      </c>
      <c r="D178" s="90">
        <v>1</v>
      </c>
      <c r="E178" s="24">
        <v>5</v>
      </c>
      <c r="F178" s="24"/>
      <c r="G178" s="24" t="s">
        <v>145</v>
      </c>
      <c r="H178" s="24">
        <v>114</v>
      </c>
      <c r="I178" s="24" t="s">
        <v>110</v>
      </c>
      <c r="J178" s="24"/>
      <c r="K178" s="24">
        <v>4</v>
      </c>
      <c r="L178" s="24">
        <v>14</v>
      </c>
      <c r="M178" s="24"/>
      <c r="N178" s="24">
        <f t="shared" si="55"/>
        <v>56</v>
      </c>
      <c r="O178" s="25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6"/>
      <c r="AF178" s="24">
        <v>28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>
        <v>28</v>
      </c>
      <c r="AV178" s="24"/>
      <c r="AW178" s="24"/>
      <c r="AX178" s="24"/>
      <c r="AY178" s="24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8"/>
      <c r="BT178" s="1">
        <f t="shared" si="56"/>
        <v>0</v>
      </c>
      <c r="BU178"/>
      <c r="BV178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</row>
    <row r="179" spans="1:276" s="1" customFormat="1" ht="15" customHeight="1">
      <c r="A179" s="23" t="s">
        <v>38</v>
      </c>
      <c r="B179" s="23"/>
      <c r="C179" s="24" t="s">
        <v>17</v>
      </c>
      <c r="D179" s="90">
        <v>2</v>
      </c>
      <c r="E179" s="24">
        <v>2</v>
      </c>
      <c r="F179" s="24" t="s">
        <v>161</v>
      </c>
      <c r="G179" s="24" t="s">
        <v>162</v>
      </c>
      <c r="H179" s="24">
        <v>17</v>
      </c>
      <c r="I179" s="24" t="s">
        <v>107</v>
      </c>
      <c r="J179" s="24"/>
      <c r="K179" s="24">
        <v>1</v>
      </c>
      <c r="L179" s="24">
        <v>20</v>
      </c>
      <c r="M179" s="24"/>
      <c r="N179" s="24">
        <f t="shared" si="55"/>
        <v>20</v>
      </c>
      <c r="O179" s="25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6"/>
      <c r="AF179" s="24">
        <v>20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8"/>
      <c r="BT179" s="1">
        <f t="shared" si="56"/>
        <v>0</v>
      </c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</row>
    <row r="180" spans="1:276" ht="15" customHeight="1">
      <c r="A180" s="29" t="s">
        <v>55</v>
      </c>
      <c r="B180" s="29"/>
      <c r="C180" s="37" t="s">
        <v>17</v>
      </c>
      <c r="D180" s="91">
        <v>2</v>
      </c>
      <c r="E180" s="37">
        <v>1</v>
      </c>
      <c r="F180" s="37" t="s">
        <v>148</v>
      </c>
      <c r="G180" s="37" t="s">
        <v>145</v>
      </c>
      <c r="H180" s="116">
        <v>30</v>
      </c>
      <c r="I180" s="37" t="s">
        <v>110</v>
      </c>
      <c r="J180" s="37"/>
      <c r="K180" s="37">
        <v>1</v>
      </c>
      <c r="L180" s="37">
        <v>14</v>
      </c>
      <c r="M180" s="37"/>
      <c r="N180" s="68">
        <f t="shared" si="55"/>
        <v>14</v>
      </c>
      <c r="O180" s="31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3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116">
        <v>14</v>
      </c>
      <c r="AY180" s="37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4"/>
      <c r="BT180" s="1">
        <f t="shared" si="56"/>
        <v>0</v>
      </c>
      <c r="BU180"/>
      <c r="BV180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</row>
    <row r="181" spans="1:276" ht="15" customHeight="1">
      <c r="A181" s="23" t="s">
        <v>21</v>
      </c>
      <c r="B181" s="23"/>
      <c r="C181" s="24" t="s">
        <v>17</v>
      </c>
      <c r="D181" s="90">
        <v>1</v>
      </c>
      <c r="E181" s="24">
        <v>1</v>
      </c>
      <c r="F181" s="24"/>
      <c r="G181" s="24" t="s">
        <v>145</v>
      </c>
      <c r="H181" s="24">
        <v>165</v>
      </c>
      <c r="I181" s="24" t="s">
        <v>107</v>
      </c>
      <c r="J181" s="24"/>
      <c r="K181" s="24">
        <v>12</v>
      </c>
      <c r="L181" s="24">
        <v>28</v>
      </c>
      <c r="M181" s="24"/>
      <c r="N181" s="24">
        <f t="shared" si="55"/>
        <v>336</v>
      </c>
      <c r="O181" s="25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6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>
        <v>140</v>
      </c>
      <c r="AW181" s="24">
        <v>140</v>
      </c>
      <c r="AX181" s="24"/>
      <c r="AY181" s="24"/>
      <c r="AZ181" s="26"/>
      <c r="BA181" s="26">
        <v>56</v>
      </c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8"/>
      <c r="BT181" s="1">
        <f t="shared" si="56"/>
        <v>0</v>
      </c>
      <c r="BU181"/>
      <c r="BV181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</row>
    <row r="182" spans="1:276" ht="15" customHeight="1">
      <c r="A182" s="29" t="s">
        <v>26</v>
      </c>
      <c r="B182" s="29"/>
      <c r="C182" s="37" t="s">
        <v>17</v>
      </c>
      <c r="D182" s="91">
        <v>1</v>
      </c>
      <c r="E182" s="37">
        <v>2</v>
      </c>
      <c r="F182" s="37"/>
      <c r="G182" s="37" t="s">
        <v>145</v>
      </c>
      <c r="H182" s="37">
        <v>165</v>
      </c>
      <c r="I182" s="37" t="s">
        <v>107</v>
      </c>
      <c r="J182" s="37"/>
      <c r="K182" s="116">
        <v>10</v>
      </c>
      <c r="L182" s="37">
        <v>28</v>
      </c>
      <c r="M182" s="37"/>
      <c r="N182" s="68">
        <f t="shared" si="55"/>
        <v>280</v>
      </c>
      <c r="O182" s="31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116">
        <v>112</v>
      </c>
      <c r="AE182" s="33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>
        <v>0</v>
      </c>
      <c r="AS182" s="37"/>
      <c r="AT182" s="37">
        <v>112</v>
      </c>
      <c r="AU182" s="37"/>
      <c r="AV182" s="37"/>
      <c r="AW182" s="37">
        <v>56</v>
      </c>
      <c r="AX182" s="37"/>
      <c r="AY182" s="37"/>
      <c r="AZ182" s="33"/>
      <c r="BA182" s="33"/>
      <c r="BB182" s="33"/>
      <c r="BC182" s="33"/>
      <c r="BD182" s="33">
        <v>0</v>
      </c>
      <c r="BE182" s="33"/>
      <c r="BF182" s="33"/>
      <c r="BG182" s="33">
        <v>0</v>
      </c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4"/>
      <c r="BT182" s="1">
        <f t="shared" si="56"/>
        <v>0</v>
      </c>
      <c r="BU182"/>
      <c r="BV182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</row>
    <row r="183" spans="1:276" ht="15" customHeight="1">
      <c r="A183" s="23" t="s">
        <v>34</v>
      </c>
      <c r="B183" s="23"/>
      <c r="C183" s="24" t="s">
        <v>17</v>
      </c>
      <c r="D183" s="90">
        <v>1</v>
      </c>
      <c r="E183" s="24">
        <v>3</v>
      </c>
      <c r="F183" s="24"/>
      <c r="G183" s="24" t="s">
        <v>145</v>
      </c>
      <c r="H183" s="24">
        <v>145</v>
      </c>
      <c r="I183" s="24" t="s">
        <v>107</v>
      </c>
      <c r="J183" s="24"/>
      <c r="K183" s="24">
        <v>10</v>
      </c>
      <c r="L183" s="24">
        <v>28</v>
      </c>
      <c r="M183" s="24"/>
      <c r="N183" s="24">
        <f t="shared" si="55"/>
        <v>280</v>
      </c>
      <c r="O183" s="25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>
        <v>0</v>
      </c>
      <c r="AC183" s="24"/>
      <c r="AD183" s="24">
        <v>140</v>
      </c>
      <c r="AE183" s="26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>
        <v>140</v>
      </c>
      <c r="AR183" s="24"/>
      <c r="AS183" s="24">
        <v>0</v>
      </c>
      <c r="AT183" s="24"/>
      <c r="AU183" s="24"/>
      <c r="AV183" s="24"/>
      <c r="AW183" s="24"/>
      <c r="AX183" s="24"/>
      <c r="AY183" s="24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8"/>
      <c r="BT183" s="1">
        <f t="shared" si="56"/>
        <v>0</v>
      </c>
      <c r="BU183"/>
      <c r="BV183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</row>
    <row r="184" spans="1:276" ht="15" customHeight="1">
      <c r="A184" s="29" t="s">
        <v>120</v>
      </c>
      <c r="B184" s="29"/>
      <c r="C184" s="30" t="s">
        <v>17</v>
      </c>
      <c r="D184" s="91">
        <v>2</v>
      </c>
      <c r="E184" s="37">
        <v>1</v>
      </c>
      <c r="F184" s="30" t="s">
        <v>176</v>
      </c>
      <c r="G184" s="37" t="s">
        <v>145</v>
      </c>
      <c r="H184" s="30">
        <f>30+30</f>
        <v>60</v>
      </c>
      <c r="I184" s="30" t="s">
        <v>107</v>
      </c>
      <c r="J184" s="37"/>
      <c r="K184" s="30">
        <v>4</v>
      </c>
      <c r="L184" s="30">
        <v>28</v>
      </c>
      <c r="M184" s="37"/>
      <c r="N184" s="68">
        <f t="shared" si="55"/>
        <v>112</v>
      </c>
      <c r="O184" s="31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116">
        <v>0</v>
      </c>
      <c r="AA184" s="30"/>
      <c r="AB184" s="30"/>
      <c r="AC184" s="30"/>
      <c r="AD184" s="30"/>
      <c r="AE184" s="33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7">
        <v>112</v>
      </c>
      <c r="AS184" s="30"/>
      <c r="AT184" s="30"/>
      <c r="AU184" s="30"/>
      <c r="AV184" s="30"/>
      <c r="AW184" s="30"/>
      <c r="AX184" s="30"/>
      <c r="AY184" s="30"/>
      <c r="AZ184" s="33"/>
      <c r="BA184" s="37"/>
      <c r="BB184" s="37"/>
      <c r="BC184" s="37"/>
      <c r="BD184" s="33"/>
      <c r="BE184" s="33"/>
      <c r="BF184" s="33"/>
      <c r="BG184" s="33"/>
      <c r="BH184" s="33"/>
      <c r="BI184" s="33"/>
      <c r="BJ184" s="33"/>
      <c r="BK184" s="37"/>
      <c r="BL184" s="33"/>
      <c r="BM184" s="37"/>
      <c r="BN184" s="33"/>
      <c r="BO184" s="37"/>
      <c r="BP184" s="37"/>
      <c r="BQ184" s="33"/>
      <c r="BR184" s="33"/>
      <c r="BS184" s="34"/>
      <c r="BT184" s="1">
        <f t="shared" si="56"/>
        <v>0</v>
      </c>
      <c r="BU184"/>
      <c r="BV18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</row>
    <row r="185" spans="1:276" ht="15" customHeight="1">
      <c r="A185" s="23" t="s">
        <v>128</v>
      </c>
      <c r="B185" s="23"/>
      <c r="C185" s="24" t="s">
        <v>17</v>
      </c>
      <c r="D185" s="90">
        <v>2</v>
      </c>
      <c r="E185" s="24">
        <v>2</v>
      </c>
      <c r="F185" s="24" t="s">
        <v>163</v>
      </c>
      <c r="G185" s="24" t="s">
        <v>158</v>
      </c>
      <c r="H185" s="24">
        <v>13</v>
      </c>
      <c r="I185" s="24" t="s">
        <v>107</v>
      </c>
      <c r="J185" s="24"/>
      <c r="K185" s="24">
        <v>1</v>
      </c>
      <c r="L185" s="24">
        <v>28</v>
      </c>
      <c r="M185" s="24"/>
      <c r="N185" s="24">
        <f t="shared" si="55"/>
        <v>28</v>
      </c>
      <c r="O185" s="25"/>
      <c r="P185" s="24"/>
      <c r="Q185" s="24"/>
      <c r="R185" s="24"/>
      <c r="S185" s="24">
        <v>14</v>
      </c>
      <c r="T185" s="24"/>
      <c r="U185" s="24"/>
      <c r="V185" s="24"/>
      <c r="W185" s="24"/>
      <c r="X185" s="24"/>
      <c r="Y185" s="24">
        <v>14</v>
      </c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1">
        <f t="shared" si="56"/>
        <v>0</v>
      </c>
      <c r="BU185"/>
      <c r="BV185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</row>
    <row r="186" spans="1:276" ht="15" customHeight="1">
      <c r="A186" s="23" t="s">
        <v>44</v>
      </c>
      <c r="B186" s="23"/>
      <c r="C186" s="24" t="s">
        <v>17</v>
      </c>
      <c r="D186" s="90">
        <v>1</v>
      </c>
      <c r="E186" s="24">
        <v>5</v>
      </c>
      <c r="F186" s="24"/>
      <c r="G186" s="24" t="s">
        <v>145</v>
      </c>
      <c r="H186" s="24">
        <v>114</v>
      </c>
      <c r="I186" s="24" t="s">
        <v>104</v>
      </c>
      <c r="J186" s="24"/>
      <c r="K186" s="24">
        <v>4</v>
      </c>
      <c r="L186" s="24">
        <v>14</v>
      </c>
      <c r="M186" s="24"/>
      <c r="N186" s="24">
        <f t="shared" si="55"/>
        <v>56</v>
      </c>
      <c r="O186" s="25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>
        <v>56</v>
      </c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1">
        <f t="shared" si="56"/>
        <v>0</v>
      </c>
      <c r="BU186"/>
      <c r="BV186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</row>
    <row r="187" spans="1:276" ht="15" customHeight="1">
      <c r="A187" s="29" t="s">
        <v>25</v>
      </c>
      <c r="B187" s="29"/>
      <c r="C187" s="30" t="s">
        <v>17</v>
      </c>
      <c r="D187" s="91">
        <v>1</v>
      </c>
      <c r="E187" s="37">
        <v>2</v>
      </c>
      <c r="F187" s="30"/>
      <c r="G187" s="37" t="s">
        <v>145</v>
      </c>
      <c r="H187" s="30">
        <v>165</v>
      </c>
      <c r="I187" s="30" t="s">
        <v>104</v>
      </c>
      <c r="J187" s="37"/>
      <c r="K187" s="116">
        <v>5</v>
      </c>
      <c r="L187" s="30">
        <v>14</v>
      </c>
      <c r="M187" s="37"/>
      <c r="N187" s="68">
        <f t="shared" si="55"/>
        <v>70</v>
      </c>
      <c r="O187" s="31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7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7"/>
      <c r="BD187" s="37"/>
      <c r="BE187" s="30"/>
      <c r="BF187" s="37"/>
      <c r="BG187" s="30"/>
      <c r="BH187" s="37"/>
      <c r="BI187" s="30"/>
      <c r="BJ187" s="30"/>
      <c r="BK187" s="37"/>
      <c r="BL187" s="30"/>
      <c r="BM187" s="37"/>
      <c r="BN187" s="37"/>
      <c r="BO187" s="30"/>
      <c r="BP187" s="30"/>
      <c r="BQ187" s="37"/>
      <c r="BR187" s="116">
        <v>70</v>
      </c>
      <c r="BS187" s="37"/>
      <c r="BT187" s="1">
        <f t="shared" si="56"/>
        <v>0</v>
      </c>
      <c r="BU187" t="s">
        <v>179</v>
      </c>
      <c r="BV187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</row>
    <row r="188" spans="1:276" ht="15" customHeight="1">
      <c r="A188" s="96" t="s">
        <v>16</v>
      </c>
      <c r="B188" s="96"/>
      <c r="C188" s="24" t="s">
        <v>17</v>
      </c>
      <c r="D188" s="90">
        <v>1</v>
      </c>
      <c r="E188" s="24">
        <v>1</v>
      </c>
      <c r="F188" s="24"/>
      <c r="G188" s="24" t="s">
        <v>145</v>
      </c>
      <c r="H188" s="24">
        <v>165</v>
      </c>
      <c r="I188" s="24" t="s">
        <v>104</v>
      </c>
      <c r="J188" s="24"/>
      <c r="K188" s="24">
        <v>6</v>
      </c>
      <c r="L188" s="24">
        <v>14</v>
      </c>
      <c r="M188" s="24"/>
      <c r="N188" s="24">
        <f t="shared" si="55"/>
        <v>84</v>
      </c>
      <c r="O188" s="25"/>
      <c r="P188" s="24">
        <v>42</v>
      </c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>
        <v>42</v>
      </c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1">
        <f t="shared" si="56"/>
        <v>0</v>
      </c>
      <c r="BU188"/>
      <c r="BV188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</row>
    <row r="189" spans="1:276" ht="15" customHeight="1">
      <c r="A189" s="23" t="s">
        <v>69</v>
      </c>
      <c r="B189" s="23"/>
      <c r="C189" s="24" t="s">
        <v>17</v>
      </c>
      <c r="D189" s="90">
        <v>2</v>
      </c>
      <c r="E189" s="24">
        <v>2</v>
      </c>
      <c r="F189" s="24" t="s">
        <v>148</v>
      </c>
      <c r="G189" s="24" t="s">
        <v>145</v>
      </c>
      <c r="H189" s="24">
        <v>42</v>
      </c>
      <c r="I189" s="24" t="s">
        <v>107</v>
      </c>
      <c r="J189" s="24"/>
      <c r="K189" s="24">
        <v>3</v>
      </c>
      <c r="L189" s="24">
        <v>14</v>
      </c>
      <c r="M189" s="24"/>
      <c r="N189" s="24">
        <f t="shared" si="55"/>
        <v>42</v>
      </c>
      <c r="O189" s="25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>
        <v>42</v>
      </c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1">
        <f t="shared" si="56"/>
        <v>0</v>
      </c>
      <c r="BU189"/>
      <c r="BV189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</row>
    <row r="190" spans="1:276" ht="15" customHeight="1">
      <c r="A190" s="29" t="s">
        <v>69</v>
      </c>
      <c r="B190" s="29"/>
      <c r="C190" s="30" t="s">
        <v>17</v>
      </c>
      <c r="D190" s="91">
        <v>2</v>
      </c>
      <c r="E190" s="116">
        <v>1</v>
      </c>
      <c r="F190" s="30" t="s">
        <v>148</v>
      </c>
      <c r="G190" s="37" t="s">
        <v>145</v>
      </c>
      <c r="H190" s="116">
        <v>30</v>
      </c>
      <c r="I190" s="30" t="s">
        <v>107</v>
      </c>
      <c r="J190" s="37"/>
      <c r="K190" s="116">
        <v>2</v>
      </c>
      <c r="L190" s="30">
        <v>14</v>
      </c>
      <c r="M190" s="37"/>
      <c r="N190" s="68">
        <f t="shared" si="55"/>
        <v>28</v>
      </c>
      <c r="O190" s="31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7"/>
      <c r="AF190" s="30"/>
      <c r="AG190" s="30"/>
      <c r="AH190" s="30"/>
      <c r="AI190" s="30"/>
      <c r="AJ190" s="37"/>
      <c r="AK190" s="30"/>
      <c r="AL190" s="30"/>
      <c r="AM190" s="30"/>
      <c r="AN190" s="30"/>
      <c r="AO190" s="116">
        <v>28</v>
      </c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7"/>
      <c r="BA190" s="30"/>
      <c r="BB190" s="30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0"/>
      <c r="BP190" s="30"/>
      <c r="BQ190" s="37"/>
      <c r="BR190" s="37"/>
      <c r="BS190" s="37"/>
      <c r="BT190" s="1">
        <f t="shared" si="56"/>
        <v>0</v>
      </c>
      <c r="BU190"/>
      <c r="BV190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</row>
    <row r="191" spans="1:276" s="1" customFormat="1" ht="15" customHeight="1">
      <c r="A191" s="29" t="s">
        <v>54</v>
      </c>
      <c r="B191" s="29"/>
      <c r="C191" s="37" t="s">
        <v>17</v>
      </c>
      <c r="D191" s="91">
        <v>2</v>
      </c>
      <c r="E191" s="37">
        <v>1</v>
      </c>
      <c r="F191" s="37"/>
      <c r="G191" s="37" t="s">
        <v>145</v>
      </c>
      <c r="H191" s="37">
        <v>105</v>
      </c>
      <c r="I191" s="37" t="s">
        <v>107</v>
      </c>
      <c r="J191" s="37"/>
      <c r="K191" s="37">
        <v>8</v>
      </c>
      <c r="L191" s="37">
        <v>28</v>
      </c>
      <c r="M191" s="37"/>
      <c r="N191" s="68">
        <f t="shared" si="55"/>
        <v>224</v>
      </c>
      <c r="O191" s="31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>
        <v>224</v>
      </c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1">
        <f t="shared" si="56"/>
        <v>0</v>
      </c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</row>
    <row r="192" spans="1:276" ht="15" customHeight="1">
      <c r="A192" s="65" t="s">
        <v>98</v>
      </c>
      <c r="B192" s="65"/>
      <c r="C192" s="66" t="s">
        <v>99</v>
      </c>
      <c r="D192" s="93" t="s">
        <v>100</v>
      </c>
      <c r="E192" s="66"/>
      <c r="F192" s="66" t="s">
        <v>100</v>
      </c>
      <c r="G192" s="66"/>
      <c r="H192" s="66">
        <v>14</v>
      </c>
      <c r="I192" s="66" t="s">
        <v>107</v>
      </c>
      <c r="J192" s="66"/>
      <c r="K192" s="116">
        <v>4</v>
      </c>
      <c r="L192" s="66">
        <v>30</v>
      </c>
      <c r="M192" s="66"/>
      <c r="N192" s="68">
        <f t="shared" si="55"/>
        <v>120</v>
      </c>
      <c r="O192" s="31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7"/>
      <c r="AF192" s="30"/>
      <c r="AG192" s="30">
        <v>30</v>
      </c>
      <c r="AH192" s="37"/>
      <c r="AI192" s="30"/>
      <c r="AJ192" s="30"/>
      <c r="AK192" s="30"/>
      <c r="AL192" s="37"/>
      <c r="AM192" s="30"/>
      <c r="AN192" s="30"/>
      <c r="AO192" s="30"/>
      <c r="AP192" s="30"/>
      <c r="AQ192" s="116">
        <v>30</v>
      </c>
      <c r="AR192" s="37"/>
      <c r="AS192" s="37"/>
      <c r="AT192" s="37"/>
      <c r="AU192" s="37"/>
      <c r="AV192" s="30"/>
      <c r="AW192" s="30"/>
      <c r="AX192" s="30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116">
        <v>0</v>
      </c>
      <c r="BL192" s="37"/>
      <c r="BM192" s="37"/>
      <c r="BN192" s="37"/>
      <c r="BO192" s="37"/>
      <c r="BP192" s="37">
        <v>60</v>
      </c>
      <c r="BQ192" s="37"/>
      <c r="BR192" s="37"/>
      <c r="BS192" s="37"/>
      <c r="BT192" s="1">
        <f t="shared" si="56"/>
        <v>0</v>
      </c>
      <c r="BU192" s="1" t="s">
        <v>351</v>
      </c>
      <c r="BV192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</row>
    <row r="193" spans="1:276" ht="15" customHeight="1">
      <c r="A193" s="56" t="s">
        <v>108</v>
      </c>
      <c r="B193" s="56"/>
      <c r="C193" s="67" t="s">
        <v>17</v>
      </c>
      <c r="D193" s="92" t="s">
        <v>31</v>
      </c>
      <c r="E193" s="67"/>
      <c r="F193" s="67" t="s">
        <v>31</v>
      </c>
      <c r="G193" s="67"/>
      <c r="H193" s="67">
        <v>30</v>
      </c>
      <c r="I193" s="67" t="s">
        <v>107</v>
      </c>
      <c r="J193" s="67"/>
      <c r="K193" s="67">
        <v>2</v>
      </c>
      <c r="L193" s="67">
        <v>14</v>
      </c>
      <c r="M193" s="67"/>
      <c r="N193" s="24">
        <f t="shared" si="55"/>
        <v>28</v>
      </c>
      <c r="O193" s="25"/>
      <c r="P193" s="24"/>
      <c r="Q193" s="24"/>
      <c r="R193" s="24"/>
      <c r="S193" s="24"/>
      <c r="T193" s="24"/>
      <c r="U193" s="24"/>
      <c r="V193" s="24"/>
      <c r="W193" s="24"/>
      <c r="X193" s="24">
        <v>28</v>
      </c>
      <c r="Y193" s="24"/>
      <c r="Z193" s="24"/>
      <c r="AA193" s="24"/>
      <c r="AB193" s="24"/>
      <c r="AC193" s="24"/>
      <c r="AD193" s="24"/>
      <c r="AE193" s="26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6"/>
      <c r="BA193" s="24"/>
      <c r="BB193" s="24"/>
      <c r="BC193" s="24"/>
      <c r="BD193" s="26"/>
      <c r="BE193" s="26"/>
      <c r="BF193" s="26"/>
      <c r="BG193" s="26"/>
      <c r="BH193" s="26"/>
      <c r="BI193" s="26"/>
      <c r="BJ193" s="26"/>
      <c r="BK193" s="24"/>
      <c r="BL193" s="26"/>
      <c r="BM193" s="24"/>
      <c r="BN193" s="26"/>
      <c r="BO193" s="24"/>
      <c r="BP193" s="24"/>
      <c r="BQ193" s="26"/>
      <c r="BR193" s="26"/>
      <c r="BS193" s="28"/>
      <c r="BT193" s="1">
        <f t="shared" si="56"/>
        <v>0</v>
      </c>
      <c r="BU193" t="s">
        <v>181</v>
      </c>
      <c r="BV193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</row>
    <row r="194" spans="1:276" ht="15" customHeight="1">
      <c r="A194" s="56" t="s">
        <v>108</v>
      </c>
      <c r="B194" s="56"/>
      <c r="C194" s="67" t="s">
        <v>17</v>
      </c>
      <c r="D194" s="92" t="s">
        <v>127</v>
      </c>
      <c r="E194" s="67"/>
      <c r="F194" s="67" t="s">
        <v>127</v>
      </c>
      <c r="G194" s="67"/>
      <c r="H194" s="67">
        <v>30</v>
      </c>
      <c r="I194" s="67" t="s">
        <v>107</v>
      </c>
      <c r="J194" s="67"/>
      <c r="K194" s="67">
        <v>2</v>
      </c>
      <c r="L194" s="67">
        <v>28</v>
      </c>
      <c r="M194" s="67"/>
      <c r="N194" s="24">
        <f t="shared" ref="N194:N225" si="57">K194*L194</f>
        <v>56</v>
      </c>
      <c r="O194" s="25"/>
      <c r="P194" s="24"/>
      <c r="Q194" s="24"/>
      <c r="R194" s="24"/>
      <c r="S194" s="24"/>
      <c r="T194" s="24"/>
      <c r="U194" s="24"/>
      <c r="V194" s="24"/>
      <c r="W194" s="24"/>
      <c r="X194" s="24">
        <v>56</v>
      </c>
      <c r="Y194" s="24"/>
      <c r="Z194" s="24"/>
      <c r="AA194" s="24"/>
      <c r="AB194" s="24"/>
      <c r="AC194" s="24"/>
      <c r="AD194" s="24"/>
      <c r="AE194" s="26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6"/>
      <c r="BA194" s="24"/>
      <c r="BB194" s="24"/>
      <c r="BC194" s="24"/>
      <c r="BD194" s="26"/>
      <c r="BE194" s="26"/>
      <c r="BF194" s="26"/>
      <c r="BG194" s="26"/>
      <c r="BH194" s="26"/>
      <c r="BI194" s="26"/>
      <c r="BJ194" s="26"/>
      <c r="BK194" s="24"/>
      <c r="BL194" s="26"/>
      <c r="BM194" s="24"/>
      <c r="BN194" s="26"/>
      <c r="BO194" s="24"/>
      <c r="BP194" s="24"/>
      <c r="BQ194" s="26"/>
      <c r="BR194" s="26"/>
      <c r="BS194" s="28"/>
      <c r="BT194" s="1">
        <f t="shared" si="56"/>
        <v>0</v>
      </c>
      <c r="BU194" t="s">
        <v>181</v>
      </c>
      <c r="BV19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</row>
    <row r="195" spans="1:276" ht="15" customHeight="1">
      <c r="A195" s="29" t="s">
        <v>56</v>
      </c>
      <c r="B195" s="29"/>
      <c r="C195" s="30" t="s">
        <v>17</v>
      </c>
      <c r="D195" s="91">
        <v>2</v>
      </c>
      <c r="E195" s="116">
        <v>1</v>
      </c>
      <c r="F195" s="30" t="s">
        <v>148</v>
      </c>
      <c r="G195" s="37" t="s">
        <v>145</v>
      </c>
      <c r="H195" s="116">
        <v>30</v>
      </c>
      <c r="I195" s="30" t="s">
        <v>107</v>
      </c>
      <c r="J195" s="37"/>
      <c r="K195" s="116">
        <v>2</v>
      </c>
      <c r="L195" s="30">
        <v>14</v>
      </c>
      <c r="M195" s="37"/>
      <c r="N195" s="68">
        <f t="shared" si="57"/>
        <v>28</v>
      </c>
      <c r="O195" s="31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3"/>
      <c r="AF195" s="30"/>
      <c r="AG195" s="30"/>
      <c r="AH195" s="30"/>
      <c r="AI195" s="30"/>
      <c r="AJ195" s="116">
        <v>28</v>
      </c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3"/>
      <c r="BA195" s="30"/>
      <c r="BB195" s="30"/>
      <c r="BC195" s="37"/>
      <c r="BD195" s="33"/>
      <c r="BE195" s="33"/>
      <c r="BF195" s="33"/>
      <c r="BG195" s="33"/>
      <c r="BH195" s="33"/>
      <c r="BI195" s="33"/>
      <c r="BJ195" s="33"/>
      <c r="BK195" s="37"/>
      <c r="BL195" s="33"/>
      <c r="BM195" s="37"/>
      <c r="BN195" s="33"/>
      <c r="BO195" s="30"/>
      <c r="BP195" s="30"/>
      <c r="BQ195" s="33"/>
      <c r="BR195" s="33"/>
      <c r="BS195" s="34"/>
      <c r="BT195" s="1">
        <f t="shared" si="56"/>
        <v>0</v>
      </c>
      <c r="BU195"/>
      <c r="BV195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</row>
    <row r="196" spans="1:276" ht="15" customHeight="1">
      <c r="A196" s="29" t="s">
        <v>64</v>
      </c>
      <c r="B196" s="29"/>
      <c r="C196" s="30" t="s">
        <v>17</v>
      </c>
      <c r="D196" s="91">
        <v>2</v>
      </c>
      <c r="E196" s="116">
        <v>1</v>
      </c>
      <c r="F196" s="30" t="s">
        <v>143</v>
      </c>
      <c r="G196" s="37" t="s">
        <v>145</v>
      </c>
      <c r="H196" s="116">
        <v>45</v>
      </c>
      <c r="I196" s="30" t="s">
        <v>107</v>
      </c>
      <c r="J196" s="37"/>
      <c r="K196" s="116">
        <v>3</v>
      </c>
      <c r="L196" s="30">
        <v>14</v>
      </c>
      <c r="M196" s="37"/>
      <c r="N196" s="68">
        <f t="shared" si="57"/>
        <v>42</v>
      </c>
      <c r="O196" s="31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116">
        <v>42</v>
      </c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3"/>
      <c r="BA196" s="37"/>
      <c r="BB196" s="37"/>
      <c r="BC196" s="37"/>
      <c r="BD196" s="33"/>
      <c r="BE196" s="33"/>
      <c r="BF196" s="33"/>
      <c r="BG196" s="33"/>
      <c r="BH196" s="33"/>
      <c r="BI196" s="33"/>
      <c r="BJ196" s="33"/>
      <c r="BK196" s="37"/>
      <c r="BL196" s="33"/>
      <c r="BM196" s="37"/>
      <c r="BN196" s="33"/>
      <c r="BO196" s="37"/>
      <c r="BP196" s="37"/>
      <c r="BQ196" s="33"/>
      <c r="BR196" s="33"/>
      <c r="BS196" s="34"/>
      <c r="BT196" s="1">
        <f t="shared" si="56"/>
        <v>0</v>
      </c>
      <c r="BU196"/>
      <c r="BV196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</row>
    <row r="197" spans="1:276" ht="15" customHeight="1">
      <c r="A197" s="29" t="s">
        <v>59</v>
      </c>
      <c r="B197" s="29"/>
      <c r="C197" s="30" t="s">
        <v>17</v>
      </c>
      <c r="D197" s="91">
        <v>2</v>
      </c>
      <c r="E197" s="116">
        <v>1</v>
      </c>
      <c r="F197" s="30" t="s">
        <v>148</v>
      </c>
      <c r="G197" s="37" t="s">
        <v>145</v>
      </c>
      <c r="H197" s="116">
        <v>30</v>
      </c>
      <c r="I197" s="30" t="s">
        <v>110</v>
      </c>
      <c r="J197" s="37"/>
      <c r="K197" s="116">
        <v>1</v>
      </c>
      <c r="L197" s="30">
        <v>14</v>
      </c>
      <c r="M197" s="37"/>
      <c r="N197" s="68">
        <f t="shared" si="57"/>
        <v>14</v>
      </c>
      <c r="O197" s="31"/>
      <c r="P197" s="30"/>
      <c r="Q197" s="30"/>
      <c r="R197" s="30"/>
      <c r="S197" s="30"/>
      <c r="T197" s="30"/>
      <c r="U197" s="30"/>
      <c r="V197" s="30"/>
      <c r="W197" s="30"/>
      <c r="X197" s="30"/>
      <c r="Y197" s="116">
        <v>14</v>
      </c>
      <c r="Z197" s="30"/>
      <c r="AA197" s="30"/>
      <c r="AB197" s="30"/>
      <c r="AC197" s="30"/>
      <c r="AD197" s="30"/>
      <c r="AE197" s="33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4"/>
      <c r="BT197" s="1">
        <f t="shared" si="56"/>
        <v>0</v>
      </c>
      <c r="BU197"/>
      <c r="BV197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</row>
    <row r="198" spans="1:276" ht="15" customHeight="1">
      <c r="A198" s="23" t="s">
        <v>41</v>
      </c>
      <c r="B198" s="23"/>
      <c r="C198" s="24" t="s">
        <v>17</v>
      </c>
      <c r="D198" s="90">
        <v>1</v>
      </c>
      <c r="E198" s="24">
        <v>5</v>
      </c>
      <c r="F198" s="24"/>
      <c r="G198" s="24" t="s">
        <v>145</v>
      </c>
      <c r="H198" s="24">
        <v>114</v>
      </c>
      <c r="I198" s="24" t="s">
        <v>110</v>
      </c>
      <c r="J198" s="24"/>
      <c r="K198" s="24">
        <v>4</v>
      </c>
      <c r="L198" s="24">
        <v>14</v>
      </c>
      <c r="M198" s="24"/>
      <c r="N198" s="24">
        <f t="shared" si="57"/>
        <v>56</v>
      </c>
      <c r="O198" s="25"/>
      <c r="P198" s="24"/>
      <c r="Q198" s="24"/>
      <c r="R198" s="24"/>
      <c r="S198" s="24"/>
      <c r="T198" s="24"/>
      <c r="U198" s="24"/>
      <c r="V198" s="24"/>
      <c r="W198" s="24"/>
      <c r="X198" s="24">
        <v>28</v>
      </c>
      <c r="Y198" s="24"/>
      <c r="Z198" s="24"/>
      <c r="AA198" s="24"/>
      <c r="AB198" s="24"/>
      <c r="AC198" s="24"/>
      <c r="AD198" s="24"/>
      <c r="AE198" s="26"/>
      <c r="AF198" s="24"/>
      <c r="AG198" s="24"/>
      <c r="AH198" s="24"/>
      <c r="AI198" s="24"/>
      <c r="AJ198" s="24"/>
      <c r="AK198" s="24"/>
      <c r="AL198" s="24">
        <v>28</v>
      </c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8"/>
      <c r="BT198" s="1">
        <f t="shared" si="56"/>
        <v>0</v>
      </c>
      <c r="BU198"/>
      <c r="BV198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</row>
    <row r="199" spans="1:276" ht="15" customHeight="1">
      <c r="A199" s="23" t="s">
        <v>52</v>
      </c>
      <c r="B199" s="23"/>
      <c r="C199" s="24" t="s">
        <v>17</v>
      </c>
      <c r="D199" s="90">
        <v>1</v>
      </c>
      <c r="E199" s="24">
        <v>7</v>
      </c>
      <c r="F199" s="24"/>
      <c r="G199" s="24" t="s">
        <v>145</v>
      </c>
      <c r="H199" s="24">
        <v>119</v>
      </c>
      <c r="I199" s="24" t="s">
        <v>107</v>
      </c>
      <c r="J199" s="24"/>
      <c r="K199" s="24">
        <v>8</v>
      </c>
      <c r="L199" s="24">
        <v>28</v>
      </c>
      <c r="M199" s="24"/>
      <c r="N199" s="24">
        <f t="shared" si="57"/>
        <v>224</v>
      </c>
      <c r="O199" s="25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6"/>
      <c r="AF199" s="24"/>
      <c r="AG199" s="24"/>
      <c r="AH199" s="24"/>
      <c r="AI199" s="24"/>
      <c r="AJ199" s="24"/>
      <c r="AK199" s="24">
        <v>140</v>
      </c>
      <c r="AL199" s="24"/>
      <c r="AM199" s="24"/>
      <c r="AN199" s="24"/>
      <c r="AO199" s="24"/>
      <c r="AP199" s="24"/>
      <c r="AQ199" s="24">
        <v>76</v>
      </c>
      <c r="AR199" s="24"/>
      <c r="AS199" s="24"/>
      <c r="AT199" s="24"/>
      <c r="AU199" s="24"/>
      <c r="AV199" s="24"/>
      <c r="AW199" s="24"/>
      <c r="AX199" s="24"/>
      <c r="AY199" s="24">
        <v>8</v>
      </c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8"/>
      <c r="BT199" s="1">
        <f t="shared" si="56"/>
        <v>0</v>
      </c>
      <c r="BU199"/>
      <c r="BV199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</row>
    <row r="200" spans="1:276" s="1" customFormat="1" ht="15" customHeight="1">
      <c r="A200" s="23" t="s">
        <v>24</v>
      </c>
      <c r="B200" s="23"/>
      <c r="C200" s="24" t="s">
        <v>17</v>
      </c>
      <c r="D200" s="90">
        <v>1</v>
      </c>
      <c r="E200" s="24">
        <v>1</v>
      </c>
      <c r="F200" s="24"/>
      <c r="G200" s="24" t="s">
        <v>145</v>
      </c>
      <c r="H200" s="24">
        <v>165</v>
      </c>
      <c r="I200" s="24" t="s">
        <v>107</v>
      </c>
      <c r="J200" s="24"/>
      <c r="K200" s="24">
        <v>12</v>
      </c>
      <c r="L200" s="24">
        <v>14</v>
      </c>
      <c r="M200" s="24"/>
      <c r="N200" s="24">
        <f t="shared" si="57"/>
        <v>168</v>
      </c>
      <c r="O200" s="25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6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>
        <v>168</v>
      </c>
      <c r="BS200" s="28"/>
      <c r="BT200" s="1">
        <f t="shared" si="56"/>
        <v>0</v>
      </c>
      <c r="BU200" s="1" t="s">
        <v>189</v>
      </c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</row>
    <row r="201" spans="1:276" ht="15" customHeight="1">
      <c r="A201" s="29" t="s">
        <v>82</v>
      </c>
      <c r="B201" s="29"/>
      <c r="C201" s="30" t="s">
        <v>17</v>
      </c>
      <c r="D201" s="91">
        <v>2</v>
      </c>
      <c r="E201" s="37">
        <v>3</v>
      </c>
      <c r="F201" s="30" t="s">
        <v>148</v>
      </c>
      <c r="G201" s="37" t="s">
        <v>145</v>
      </c>
      <c r="H201" s="30">
        <v>42</v>
      </c>
      <c r="I201" s="30" t="s">
        <v>110</v>
      </c>
      <c r="J201" s="37"/>
      <c r="K201" s="30">
        <v>2</v>
      </c>
      <c r="L201" s="30">
        <v>14</v>
      </c>
      <c r="M201" s="37"/>
      <c r="N201" s="68">
        <f t="shared" si="57"/>
        <v>28</v>
      </c>
      <c r="O201" s="31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7"/>
      <c r="AA201" s="30"/>
      <c r="AB201" s="30"/>
      <c r="AC201" s="30"/>
      <c r="AD201" s="30"/>
      <c r="AE201" s="33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>
        <v>28</v>
      </c>
      <c r="AV201" s="30"/>
      <c r="AW201" s="30"/>
      <c r="AX201" s="30"/>
      <c r="AY201" s="30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4"/>
      <c r="BT201" s="1">
        <f t="shared" si="56"/>
        <v>0</v>
      </c>
      <c r="BU201"/>
      <c r="BV201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</row>
    <row r="202" spans="1:276" ht="15" customHeight="1">
      <c r="A202" s="97" t="s">
        <v>36</v>
      </c>
      <c r="B202" s="97"/>
      <c r="C202" s="37" t="s">
        <v>17</v>
      </c>
      <c r="D202" s="91">
        <v>1</v>
      </c>
      <c r="E202" s="37">
        <v>4</v>
      </c>
      <c r="F202" s="37"/>
      <c r="G202" s="37" t="s">
        <v>145</v>
      </c>
      <c r="H202" s="37">
        <v>145</v>
      </c>
      <c r="I202" s="37" t="s">
        <v>107</v>
      </c>
      <c r="J202" s="37"/>
      <c r="K202" s="37">
        <v>10</v>
      </c>
      <c r="L202" s="37">
        <v>28</v>
      </c>
      <c r="M202" s="37"/>
      <c r="N202" s="68">
        <f t="shared" si="57"/>
        <v>280</v>
      </c>
      <c r="O202" s="31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116">
        <v>112</v>
      </c>
      <c r="AA202" s="30"/>
      <c r="AB202" s="30"/>
      <c r="AC202" s="30"/>
      <c r="AD202" s="30"/>
      <c r="AE202" s="33"/>
      <c r="AF202" s="30"/>
      <c r="AG202" s="30"/>
      <c r="AH202" s="116">
        <v>56</v>
      </c>
      <c r="AI202" s="30">
        <v>0</v>
      </c>
      <c r="AJ202" s="30"/>
      <c r="AK202" s="30"/>
      <c r="AL202" s="30"/>
      <c r="AM202" s="30"/>
      <c r="AN202" s="30"/>
      <c r="AO202" s="30"/>
      <c r="AP202" s="30"/>
      <c r="AQ202" s="30"/>
      <c r="AR202" s="37">
        <v>0</v>
      </c>
      <c r="AS202" s="30"/>
      <c r="AT202" s="30">
        <v>112</v>
      </c>
      <c r="AU202" s="30"/>
      <c r="AV202" s="30"/>
      <c r="AW202" s="30"/>
      <c r="AX202" s="30"/>
      <c r="AY202" s="30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4"/>
      <c r="BT202" s="1">
        <f t="shared" si="56"/>
        <v>0</v>
      </c>
      <c r="BU202" t="s">
        <v>375</v>
      </c>
      <c r="BV202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</row>
    <row r="203" spans="1:276" ht="15" customHeight="1">
      <c r="A203" s="29" t="s">
        <v>28</v>
      </c>
      <c r="B203" s="29"/>
      <c r="C203" s="30" t="s">
        <v>17</v>
      </c>
      <c r="D203" s="91">
        <v>1</v>
      </c>
      <c r="E203" s="37">
        <v>2</v>
      </c>
      <c r="F203" s="30"/>
      <c r="G203" s="37" t="s">
        <v>145</v>
      </c>
      <c r="H203" s="30">
        <v>165</v>
      </c>
      <c r="I203" s="30" t="s">
        <v>107</v>
      </c>
      <c r="J203" s="37"/>
      <c r="K203" s="116">
        <v>10</v>
      </c>
      <c r="L203" s="30">
        <v>28</v>
      </c>
      <c r="M203" s="37"/>
      <c r="N203" s="68">
        <f t="shared" si="57"/>
        <v>280</v>
      </c>
      <c r="O203" s="31"/>
      <c r="P203" s="30"/>
      <c r="Q203" s="30"/>
      <c r="R203" s="30"/>
      <c r="S203" s="30"/>
      <c r="T203" s="30"/>
      <c r="U203" s="30"/>
      <c r="V203" s="30"/>
      <c r="W203" s="116">
        <v>84</v>
      </c>
      <c r="X203" s="30"/>
      <c r="Y203" s="30"/>
      <c r="Z203" s="37"/>
      <c r="AA203" s="116">
        <v>140</v>
      </c>
      <c r="AB203" s="30"/>
      <c r="AC203" s="116">
        <v>56</v>
      </c>
      <c r="AD203" s="30"/>
      <c r="AE203" s="33"/>
      <c r="AF203" s="30"/>
      <c r="AG203" s="30"/>
      <c r="AH203" s="30"/>
      <c r="AI203" s="37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4"/>
      <c r="BT203" s="1">
        <f t="shared" si="56"/>
        <v>0</v>
      </c>
      <c r="BU203"/>
      <c r="BV203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</row>
    <row r="204" spans="1:276" ht="15" customHeight="1">
      <c r="A204" s="56" t="s">
        <v>93</v>
      </c>
      <c r="B204" s="56"/>
      <c r="C204" s="67" t="s">
        <v>17</v>
      </c>
      <c r="D204" s="92">
        <v>1</v>
      </c>
      <c r="E204" s="67">
        <v>5</v>
      </c>
      <c r="F204" s="67"/>
      <c r="G204" s="67" t="s">
        <v>338</v>
      </c>
      <c r="H204" s="67">
        <v>31</v>
      </c>
      <c r="I204" s="67" t="s">
        <v>107</v>
      </c>
      <c r="J204" s="67"/>
      <c r="K204" s="67">
        <v>2</v>
      </c>
      <c r="L204" s="67">
        <v>30</v>
      </c>
      <c r="M204" s="67"/>
      <c r="N204" s="67">
        <f t="shared" si="57"/>
        <v>60</v>
      </c>
      <c r="O204" s="25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6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>
        <v>60</v>
      </c>
      <c r="AX204" s="24"/>
      <c r="AY204" s="24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8"/>
      <c r="BT204" s="1">
        <f t="shared" si="56"/>
        <v>0</v>
      </c>
      <c r="BU204" s="1" t="s">
        <v>351</v>
      </c>
      <c r="BV20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</row>
    <row r="205" spans="1:276" ht="15" customHeight="1">
      <c r="A205" s="29" t="s">
        <v>46</v>
      </c>
      <c r="B205" s="29"/>
      <c r="C205" s="37" t="s">
        <v>17</v>
      </c>
      <c r="D205" s="91">
        <v>1</v>
      </c>
      <c r="E205" s="37">
        <v>6</v>
      </c>
      <c r="F205" s="37"/>
      <c r="G205" s="37" t="s">
        <v>145</v>
      </c>
      <c r="H205" s="37">
        <v>114</v>
      </c>
      <c r="I205" s="37" t="s">
        <v>107</v>
      </c>
      <c r="J205" s="37"/>
      <c r="K205" s="37">
        <v>8</v>
      </c>
      <c r="L205" s="37">
        <v>14</v>
      </c>
      <c r="M205" s="37"/>
      <c r="N205" s="68">
        <f t="shared" si="57"/>
        <v>112</v>
      </c>
      <c r="O205" s="31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3"/>
      <c r="AF205" s="30"/>
      <c r="AG205" s="30"/>
      <c r="AH205" s="37">
        <v>112</v>
      </c>
      <c r="AI205" s="30"/>
      <c r="AJ205" s="37"/>
      <c r="AK205" s="30"/>
      <c r="AL205" s="37"/>
      <c r="AM205" s="30"/>
      <c r="AN205" s="37"/>
      <c r="AO205" s="30"/>
      <c r="AP205" s="30"/>
      <c r="AQ205" s="37"/>
      <c r="AR205" s="37"/>
      <c r="AS205" s="37"/>
      <c r="AT205" s="37"/>
      <c r="AU205" s="37"/>
      <c r="AV205" s="30"/>
      <c r="AW205" s="30"/>
      <c r="AX205" s="30"/>
      <c r="AY205" s="37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4"/>
      <c r="BT205" s="1">
        <f t="shared" si="56"/>
        <v>0</v>
      </c>
      <c r="BU205"/>
      <c r="BV205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</row>
    <row r="206" spans="1:276" ht="15" customHeight="1">
      <c r="A206" s="29" t="s">
        <v>119</v>
      </c>
      <c r="B206" s="29"/>
      <c r="C206" s="30" t="s">
        <v>17</v>
      </c>
      <c r="D206" s="91">
        <v>2</v>
      </c>
      <c r="E206" s="37">
        <v>1</v>
      </c>
      <c r="F206" s="30" t="s">
        <v>160</v>
      </c>
      <c r="G206" s="37" t="s">
        <v>145</v>
      </c>
      <c r="H206" s="116">
        <v>16</v>
      </c>
      <c r="I206" s="30" t="s">
        <v>110</v>
      </c>
      <c r="J206" s="37"/>
      <c r="K206" s="30">
        <v>1</v>
      </c>
      <c r="L206" s="30">
        <v>14</v>
      </c>
      <c r="M206" s="37"/>
      <c r="N206" s="68">
        <f t="shared" si="57"/>
        <v>14</v>
      </c>
      <c r="O206" s="31"/>
      <c r="P206" s="30"/>
      <c r="Q206" s="30"/>
      <c r="R206" s="30"/>
      <c r="S206" s="30"/>
      <c r="T206" s="30">
        <v>5</v>
      </c>
      <c r="U206" s="30"/>
      <c r="V206" s="30"/>
      <c r="W206" s="30"/>
      <c r="X206" s="30"/>
      <c r="Y206" s="30"/>
      <c r="Z206" s="37">
        <v>4</v>
      </c>
      <c r="AA206" s="30"/>
      <c r="AB206" s="30"/>
      <c r="AC206" s="30"/>
      <c r="AD206" s="30"/>
      <c r="AE206" s="33"/>
      <c r="AF206" s="30"/>
      <c r="AG206" s="30">
        <v>0</v>
      </c>
      <c r="AH206" s="37">
        <v>5</v>
      </c>
      <c r="AI206" s="30"/>
      <c r="AJ206" s="30"/>
      <c r="AK206" s="30"/>
      <c r="AL206" s="30"/>
      <c r="AM206" s="30"/>
      <c r="AN206" s="30"/>
      <c r="AO206" s="30"/>
      <c r="AP206" s="30"/>
      <c r="AQ206" s="30"/>
      <c r="AR206" s="37"/>
      <c r="AS206" s="30"/>
      <c r="AT206" s="30"/>
      <c r="AU206" s="30"/>
      <c r="AV206" s="30"/>
      <c r="AW206" s="30"/>
      <c r="AX206" s="30"/>
      <c r="AY206" s="30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4"/>
      <c r="BT206" s="1">
        <f t="shared" si="56"/>
        <v>0</v>
      </c>
      <c r="BU206"/>
      <c r="BV206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</row>
    <row r="207" spans="1:276" ht="15" customHeight="1">
      <c r="A207" s="23" t="s">
        <v>123</v>
      </c>
      <c r="B207" s="23"/>
      <c r="C207" s="24" t="s">
        <v>17</v>
      </c>
      <c r="D207" s="90">
        <v>2</v>
      </c>
      <c r="E207" s="24">
        <v>2</v>
      </c>
      <c r="F207" s="24" t="s">
        <v>160</v>
      </c>
      <c r="G207" s="24" t="s">
        <v>145</v>
      </c>
      <c r="H207" s="24">
        <v>16</v>
      </c>
      <c r="I207" s="24" t="s">
        <v>110</v>
      </c>
      <c r="J207" s="24"/>
      <c r="K207" s="24">
        <v>1</v>
      </c>
      <c r="L207" s="24">
        <v>28</v>
      </c>
      <c r="M207" s="24"/>
      <c r="N207" s="24">
        <f t="shared" si="57"/>
        <v>28</v>
      </c>
      <c r="O207" s="25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6"/>
      <c r="AF207" s="24"/>
      <c r="AG207" s="24"/>
      <c r="AH207" s="24">
        <v>14</v>
      </c>
      <c r="AI207" s="24"/>
      <c r="AJ207" s="24"/>
      <c r="AK207" s="24"/>
      <c r="AL207" s="24"/>
      <c r="AM207" s="24"/>
      <c r="AN207" s="24"/>
      <c r="AO207" s="24"/>
      <c r="AP207" s="24"/>
      <c r="AQ207" s="24"/>
      <c r="AR207" s="24">
        <v>14</v>
      </c>
      <c r="AS207" s="24"/>
      <c r="AT207" s="24"/>
      <c r="AU207" s="24"/>
      <c r="AV207" s="24"/>
      <c r="AW207" s="24"/>
      <c r="AX207" s="24"/>
      <c r="AY207" s="24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8"/>
      <c r="BT207" s="1">
        <f t="shared" si="56"/>
        <v>0</v>
      </c>
      <c r="BU207"/>
      <c r="BV207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</row>
    <row r="208" spans="1:276" ht="15" customHeight="1">
      <c r="A208" s="29" t="s">
        <v>126</v>
      </c>
      <c r="B208" s="29"/>
      <c r="C208" s="37" t="s">
        <v>17</v>
      </c>
      <c r="D208" s="91">
        <v>2</v>
      </c>
      <c r="E208" s="37">
        <v>3</v>
      </c>
      <c r="F208" s="37" t="s">
        <v>160</v>
      </c>
      <c r="G208" s="37" t="s">
        <v>145</v>
      </c>
      <c r="H208" s="37">
        <v>16</v>
      </c>
      <c r="I208" s="37" t="s">
        <v>110</v>
      </c>
      <c r="J208" s="37"/>
      <c r="K208" s="37">
        <v>1</v>
      </c>
      <c r="L208" s="37">
        <v>14</v>
      </c>
      <c r="M208" s="37"/>
      <c r="N208" s="68">
        <f t="shared" si="57"/>
        <v>14</v>
      </c>
      <c r="O208" s="31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>
        <v>5</v>
      </c>
      <c r="AA208" s="37"/>
      <c r="AB208" s="37"/>
      <c r="AC208" s="37"/>
      <c r="AD208" s="37"/>
      <c r="AE208" s="33"/>
      <c r="AF208" s="37"/>
      <c r="AG208" s="37">
        <v>0</v>
      </c>
      <c r="AH208" s="37">
        <v>5</v>
      </c>
      <c r="AI208" s="37"/>
      <c r="AJ208" s="37"/>
      <c r="AK208" s="37"/>
      <c r="AL208" s="37"/>
      <c r="AM208" s="37"/>
      <c r="AN208" s="37"/>
      <c r="AO208" s="37"/>
      <c r="AP208" s="37"/>
      <c r="AQ208" s="37"/>
      <c r="AR208" s="37">
        <v>4</v>
      </c>
      <c r="AS208" s="37"/>
      <c r="AT208" s="37"/>
      <c r="AU208" s="37"/>
      <c r="AV208" s="37"/>
      <c r="AW208" s="37"/>
      <c r="AX208" s="37"/>
      <c r="AY208" s="37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4"/>
      <c r="BT208" s="1">
        <f t="shared" si="56"/>
        <v>0</v>
      </c>
      <c r="BU208"/>
      <c r="BV208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</row>
    <row r="209" spans="1:276" ht="15" customHeight="1">
      <c r="A209" s="23" t="s">
        <v>113</v>
      </c>
      <c r="B209" s="23"/>
      <c r="C209" s="24" t="s">
        <v>17</v>
      </c>
      <c r="D209" s="90">
        <v>1</v>
      </c>
      <c r="E209" s="24">
        <v>7</v>
      </c>
      <c r="F209" s="24"/>
      <c r="G209" s="24" t="s">
        <v>145</v>
      </c>
      <c r="H209" s="24">
        <v>119</v>
      </c>
      <c r="I209" s="24" t="s">
        <v>110</v>
      </c>
      <c r="J209" s="24"/>
      <c r="K209" s="24">
        <v>4</v>
      </c>
      <c r="L209" s="24">
        <v>14</v>
      </c>
      <c r="M209" s="24"/>
      <c r="N209" s="24">
        <f t="shared" si="57"/>
        <v>56</v>
      </c>
      <c r="O209" s="25"/>
      <c r="P209" s="24"/>
      <c r="Q209" s="24"/>
      <c r="R209" s="24"/>
      <c r="S209" s="24"/>
      <c r="T209" s="24"/>
      <c r="U209" s="24"/>
      <c r="V209" s="24"/>
      <c r="W209" s="24"/>
      <c r="X209" s="24">
        <v>14</v>
      </c>
      <c r="Y209" s="24"/>
      <c r="Z209" s="24"/>
      <c r="AA209" s="24"/>
      <c r="AB209" s="24"/>
      <c r="AC209" s="24"/>
      <c r="AD209" s="24"/>
      <c r="AE209" s="26"/>
      <c r="AF209" s="24"/>
      <c r="AG209" s="24">
        <v>0</v>
      </c>
      <c r="AH209" s="24"/>
      <c r="AI209" s="24">
        <v>14</v>
      </c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6"/>
      <c r="AU209" s="24"/>
      <c r="AV209" s="24"/>
      <c r="AW209" s="24">
        <v>14</v>
      </c>
      <c r="AX209" s="24">
        <v>14</v>
      </c>
      <c r="AY209" s="24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8"/>
      <c r="BT209" s="1">
        <f t="shared" si="56"/>
        <v>0</v>
      </c>
      <c r="BU209"/>
      <c r="BV209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</row>
    <row r="210" spans="1:276" s="1" customFormat="1" ht="15" customHeight="1">
      <c r="A210" s="29" t="s">
        <v>58</v>
      </c>
      <c r="B210" s="29"/>
      <c r="C210" s="37" t="s">
        <v>17</v>
      </c>
      <c r="D210" s="91">
        <v>2</v>
      </c>
      <c r="E210" s="37">
        <v>1</v>
      </c>
      <c r="F210" s="37" t="s">
        <v>148</v>
      </c>
      <c r="G210" s="37" t="s">
        <v>145</v>
      </c>
      <c r="H210" s="116">
        <v>30</v>
      </c>
      <c r="I210" s="37" t="s">
        <v>107</v>
      </c>
      <c r="J210" s="37"/>
      <c r="K210" s="37">
        <v>2</v>
      </c>
      <c r="L210" s="37">
        <v>14</v>
      </c>
      <c r="M210" s="37"/>
      <c r="N210" s="68">
        <f t="shared" si="57"/>
        <v>28</v>
      </c>
      <c r="O210" s="31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3"/>
      <c r="AF210" s="37"/>
      <c r="AG210" s="37"/>
      <c r="AH210" s="37"/>
      <c r="AI210" s="37"/>
      <c r="AJ210" s="37"/>
      <c r="AK210" s="116">
        <v>28</v>
      </c>
      <c r="AL210" s="33"/>
      <c r="AM210" s="37"/>
      <c r="AN210" s="37"/>
      <c r="AO210" s="37"/>
      <c r="AP210" s="37"/>
      <c r="AQ210" s="33"/>
      <c r="AR210" s="33"/>
      <c r="AS210" s="37"/>
      <c r="AT210" s="33"/>
      <c r="AU210" s="37"/>
      <c r="AV210" s="37"/>
      <c r="AW210" s="37"/>
      <c r="AX210" s="37"/>
      <c r="AY210" s="37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4"/>
      <c r="BT210" s="1">
        <f t="shared" si="56"/>
        <v>0</v>
      </c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</row>
    <row r="211" spans="1:276" ht="15" customHeight="1">
      <c r="A211" s="23" t="s">
        <v>30</v>
      </c>
      <c r="B211" s="23"/>
      <c r="C211" s="24" t="s">
        <v>17</v>
      </c>
      <c r="D211" s="90">
        <v>1</v>
      </c>
      <c r="E211" s="24">
        <v>3</v>
      </c>
      <c r="F211" s="24"/>
      <c r="G211" s="24" t="s">
        <v>145</v>
      </c>
      <c r="H211" s="24">
        <v>145</v>
      </c>
      <c r="I211" s="24" t="s">
        <v>107</v>
      </c>
      <c r="J211" s="24"/>
      <c r="K211" s="24">
        <v>10</v>
      </c>
      <c r="L211" s="24">
        <v>28</v>
      </c>
      <c r="M211" s="24"/>
      <c r="N211" s="24">
        <f t="shared" si="57"/>
        <v>280</v>
      </c>
      <c r="O211" s="25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>
        <v>56</v>
      </c>
      <c r="AA211" s="24"/>
      <c r="AB211" s="24"/>
      <c r="AC211" s="24"/>
      <c r="AD211" s="24"/>
      <c r="AE211" s="26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>
        <v>56</v>
      </c>
      <c r="AP211" s="24"/>
      <c r="AQ211" s="24"/>
      <c r="AR211" s="24">
        <v>84</v>
      </c>
      <c r="AS211" s="24"/>
      <c r="AT211" s="26"/>
      <c r="AU211" s="24"/>
      <c r="AV211" s="24"/>
      <c r="AW211" s="24"/>
      <c r="AX211" s="24"/>
      <c r="AY211" s="24"/>
      <c r="AZ211" s="26"/>
      <c r="BA211" s="26"/>
      <c r="BB211" s="26"/>
      <c r="BC211" s="26"/>
      <c r="BD211" s="26"/>
      <c r="BE211" s="26"/>
      <c r="BF211" s="26"/>
      <c r="BG211" s="26">
        <v>0</v>
      </c>
      <c r="BH211" s="26"/>
      <c r="BI211" s="26">
        <v>84</v>
      </c>
      <c r="BJ211" s="26"/>
      <c r="BK211" s="26"/>
      <c r="BL211" s="26"/>
      <c r="BM211" s="26"/>
      <c r="BN211" s="26"/>
      <c r="BO211" s="26"/>
      <c r="BP211" s="26"/>
      <c r="BQ211" s="26"/>
      <c r="BR211" s="26"/>
      <c r="BS211" s="28"/>
      <c r="BT211" s="1">
        <f t="shared" si="56"/>
        <v>0</v>
      </c>
      <c r="BU211"/>
      <c r="BV211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</row>
    <row r="212" spans="1:276" ht="15" customHeight="1">
      <c r="A212" s="23" t="s">
        <v>121</v>
      </c>
      <c r="B212" s="23"/>
      <c r="C212" s="24" t="s">
        <v>17</v>
      </c>
      <c r="D212" s="90">
        <v>2</v>
      </c>
      <c r="E212" s="24">
        <v>2</v>
      </c>
      <c r="F212" s="24" t="s">
        <v>152</v>
      </c>
      <c r="G212" s="24" t="s">
        <v>145</v>
      </c>
      <c r="H212" s="24">
        <v>33</v>
      </c>
      <c r="I212" s="24" t="s">
        <v>107</v>
      </c>
      <c r="J212" s="24"/>
      <c r="K212" s="24">
        <v>2</v>
      </c>
      <c r="L212" s="24">
        <v>28</v>
      </c>
      <c r="M212" s="24"/>
      <c r="N212" s="24">
        <f t="shared" si="57"/>
        <v>56</v>
      </c>
      <c r="O212" s="25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>
        <v>56</v>
      </c>
      <c r="AB212" s="24"/>
      <c r="AC212" s="24"/>
      <c r="AD212" s="24"/>
      <c r="AE212" s="26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6"/>
      <c r="AU212" s="24"/>
      <c r="AV212" s="24"/>
      <c r="AW212" s="24"/>
      <c r="AX212" s="24"/>
      <c r="AY212" s="24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8"/>
      <c r="BT212" s="1">
        <f t="shared" si="56"/>
        <v>0</v>
      </c>
      <c r="BU212"/>
      <c r="BV212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</row>
    <row r="213" spans="1:276" ht="15" customHeight="1">
      <c r="A213" s="29" t="s">
        <v>114</v>
      </c>
      <c r="B213" s="29"/>
      <c r="C213" s="37" t="s">
        <v>17</v>
      </c>
      <c r="D213" s="91">
        <v>2</v>
      </c>
      <c r="E213" s="37">
        <v>1</v>
      </c>
      <c r="F213" s="37" t="s">
        <v>152</v>
      </c>
      <c r="G213" s="37" t="s">
        <v>145</v>
      </c>
      <c r="H213" s="116">
        <v>15</v>
      </c>
      <c r="I213" s="37" t="s">
        <v>104</v>
      </c>
      <c r="J213" s="37"/>
      <c r="K213" s="37">
        <v>1</v>
      </c>
      <c r="L213" s="37">
        <v>28</v>
      </c>
      <c r="M213" s="37"/>
      <c r="N213" s="68">
        <f t="shared" si="57"/>
        <v>28</v>
      </c>
      <c r="O213" s="31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3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3"/>
      <c r="AU213" s="37"/>
      <c r="AV213" s="37"/>
      <c r="AW213" s="37"/>
      <c r="AX213" s="37"/>
      <c r="AY213" s="37">
        <v>28</v>
      </c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4"/>
      <c r="BT213" s="1">
        <f t="shared" si="56"/>
        <v>0</v>
      </c>
      <c r="BU213"/>
      <c r="BV213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</row>
    <row r="214" spans="1:276" ht="15" customHeight="1">
      <c r="A214" s="29" t="s">
        <v>114</v>
      </c>
      <c r="B214" s="29"/>
      <c r="C214" s="37" t="s">
        <v>17</v>
      </c>
      <c r="D214" s="91">
        <v>2</v>
      </c>
      <c r="E214" s="37">
        <v>1</v>
      </c>
      <c r="F214" s="37" t="s">
        <v>152</v>
      </c>
      <c r="G214" s="37" t="s">
        <v>145</v>
      </c>
      <c r="H214" s="116">
        <v>15</v>
      </c>
      <c r="I214" s="37" t="s">
        <v>110</v>
      </c>
      <c r="J214" s="37"/>
      <c r="K214" s="37">
        <v>1</v>
      </c>
      <c r="L214" s="37">
        <v>28</v>
      </c>
      <c r="M214" s="37"/>
      <c r="N214" s="68">
        <f t="shared" si="57"/>
        <v>28</v>
      </c>
      <c r="O214" s="31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3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3"/>
      <c r="AU214" s="37"/>
      <c r="AV214" s="37"/>
      <c r="AW214" s="37"/>
      <c r="AX214" s="37"/>
      <c r="AY214" s="37">
        <v>28</v>
      </c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4"/>
      <c r="BT214" s="1">
        <f t="shared" si="56"/>
        <v>0</v>
      </c>
      <c r="BU214"/>
      <c r="BV21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</row>
    <row r="215" spans="1:276" ht="15" customHeight="1">
      <c r="A215" s="23" t="s">
        <v>40</v>
      </c>
      <c r="B215" s="23"/>
      <c r="C215" s="24" t="s">
        <v>17</v>
      </c>
      <c r="D215" s="90">
        <v>1</v>
      </c>
      <c r="E215" s="24">
        <v>5</v>
      </c>
      <c r="F215" s="24"/>
      <c r="G215" s="24" t="s">
        <v>145</v>
      </c>
      <c r="H215" s="24">
        <v>114</v>
      </c>
      <c r="I215" s="24" t="s">
        <v>107</v>
      </c>
      <c r="J215" s="24"/>
      <c r="K215" s="24">
        <v>8</v>
      </c>
      <c r="L215" s="24">
        <v>28</v>
      </c>
      <c r="M215" s="24"/>
      <c r="N215" s="24">
        <f t="shared" si="57"/>
        <v>224</v>
      </c>
      <c r="O215" s="25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6"/>
      <c r="AF215" s="24"/>
      <c r="AG215" s="24"/>
      <c r="AH215" s="24"/>
      <c r="AI215" s="24">
        <v>112</v>
      </c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6"/>
      <c r="AU215" s="24"/>
      <c r="AV215" s="24"/>
      <c r="AW215" s="24">
        <v>112</v>
      </c>
      <c r="AX215" s="24"/>
      <c r="AY215" s="24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8"/>
      <c r="BT215" s="1">
        <f t="shared" si="56"/>
        <v>0</v>
      </c>
      <c r="BU215"/>
      <c r="BV215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</row>
    <row r="216" spans="1:276" ht="15" customHeight="1">
      <c r="A216" s="29" t="s">
        <v>88</v>
      </c>
      <c r="B216" s="29"/>
      <c r="C216" s="37" t="s">
        <v>17</v>
      </c>
      <c r="D216" s="91">
        <v>2</v>
      </c>
      <c r="E216" s="37">
        <v>3</v>
      </c>
      <c r="F216" s="37" t="s">
        <v>160</v>
      </c>
      <c r="G216" s="37" t="s">
        <v>145</v>
      </c>
      <c r="H216" s="37">
        <v>16</v>
      </c>
      <c r="I216" s="37" t="s">
        <v>107</v>
      </c>
      <c r="J216" s="37"/>
      <c r="K216" s="37">
        <v>2</v>
      </c>
      <c r="L216" s="37">
        <v>14</v>
      </c>
      <c r="M216" s="37"/>
      <c r="N216" s="68">
        <f t="shared" si="57"/>
        <v>28</v>
      </c>
      <c r="O216" s="31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>
        <v>28</v>
      </c>
      <c r="AD216" s="37"/>
      <c r="AE216" s="33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3"/>
      <c r="AU216" s="37"/>
      <c r="AV216" s="37"/>
      <c r="AW216" s="37"/>
      <c r="AX216" s="37"/>
      <c r="AY216" s="37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4"/>
      <c r="BT216" s="1">
        <f t="shared" si="56"/>
        <v>0</v>
      </c>
      <c r="BU216"/>
      <c r="BV216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</row>
    <row r="217" spans="1:276" s="1" customFormat="1" ht="15" customHeight="1">
      <c r="A217" s="29" t="s">
        <v>164</v>
      </c>
      <c r="B217" s="29"/>
      <c r="C217" s="37" t="s">
        <v>17</v>
      </c>
      <c r="D217" s="91">
        <v>2</v>
      </c>
      <c r="E217" s="37">
        <v>1</v>
      </c>
      <c r="F217" s="37"/>
      <c r="G217" s="37" t="s">
        <v>158</v>
      </c>
      <c r="H217" s="37">
        <v>30</v>
      </c>
      <c r="I217" s="37" t="s">
        <v>107</v>
      </c>
      <c r="J217" s="37"/>
      <c r="K217" s="37">
        <v>2</v>
      </c>
      <c r="L217" s="37">
        <v>28</v>
      </c>
      <c r="M217" s="37"/>
      <c r="N217" s="68">
        <f t="shared" si="57"/>
        <v>56</v>
      </c>
      <c r="O217" s="31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3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3"/>
      <c r="AU217" s="37"/>
      <c r="AV217" s="37"/>
      <c r="AW217" s="37"/>
      <c r="AX217" s="37"/>
      <c r="AY217" s="37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>
        <v>56</v>
      </c>
      <c r="BS217" s="34"/>
      <c r="BU217" s="1" t="s">
        <v>192</v>
      </c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</row>
    <row r="218" spans="1:276" ht="15" customHeight="1">
      <c r="A218" s="29" t="s">
        <v>83</v>
      </c>
      <c r="B218" s="29"/>
      <c r="C218" s="37" t="s">
        <v>17</v>
      </c>
      <c r="D218" s="91">
        <v>2</v>
      </c>
      <c r="E218" s="37">
        <v>3</v>
      </c>
      <c r="F218" s="37" t="s">
        <v>148</v>
      </c>
      <c r="G218" s="37" t="s">
        <v>145</v>
      </c>
      <c r="H218" s="37">
        <v>42</v>
      </c>
      <c r="I218" s="37" t="s">
        <v>110</v>
      </c>
      <c r="J218" s="37"/>
      <c r="K218" s="37">
        <v>2</v>
      </c>
      <c r="L218" s="37">
        <v>14</v>
      </c>
      <c r="M218" s="37"/>
      <c r="N218" s="68">
        <f t="shared" si="57"/>
        <v>28</v>
      </c>
      <c r="O218" s="31"/>
      <c r="P218" s="37"/>
      <c r="Q218" s="37"/>
      <c r="R218" s="37"/>
      <c r="S218" s="37"/>
      <c r="T218" s="37"/>
      <c r="U218" s="37"/>
      <c r="V218" s="37"/>
      <c r="W218" s="37"/>
      <c r="X218" s="37"/>
      <c r="Y218" s="37">
        <v>28</v>
      </c>
      <c r="Z218" s="37"/>
      <c r="AA218" s="37"/>
      <c r="AB218" s="37"/>
      <c r="AC218" s="37"/>
      <c r="AD218" s="37"/>
      <c r="AE218" s="33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3"/>
      <c r="AU218" s="37"/>
      <c r="AV218" s="37"/>
      <c r="AW218" s="37"/>
      <c r="AX218" s="37"/>
      <c r="AY218" s="37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4"/>
      <c r="BT218" s="1">
        <f t="shared" ref="BT218:BT255" si="58">N218-SUM(O218:BS218)</f>
        <v>0</v>
      </c>
      <c r="BU218"/>
      <c r="BV218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</row>
    <row r="219" spans="1:276" ht="15" customHeight="1">
      <c r="A219" s="29" t="s">
        <v>117</v>
      </c>
      <c r="B219" s="29"/>
      <c r="C219" s="37" t="s">
        <v>17</v>
      </c>
      <c r="D219" s="91">
        <v>2</v>
      </c>
      <c r="E219" s="37">
        <v>1</v>
      </c>
      <c r="F219" s="37" t="s">
        <v>160</v>
      </c>
      <c r="G219" s="37" t="s">
        <v>145</v>
      </c>
      <c r="H219" s="116">
        <v>16</v>
      </c>
      <c r="I219" s="37" t="s">
        <v>118</v>
      </c>
      <c r="J219" s="37"/>
      <c r="K219" s="37">
        <v>1</v>
      </c>
      <c r="L219" s="37">
        <v>14</v>
      </c>
      <c r="M219" s="37"/>
      <c r="N219" s="68">
        <f t="shared" si="57"/>
        <v>14</v>
      </c>
      <c r="O219" s="31"/>
      <c r="P219" s="37"/>
      <c r="Q219" s="37"/>
      <c r="R219" s="37"/>
      <c r="S219" s="37"/>
      <c r="T219" s="37">
        <v>14</v>
      </c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3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3"/>
      <c r="AS219" s="37"/>
      <c r="AT219" s="33"/>
      <c r="AU219" s="37"/>
      <c r="AV219" s="37"/>
      <c r="AW219" s="37"/>
      <c r="AX219" s="37"/>
      <c r="AY219" s="37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4"/>
      <c r="BT219" s="1">
        <f t="shared" si="58"/>
        <v>0</v>
      </c>
      <c r="BV219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</row>
    <row r="220" spans="1:276" ht="15" customHeight="1">
      <c r="A220" s="29" t="s">
        <v>125</v>
      </c>
      <c r="B220" s="29"/>
      <c r="C220" s="37" t="s">
        <v>17</v>
      </c>
      <c r="D220" s="91">
        <v>2</v>
      </c>
      <c r="E220" s="37">
        <v>3</v>
      </c>
      <c r="F220" s="37" t="s">
        <v>160</v>
      </c>
      <c r="G220" s="37" t="s">
        <v>145</v>
      </c>
      <c r="H220" s="37">
        <v>16</v>
      </c>
      <c r="I220" s="37" t="s">
        <v>118</v>
      </c>
      <c r="J220" s="37"/>
      <c r="K220" s="37">
        <v>1</v>
      </c>
      <c r="L220" s="37">
        <v>14</v>
      </c>
      <c r="M220" s="37"/>
      <c r="N220" s="68">
        <f t="shared" si="57"/>
        <v>14</v>
      </c>
      <c r="O220" s="31"/>
      <c r="P220" s="37"/>
      <c r="Q220" s="37"/>
      <c r="R220" s="37"/>
      <c r="S220" s="37"/>
      <c r="T220" s="37">
        <v>14</v>
      </c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3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3"/>
      <c r="AU220" s="37"/>
      <c r="AV220" s="37"/>
      <c r="AW220" s="37"/>
      <c r="AX220" s="37"/>
      <c r="AY220" s="37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4"/>
      <c r="BT220" s="1">
        <f t="shared" si="58"/>
        <v>0</v>
      </c>
      <c r="BU220"/>
      <c r="BV220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</row>
    <row r="221" spans="1:276" ht="15" customHeight="1">
      <c r="A221" s="97" t="s">
        <v>124</v>
      </c>
      <c r="B221" s="97"/>
      <c r="C221" s="37" t="s">
        <v>17</v>
      </c>
      <c r="D221" s="91">
        <v>2</v>
      </c>
      <c r="E221" s="37">
        <v>3</v>
      </c>
      <c r="F221" s="37"/>
      <c r="G221" s="37" t="s">
        <v>145</v>
      </c>
      <c r="H221" s="37">
        <v>104</v>
      </c>
      <c r="I221" s="37" t="s">
        <v>118</v>
      </c>
      <c r="J221" s="37"/>
      <c r="K221" s="37">
        <v>5</v>
      </c>
      <c r="L221" s="37">
        <v>14</v>
      </c>
      <c r="M221" s="37"/>
      <c r="N221" s="68">
        <f t="shared" si="57"/>
        <v>70</v>
      </c>
      <c r="O221" s="31"/>
      <c r="P221" s="37"/>
      <c r="Q221" s="116">
        <v>14</v>
      </c>
      <c r="R221" s="116">
        <v>14</v>
      </c>
      <c r="S221" s="116">
        <v>14</v>
      </c>
      <c r="T221" s="116">
        <v>14</v>
      </c>
      <c r="U221" s="37"/>
      <c r="V221" s="37"/>
      <c r="W221" s="37"/>
      <c r="X221" s="116">
        <v>14</v>
      </c>
      <c r="Y221" s="37"/>
      <c r="Z221" s="37"/>
      <c r="AA221" s="37"/>
      <c r="AB221" s="37"/>
      <c r="AC221" s="37"/>
      <c r="AD221" s="37"/>
      <c r="AE221" s="33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3"/>
      <c r="AU221" s="37"/>
      <c r="AV221" s="37"/>
      <c r="AW221" s="37"/>
      <c r="AX221" s="37"/>
      <c r="AY221" s="37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4"/>
      <c r="BT221" s="1">
        <f t="shared" si="58"/>
        <v>0</v>
      </c>
      <c r="BU221"/>
      <c r="BV221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</row>
    <row r="222" spans="1:276" ht="15" customHeight="1">
      <c r="A222" s="29" t="s">
        <v>124</v>
      </c>
      <c r="B222" s="29"/>
      <c r="C222" s="37" t="s">
        <v>17</v>
      </c>
      <c r="D222" s="91">
        <v>2</v>
      </c>
      <c r="E222" s="37">
        <v>3</v>
      </c>
      <c r="F222" s="37" t="s">
        <v>163</v>
      </c>
      <c r="G222" s="37" t="s">
        <v>158</v>
      </c>
      <c r="H222" s="37">
        <v>13</v>
      </c>
      <c r="I222" s="37" t="s">
        <v>118</v>
      </c>
      <c r="J222" s="37"/>
      <c r="K222" s="37">
        <v>1</v>
      </c>
      <c r="L222" s="37">
        <v>14</v>
      </c>
      <c r="M222" s="37"/>
      <c r="N222" s="68">
        <f t="shared" si="57"/>
        <v>14</v>
      </c>
      <c r="O222" s="31"/>
      <c r="P222" s="37"/>
      <c r="Q222" s="116">
        <v>0</v>
      </c>
      <c r="R222" s="37"/>
      <c r="S222" s="116">
        <v>14</v>
      </c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3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3"/>
      <c r="AU222" s="37"/>
      <c r="AV222" s="37"/>
      <c r="AW222" s="37"/>
      <c r="AX222" s="37"/>
      <c r="AY222" s="37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4"/>
      <c r="BT222" s="1">
        <f t="shared" si="58"/>
        <v>0</v>
      </c>
      <c r="BU222"/>
      <c r="BV222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</row>
    <row r="223" spans="1:276" s="1" customFormat="1" ht="15" customHeight="1">
      <c r="A223" s="23" t="s">
        <v>128</v>
      </c>
      <c r="B223" s="23"/>
      <c r="C223" s="24" t="s">
        <v>17</v>
      </c>
      <c r="D223" s="90">
        <v>2</v>
      </c>
      <c r="E223" s="24">
        <v>4</v>
      </c>
      <c r="F223" s="24" t="s">
        <v>127</v>
      </c>
      <c r="G223" s="24"/>
      <c r="H223" s="24">
        <v>15</v>
      </c>
      <c r="I223" s="24" t="s">
        <v>107</v>
      </c>
      <c r="J223" s="24"/>
      <c r="K223" s="24">
        <v>1</v>
      </c>
      <c r="L223" s="24">
        <v>28</v>
      </c>
      <c r="M223" s="24"/>
      <c r="N223" s="24">
        <f t="shared" si="57"/>
        <v>28</v>
      </c>
      <c r="O223" s="25"/>
      <c r="P223" s="24"/>
      <c r="Q223" s="24"/>
      <c r="R223" s="24"/>
      <c r="S223" s="24">
        <v>28</v>
      </c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6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6"/>
      <c r="AU223" s="24"/>
      <c r="AV223" s="24"/>
      <c r="AW223" s="24"/>
      <c r="AX223" s="24"/>
      <c r="AY223" s="24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8"/>
      <c r="BT223" s="1">
        <f t="shared" si="58"/>
        <v>0</v>
      </c>
      <c r="BU223" s="1" t="s">
        <v>354</v>
      </c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</row>
    <row r="224" spans="1:276" ht="15" customHeight="1">
      <c r="A224" s="29" t="s">
        <v>35</v>
      </c>
      <c r="B224" s="29"/>
      <c r="C224" s="37" t="s">
        <v>17</v>
      </c>
      <c r="D224" s="91">
        <v>1</v>
      </c>
      <c r="E224" s="37">
        <v>4</v>
      </c>
      <c r="F224" s="37"/>
      <c r="G224" s="37" t="s">
        <v>145</v>
      </c>
      <c r="H224" s="37">
        <v>145</v>
      </c>
      <c r="I224" s="37" t="s">
        <v>107</v>
      </c>
      <c r="J224" s="37"/>
      <c r="K224" s="37">
        <v>10</v>
      </c>
      <c r="L224" s="37">
        <v>28</v>
      </c>
      <c r="M224" s="37"/>
      <c r="N224" s="68">
        <f t="shared" si="57"/>
        <v>280</v>
      </c>
      <c r="O224" s="31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3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3"/>
      <c r="AU224" s="37"/>
      <c r="AV224" s="37"/>
      <c r="AW224" s="37"/>
      <c r="AX224" s="37"/>
      <c r="AY224" s="37">
        <v>280</v>
      </c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4"/>
      <c r="BT224" s="1">
        <f t="shared" si="58"/>
        <v>0</v>
      </c>
      <c r="BU224"/>
      <c r="BV22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</row>
    <row r="225" spans="1:276" ht="15" customHeight="1">
      <c r="A225" s="23" t="s">
        <v>35</v>
      </c>
      <c r="B225" s="23"/>
      <c r="C225" s="24" t="s">
        <v>17</v>
      </c>
      <c r="D225" s="90">
        <v>1</v>
      </c>
      <c r="E225" s="24">
        <v>5</v>
      </c>
      <c r="F225" s="24"/>
      <c r="G225" s="24" t="s">
        <v>158</v>
      </c>
      <c r="H225" s="24">
        <v>111</v>
      </c>
      <c r="I225" s="24" t="s">
        <v>107</v>
      </c>
      <c r="J225" s="24"/>
      <c r="K225" s="24">
        <v>8</v>
      </c>
      <c r="L225" s="24">
        <v>28</v>
      </c>
      <c r="M225" s="24"/>
      <c r="N225" s="24">
        <f t="shared" si="57"/>
        <v>224</v>
      </c>
      <c r="O225" s="25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6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6"/>
      <c r="AU225" s="24"/>
      <c r="AV225" s="24"/>
      <c r="AW225" s="24"/>
      <c r="AX225" s="24"/>
      <c r="AY225" s="24">
        <v>224</v>
      </c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8"/>
      <c r="BT225" s="1">
        <f t="shared" si="58"/>
        <v>0</v>
      </c>
      <c r="BU225"/>
      <c r="BV225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</row>
    <row r="226" spans="1:276" ht="15" customHeight="1">
      <c r="A226" s="23" t="s">
        <v>29</v>
      </c>
      <c r="B226" s="23"/>
      <c r="C226" s="24" t="s">
        <v>17</v>
      </c>
      <c r="D226" s="90">
        <v>1</v>
      </c>
      <c r="E226" s="24">
        <v>7</v>
      </c>
      <c r="F226" s="24"/>
      <c r="G226" s="24" t="s">
        <v>168</v>
      </c>
      <c r="H226" s="24">
        <v>20</v>
      </c>
      <c r="I226" s="24" t="s">
        <v>107</v>
      </c>
      <c r="J226" s="24"/>
      <c r="K226" s="24">
        <v>2</v>
      </c>
      <c r="L226" s="24">
        <v>28</v>
      </c>
      <c r="M226" s="24"/>
      <c r="N226" s="24">
        <f t="shared" ref="N226:N255" si="59">K226*L226</f>
        <v>56</v>
      </c>
      <c r="O226" s="25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6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6"/>
      <c r="AU226" s="24"/>
      <c r="AV226" s="24">
        <v>0</v>
      </c>
      <c r="AW226" s="24"/>
      <c r="AX226" s="24"/>
      <c r="AY226" s="24"/>
      <c r="AZ226" s="26"/>
      <c r="BA226" s="26"/>
      <c r="BB226" s="26"/>
      <c r="BC226" s="26">
        <v>56</v>
      </c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8"/>
      <c r="BT226" s="1">
        <f t="shared" si="58"/>
        <v>0</v>
      </c>
      <c r="BU226"/>
      <c r="BV226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</row>
    <row r="227" spans="1:276" s="1" customFormat="1" ht="15" customHeight="1">
      <c r="A227" s="29" t="s">
        <v>29</v>
      </c>
      <c r="B227" s="29"/>
      <c r="C227" s="37" t="s">
        <v>17</v>
      </c>
      <c r="D227" s="91">
        <v>1</v>
      </c>
      <c r="E227" s="37">
        <v>2</v>
      </c>
      <c r="F227" s="37"/>
      <c r="G227" s="37" t="s">
        <v>145</v>
      </c>
      <c r="H227" s="37">
        <v>165</v>
      </c>
      <c r="I227" s="37" t="s">
        <v>107</v>
      </c>
      <c r="J227" s="37"/>
      <c r="K227" s="116">
        <v>10</v>
      </c>
      <c r="L227" s="37">
        <v>14</v>
      </c>
      <c r="M227" s="37"/>
      <c r="N227" s="68">
        <f t="shared" si="59"/>
        <v>140</v>
      </c>
      <c r="O227" s="31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3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3"/>
      <c r="AU227" s="37"/>
      <c r="AV227" s="116">
        <v>140</v>
      </c>
      <c r="AW227" s="37"/>
      <c r="AX227" s="37"/>
      <c r="AY227" s="37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4"/>
      <c r="BT227" s="1">
        <f t="shared" si="58"/>
        <v>0</v>
      </c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</row>
    <row r="228" spans="1:276" ht="15" customHeight="1">
      <c r="A228" s="29" t="s">
        <v>102</v>
      </c>
      <c r="B228" s="29"/>
      <c r="C228" s="37" t="s">
        <v>17</v>
      </c>
      <c r="D228" s="91">
        <v>1</v>
      </c>
      <c r="E228" s="37">
        <v>6</v>
      </c>
      <c r="F228" s="37"/>
      <c r="G228" s="37" t="s">
        <v>145</v>
      </c>
      <c r="H228" s="37">
        <v>114</v>
      </c>
      <c r="I228" s="37" t="s">
        <v>107</v>
      </c>
      <c r="J228" s="37"/>
      <c r="K228" s="37">
        <v>8</v>
      </c>
      <c r="L228" s="37">
        <v>28</v>
      </c>
      <c r="M228" s="37"/>
      <c r="N228" s="68">
        <f t="shared" si="59"/>
        <v>224</v>
      </c>
      <c r="O228" s="31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3"/>
      <c r="AF228" s="37"/>
      <c r="AG228" s="37"/>
      <c r="AH228" s="37"/>
      <c r="AI228" s="37"/>
      <c r="AJ228" s="37"/>
      <c r="AK228" s="37"/>
      <c r="AL228" s="37"/>
      <c r="AM228" s="37">
        <v>56</v>
      </c>
      <c r="AN228" s="37"/>
      <c r="AO228" s="37"/>
      <c r="AP228" s="37"/>
      <c r="AQ228" s="37"/>
      <c r="AR228" s="37"/>
      <c r="AS228" s="37"/>
      <c r="AT228" s="33"/>
      <c r="AU228" s="37"/>
      <c r="AV228" s="37"/>
      <c r="AW228" s="37"/>
      <c r="AX228" s="37">
        <v>112</v>
      </c>
      <c r="AY228" s="37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>
        <v>56</v>
      </c>
      <c r="BK228" s="33"/>
      <c r="BL228" s="33"/>
      <c r="BM228" s="103">
        <v>0</v>
      </c>
      <c r="BN228" s="33"/>
      <c r="BO228" s="33"/>
      <c r="BP228" s="33"/>
      <c r="BQ228" s="33"/>
      <c r="BR228" s="33"/>
      <c r="BS228" s="34"/>
      <c r="BT228" s="1">
        <f t="shared" si="58"/>
        <v>0</v>
      </c>
      <c r="BU228"/>
      <c r="BV228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</row>
    <row r="229" spans="1:276" ht="15" customHeight="1">
      <c r="A229" s="23" t="s">
        <v>90</v>
      </c>
      <c r="B229" s="23"/>
      <c r="C229" s="24" t="s">
        <v>17</v>
      </c>
      <c r="D229" s="90">
        <v>2</v>
      </c>
      <c r="E229" s="24">
        <v>2</v>
      </c>
      <c r="F229" s="24" t="s">
        <v>163</v>
      </c>
      <c r="G229" s="24" t="s">
        <v>158</v>
      </c>
      <c r="H229" s="24">
        <v>13</v>
      </c>
      <c r="I229" s="24" t="s">
        <v>110</v>
      </c>
      <c r="J229" s="24"/>
      <c r="K229" s="24">
        <v>1</v>
      </c>
      <c r="L229" s="24">
        <v>28</v>
      </c>
      <c r="M229" s="24"/>
      <c r="N229" s="24">
        <f t="shared" si="59"/>
        <v>28</v>
      </c>
      <c r="O229" s="25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6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>
        <v>28</v>
      </c>
      <c r="AP229" s="24"/>
      <c r="AQ229" s="24"/>
      <c r="AR229" s="24"/>
      <c r="AS229" s="24"/>
      <c r="AT229" s="26"/>
      <c r="AU229" s="24"/>
      <c r="AV229" s="24"/>
      <c r="AW229" s="24"/>
      <c r="AX229" s="24"/>
      <c r="AY229" s="24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8"/>
      <c r="BT229" s="1">
        <f t="shared" si="58"/>
        <v>0</v>
      </c>
      <c r="BU229"/>
      <c r="BV229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</row>
    <row r="230" spans="1:276" ht="15" customHeight="1">
      <c r="A230" s="29" t="s">
        <v>111</v>
      </c>
      <c r="B230" s="29"/>
      <c r="C230" s="37" t="s">
        <v>17</v>
      </c>
      <c r="D230" s="91">
        <v>1</v>
      </c>
      <c r="E230" s="37">
        <v>6</v>
      </c>
      <c r="F230" s="37"/>
      <c r="G230" s="37"/>
      <c r="H230" s="37">
        <v>114</v>
      </c>
      <c r="I230" s="37" t="s">
        <v>110</v>
      </c>
      <c r="J230" s="37"/>
      <c r="K230" s="37">
        <v>4</v>
      </c>
      <c r="L230" s="37">
        <v>42</v>
      </c>
      <c r="M230" s="37"/>
      <c r="N230" s="68">
        <f t="shared" si="59"/>
        <v>168</v>
      </c>
      <c r="O230" s="31"/>
      <c r="P230" s="37"/>
      <c r="Q230" s="37"/>
      <c r="R230" s="37">
        <v>42</v>
      </c>
      <c r="S230" s="37"/>
      <c r="T230" s="37"/>
      <c r="U230" s="37"/>
      <c r="V230" s="37"/>
      <c r="W230" s="37"/>
      <c r="X230" s="37">
        <v>21</v>
      </c>
      <c r="Y230" s="37"/>
      <c r="Z230" s="37"/>
      <c r="AA230" s="37"/>
      <c r="AB230" s="37"/>
      <c r="AC230" s="37"/>
      <c r="AD230" s="37"/>
      <c r="AE230" s="33"/>
      <c r="AF230" s="116">
        <v>63</v>
      </c>
      <c r="AG230" s="37"/>
      <c r="AH230" s="37"/>
      <c r="AI230" s="37"/>
      <c r="AJ230" s="37"/>
      <c r="AK230" s="37"/>
      <c r="AL230" s="37"/>
      <c r="AM230" s="37"/>
      <c r="AN230" s="37"/>
      <c r="AO230" s="37"/>
      <c r="AP230" s="37">
        <v>0</v>
      </c>
      <c r="AQ230" s="37"/>
      <c r="AR230" s="33"/>
      <c r="AS230" s="37"/>
      <c r="AT230" s="33"/>
      <c r="AU230" s="37">
        <v>21</v>
      </c>
      <c r="AV230" s="37"/>
      <c r="AW230" s="37">
        <v>21</v>
      </c>
      <c r="AX230" s="37"/>
      <c r="AY230" s="37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4"/>
      <c r="BT230" s="1">
        <f t="shared" si="58"/>
        <v>0</v>
      </c>
      <c r="BU230"/>
      <c r="BV230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</row>
    <row r="231" spans="1:276" ht="15" customHeight="1">
      <c r="A231" s="29" t="s">
        <v>111</v>
      </c>
      <c r="B231" s="29"/>
      <c r="C231" s="37" t="s">
        <v>17</v>
      </c>
      <c r="D231" s="91">
        <v>2</v>
      </c>
      <c r="E231" s="37">
        <v>1</v>
      </c>
      <c r="F231" s="37" t="s">
        <v>148</v>
      </c>
      <c r="G231" s="37" t="s">
        <v>145</v>
      </c>
      <c r="H231" s="116">
        <v>30</v>
      </c>
      <c r="I231" s="37" t="s">
        <v>110</v>
      </c>
      <c r="J231" s="37"/>
      <c r="K231" s="37">
        <v>1</v>
      </c>
      <c r="L231" s="37">
        <v>42</v>
      </c>
      <c r="M231" s="37"/>
      <c r="N231" s="68">
        <f t="shared" si="59"/>
        <v>42</v>
      </c>
      <c r="O231" s="31">
        <v>21</v>
      </c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3"/>
      <c r="AF231" s="116">
        <v>21</v>
      </c>
      <c r="AG231" s="37"/>
      <c r="AH231" s="37"/>
      <c r="AI231" s="37"/>
      <c r="AJ231" s="116">
        <v>0</v>
      </c>
      <c r="AK231" s="37"/>
      <c r="AL231" s="37"/>
      <c r="AM231" s="37"/>
      <c r="AN231" s="37"/>
      <c r="AO231" s="37">
        <v>0</v>
      </c>
      <c r="AP231" s="37"/>
      <c r="AQ231" s="37"/>
      <c r="AR231" s="33"/>
      <c r="AS231" s="37"/>
      <c r="AT231" s="33"/>
      <c r="AU231" s="37"/>
      <c r="AV231" s="37"/>
      <c r="AW231" s="37"/>
      <c r="AX231" s="37"/>
      <c r="AY231" s="37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4"/>
      <c r="BT231" s="1">
        <f t="shared" si="58"/>
        <v>0</v>
      </c>
      <c r="BU231"/>
      <c r="BV231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</row>
    <row r="232" spans="1:276" ht="15" customHeight="1">
      <c r="A232" s="23" t="s">
        <v>112</v>
      </c>
      <c r="B232" s="23"/>
      <c r="C232" s="24" t="s">
        <v>17</v>
      </c>
      <c r="D232" s="90">
        <v>1</v>
      </c>
      <c r="E232" s="24">
        <v>7</v>
      </c>
      <c r="F232" s="24"/>
      <c r="G232" s="24" t="s">
        <v>145</v>
      </c>
      <c r="H232" s="24">
        <v>119</v>
      </c>
      <c r="I232" s="24" t="s">
        <v>110</v>
      </c>
      <c r="J232" s="24"/>
      <c r="K232" s="24">
        <v>4</v>
      </c>
      <c r="L232" s="24">
        <v>42</v>
      </c>
      <c r="M232" s="24"/>
      <c r="N232" s="24">
        <f t="shared" si="59"/>
        <v>168</v>
      </c>
      <c r="O232" s="25">
        <v>21</v>
      </c>
      <c r="P232" s="24"/>
      <c r="Q232" s="24"/>
      <c r="R232" s="24"/>
      <c r="S232" s="24"/>
      <c r="T232" s="24"/>
      <c r="U232" s="24"/>
      <c r="V232" s="24"/>
      <c r="W232" s="24"/>
      <c r="X232" s="24">
        <v>21</v>
      </c>
      <c r="Y232" s="24">
        <v>42</v>
      </c>
      <c r="Z232" s="24"/>
      <c r="AA232" s="24"/>
      <c r="AB232" s="24"/>
      <c r="AC232" s="24"/>
      <c r="AD232" s="24"/>
      <c r="AE232" s="26"/>
      <c r="AF232" s="24">
        <v>21</v>
      </c>
      <c r="AG232" s="24"/>
      <c r="AH232" s="24"/>
      <c r="AI232" s="24"/>
      <c r="AJ232" s="24"/>
      <c r="AK232" s="24"/>
      <c r="AL232" s="24"/>
      <c r="AM232" s="24"/>
      <c r="AN232" s="24"/>
      <c r="AO232" s="24"/>
      <c r="AP232" s="24">
        <v>21</v>
      </c>
      <c r="AQ232" s="24"/>
      <c r="AR232" s="26"/>
      <c r="AS232" s="24"/>
      <c r="AT232" s="26"/>
      <c r="AU232" s="24">
        <v>21</v>
      </c>
      <c r="AV232" s="24"/>
      <c r="AW232" s="24"/>
      <c r="AX232" s="24">
        <v>21</v>
      </c>
      <c r="AY232" s="24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8"/>
      <c r="BT232" s="1">
        <f t="shared" si="58"/>
        <v>0</v>
      </c>
      <c r="BU232"/>
      <c r="BV232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</row>
    <row r="233" spans="1:276" ht="15" customHeight="1">
      <c r="A233" s="23" t="s">
        <v>112</v>
      </c>
      <c r="B233" s="23"/>
      <c r="C233" s="24" t="s">
        <v>17</v>
      </c>
      <c r="D233" s="90">
        <v>2</v>
      </c>
      <c r="E233" s="24">
        <v>2</v>
      </c>
      <c r="F233" s="24" t="s">
        <v>148</v>
      </c>
      <c r="G233" s="24" t="s">
        <v>145</v>
      </c>
      <c r="H233" s="24">
        <v>42</v>
      </c>
      <c r="I233" s="24" t="s">
        <v>110</v>
      </c>
      <c r="J233" s="24"/>
      <c r="K233" s="24">
        <v>2</v>
      </c>
      <c r="L233" s="24">
        <v>42</v>
      </c>
      <c r="M233" s="24"/>
      <c r="N233" s="24">
        <f t="shared" si="59"/>
        <v>84</v>
      </c>
      <c r="O233" s="25">
        <v>21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6"/>
      <c r="AF233" s="24">
        <v>21</v>
      </c>
      <c r="AG233" s="24"/>
      <c r="AH233" s="24"/>
      <c r="AI233" s="24">
        <v>21</v>
      </c>
      <c r="AJ233" s="24"/>
      <c r="AK233" s="24"/>
      <c r="AL233" s="24"/>
      <c r="AM233" s="24"/>
      <c r="AN233" s="24"/>
      <c r="AO233" s="24">
        <v>21</v>
      </c>
      <c r="AP233" s="24"/>
      <c r="AQ233" s="24"/>
      <c r="AR233" s="26"/>
      <c r="AS233" s="24"/>
      <c r="AT233" s="26"/>
      <c r="AU233" s="24"/>
      <c r="AV233" s="24"/>
      <c r="AW233" s="24"/>
      <c r="AX233" s="24"/>
      <c r="AY233" s="24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8"/>
      <c r="BT233" s="1">
        <f t="shared" si="58"/>
        <v>0</v>
      </c>
      <c r="BU233"/>
      <c r="BV233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</row>
    <row r="234" spans="1:276" ht="15" customHeight="1">
      <c r="A234" s="29" t="s">
        <v>172</v>
      </c>
      <c r="B234" s="29"/>
      <c r="C234" s="37" t="s">
        <v>17</v>
      </c>
      <c r="D234" s="91">
        <v>1</v>
      </c>
      <c r="E234" s="37">
        <v>6</v>
      </c>
      <c r="F234" s="37"/>
      <c r="G234" s="37" t="s">
        <v>145</v>
      </c>
      <c r="H234" s="37">
        <v>114</v>
      </c>
      <c r="I234" s="37" t="s">
        <v>107</v>
      </c>
      <c r="J234" s="37"/>
      <c r="K234" s="37">
        <v>8</v>
      </c>
      <c r="L234" s="37">
        <v>28</v>
      </c>
      <c r="M234" s="37"/>
      <c r="N234" s="68">
        <f t="shared" si="59"/>
        <v>224</v>
      </c>
      <c r="O234" s="31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>
        <v>56</v>
      </c>
      <c r="AK234" s="37"/>
      <c r="AL234" s="37"/>
      <c r="AM234" s="37"/>
      <c r="AN234" s="33">
        <v>112</v>
      </c>
      <c r="AO234" s="33"/>
      <c r="AP234" s="33"/>
      <c r="AQ234" s="37"/>
      <c r="AR234" s="37"/>
      <c r="AS234" s="37"/>
      <c r="AT234" s="37"/>
      <c r="AU234" s="37"/>
      <c r="AV234" s="37"/>
      <c r="AW234" s="37">
        <v>56</v>
      </c>
      <c r="AX234" s="37"/>
      <c r="AY234" s="33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4"/>
      <c r="BT234" s="1">
        <f t="shared" si="58"/>
        <v>0</v>
      </c>
      <c r="BU234"/>
      <c r="BV23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</row>
    <row r="235" spans="1:276" ht="15" customHeight="1">
      <c r="A235" s="23" t="s">
        <v>50</v>
      </c>
      <c r="B235" s="23"/>
      <c r="C235" s="24" t="s">
        <v>17</v>
      </c>
      <c r="D235" s="90">
        <v>1</v>
      </c>
      <c r="E235" s="24">
        <v>7</v>
      </c>
      <c r="F235" s="24"/>
      <c r="G235" s="24" t="s">
        <v>145</v>
      </c>
      <c r="H235" s="24">
        <v>119</v>
      </c>
      <c r="I235" s="24" t="s">
        <v>107</v>
      </c>
      <c r="J235" s="24"/>
      <c r="K235" s="24">
        <v>8</v>
      </c>
      <c r="L235" s="24">
        <v>14</v>
      </c>
      <c r="M235" s="24"/>
      <c r="N235" s="24">
        <f t="shared" si="59"/>
        <v>112</v>
      </c>
      <c r="O235" s="25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>
        <v>84</v>
      </c>
      <c r="AR235" s="24">
        <v>28</v>
      </c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8"/>
      <c r="BT235" s="1">
        <f t="shared" si="58"/>
        <v>0</v>
      </c>
      <c r="BU235"/>
      <c r="BV235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</row>
    <row r="236" spans="1:276" ht="15" customHeight="1">
      <c r="A236" s="29" t="s">
        <v>37</v>
      </c>
      <c r="B236" s="29"/>
      <c r="C236" s="30" t="s">
        <v>17</v>
      </c>
      <c r="D236" s="91">
        <v>1</v>
      </c>
      <c r="E236" s="37">
        <v>4</v>
      </c>
      <c r="F236" s="30"/>
      <c r="G236" s="37" t="s">
        <v>145</v>
      </c>
      <c r="H236" s="30">
        <v>145</v>
      </c>
      <c r="I236" s="30" t="s">
        <v>107</v>
      </c>
      <c r="J236" s="37"/>
      <c r="K236" s="30">
        <v>10</v>
      </c>
      <c r="L236" s="30">
        <v>28</v>
      </c>
      <c r="M236" s="37"/>
      <c r="N236" s="68">
        <f t="shared" si="59"/>
        <v>280</v>
      </c>
      <c r="O236" s="31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7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7"/>
      <c r="BA236" s="30"/>
      <c r="BB236" s="30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116">
        <v>0</v>
      </c>
      <c r="BN236" s="37"/>
      <c r="BO236" s="30">
        <v>56</v>
      </c>
      <c r="BP236" s="30"/>
      <c r="BQ236" s="116">
        <v>224</v>
      </c>
      <c r="BR236" s="37"/>
      <c r="BS236" s="34"/>
      <c r="BT236" s="1">
        <f t="shared" si="58"/>
        <v>0</v>
      </c>
      <c r="BU236"/>
      <c r="BV236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</row>
    <row r="237" spans="1:276" ht="15" customHeight="1">
      <c r="A237" s="23" t="s">
        <v>76</v>
      </c>
      <c r="B237" s="23"/>
      <c r="C237" s="24" t="s">
        <v>17</v>
      </c>
      <c r="D237" s="90">
        <v>2</v>
      </c>
      <c r="E237" s="24">
        <v>2</v>
      </c>
      <c r="F237" s="24" t="s">
        <v>152</v>
      </c>
      <c r="G237" s="24" t="s">
        <v>145</v>
      </c>
      <c r="H237" s="24">
        <v>33</v>
      </c>
      <c r="I237" s="24" t="s">
        <v>110</v>
      </c>
      <c r="J237" s="24"/>
      <c r="K237" s="24">
        <v>1</v>
      </c>
      <c r="L237" s="24">
        <v>28</v>
      </c>
      <c r="M237" s="24"/>
      <c r="N237" s="24">
        <f t="shared" si="59"/>
        <v>28</v>
      </c>
      <c r="O237" s="25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>
        <v>28</v>
      </c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1">
        <f t="shared" si="58"/>
        <v>0</v>
      </c>
      <c r="BU237"/>
      <c r="BV237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</row>
    <row r="238" spans="1:276" ht="15" customHeight="1">
      <c r="A238" s="65" t="s">
        <v>48</v>
      </c>
      <c r="B238" s="65"/>
      <c r="C238" s="66" t="s">
        <v>17</v>
      </c>
      <c r="D238" s="93" t="s">
        <v>39</v>
      </c>
      <c r="E238" s="66"/>
      <c r="F238" s="66" t="s">
        <v>39</v>
      </c>
      <c r="G238" s="66"/>
      <c r="H238" s="66">
        <v>113</v>
      </c>
      <c r="I238" s="66" t="s">
        <v>107</v>
      </c>
      <c r="J238" s="66"/>
      <c r="K238" s="66">
        <v>8</v>
      </c>
      <c r="L238" s="66">
        <v>28</v>
      </c>
      <c r="M238" s="66"/>
      <c r="N238" s="68">
        <f t="shared" si="59"/>
        <v>224</v>
      </c>
      <c r="O238" s="31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7"/>
      <c r="AF238" s="30"/>
      <c r="AG238" s="30"/>
      <c r="AH238" s="30"/>
      <c r="AI238" s="30"/>
      <c r="AJ238" s="30">
        <v>0</v>
      </c>
      <c r="AK238" s="30"/>
      <c r="AL238" s="30"/>
      <c r="AM238" s="30"/>
      <c r="AN238" s="30">
        <v>0</v>
      </c>
      <c r="AO238" s="30"/>
      <c r="AP238" s="30"/>
      <c r="AQ238" s="30"/>
      <c r="AR238" s="30"/>
      <c r="AS238" s="30"/>
      <c r="AT238" s="30"/>
      <c r="AU238" s="30"/>
      <c r="AV238" s="30"/>
      <c r="AW238" s="30">
        <v>0</v>
      </c>
      <c r="AX238" s="30"/>
      <c r="AY238" s="30"/>
      <c r="AZ238" s="30"/>
      <c r="BA238" s="30"/>
      <c r="BB238" s="30"/>
      <c r="BC238" s="37"/>
      <c r="BD238" s="37"/>
      <c r="BE238" s="30"/>
      <c r="BF238" s="37"/>
      <c r="BG238" s="30"/>
      <c r="BH238" s="37"/>
      <c r="BI238" s="30"/>
      <c r="BJ238" s="30"/>
      <c r="BK238" s="37"/>
      <c r="BL238" s="30"/>
      <c r="BM238" s="37"/>
      <c r="BN238" s="37"/>
      <c r="BO238" s="30"/>
      <c r="BP238" s="30"/>
      <c r="BQ238" s="37"/>
      <c r="BR238" s="37"/>
      <c r="BS238" s="37"/>
      <c r="BT238" s="1">
        <f t="shared" si="58"/>
        <v>224</v>
      </c>
      <c r="BU238" s="1" t="s">
        <v>352</v>
      </c>
      <c r="BV238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</row>
    <row r="239" spans="1:276" s="1" customFormat="1" ht="15" customHeight="1">
      <c r="A239" s="65" t="s">
        <v>47</v>
      </c>
      <c r="B239" s="65"/>
      <c r="C239" s="66" t="s">
        <v>17</v>
      </c>
      <c r="D239" s="93" t="s">
        <v>39</v>
      </c>
      <c r="E239" s="66"/>
      <c r="F239" s="66" t="s">
        <v>39</v>
      </c>
      <c r="G239" s="66"/>
      <c r="H239" s="66">
        <v>113</v>
      </c>
      <c r="I239" s="66" t="s">
        <v>107</v>
      </c>
      <c r="J239" s="66"/>
      <c r="K239" s="66">
        <v>8</v>
      </c>
      <c r="L239" s="66">
        <v>28</v>
      </c>
      <c r="M239" s="66"/>
      <c r="N239" s="68">
        <f t="shared" si="59"/>
        <v>224</v>
      </c>
      <c r="O239" s="31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>
        <v>0</v>
      </c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>
        <v>0</v>
      </c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>
        <v>0</v>
      </c>
      <c r="BJ239" s="37">
        <v>0</v>
      </c>
      <c r="BK239" s="37"/>
      <c r="BL239" s="37"/>
      <c r="BM239" s="37"/>
      <c r="BN239" s="37"/>
      <c r="BO239" s="37"/>
      <c r="BP239" s="37"/>
      <c r="BQ239" s="37"/>
      <c r="BR239" s="37"/>
      <c r="BS239" s="37"/>
      <c r="BT239" s="1">
        <f t="shared" si="58"/>
        <v>224</v>
      </c>
      <c r="BU239" s="1" t="s">
        <v>352</v>
      </c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</row>
    <row r="240" spans="1:276" ht="15" customHeight="1">
      <c r="A240" s="23" t="s">
        <v>81</v>
      </c>
      <c r="B240" s="23"/>
      <c r="C240" s="24" t="s">
        <v>17</v>
      </c>
      <c r="D240" s="90">
        <v>2</v>
      </c>
      <c r="E240" s="24">
        <v>2</v>
      </c>
      <c r="F240" s="24" t="s">
        <v>160</v>
      </c>
      <c r="G240" s="24" t="s">
        <v>145</v>
      </c>
      <c r="H240" s="24">
        <v>16</v>
      </c>
      <c r="I240" s="24" t="s">
        <v>107</v>
      </c>
      <c r="J240" s="24"/>
      <c r="K240" s="24">
        <v>1</v>
      </c>
      <c r="L240" s="24">
        <v>14</v>
      </c>
      <c r="M240" s="24"/>
      <c r="N240" s="24">
        <f t="shared" si="59"/>
        <v>14</v>
      </c>
      <c r="O240" s="25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>
        <v>14</v>
      </c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1">
        <f t="shared" si="58"/>
        <v>0</v>
      </c>
      <c r="BU240"/>
      <c r="BV240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</row>
    <row r="241" spans="1:1024" ht="15" customHeight="1">
      <c r="A241" s="23" t="s">
        <v>81</v>
      </c>
      <c r="B241" s="23"/>
      <c r="C241" s="24" t="s">
        <v>17</v>
      </c>
      <c r="D241" s="90">
        <v>2</v>
      </c>
      <c r="E241" s="24">
        <v>2</v>
      </c>
      <c r="F241" s="24" t="s">
        <v>160</v>
      </c>
      <c r="G241" s="24" t="s">
        <v>145</v>
      </c>
      <c r="H241" s="24">
        <v>16</v>
      </c>
      <c r="I241" s="24" t="s">
        <v>110</v>
      </c>
      <c r="J241" s="24"/>
      <c r="K241" s="24">
        <v>1</v>
      </c>
      <c r="L241" s="24">
        <v>14</v>
      </c>
      <c r="M241" s="24"/>
      <c r="N241" s="24">
        <f t="shared" si="59"/>
        <v>14</v>
      </c>
      <c r="O241" s="25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>
        <v>14</v>
      </c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8"/>
      <c r="BT241" s="1">
        <f t="shared" si="58"/>
        <v>0</v>
      </c>
      <c r="BU241"/>
      <c r="BV241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</row>
    <row r="242" spans="1:1024" ht="15" customHeight="1">
      <c r="A242" s="29" t="s">
        <v>116</v>
      </c>
      <c r="B242" s="29"/>
      <c r="C242" s="37" t="s">
        <v>17</v>
      </c>
      <c r="D242" s="91">
        <v>2</v>
      </c>
      <c r="E242" s="37">
        <v>1</v>
      </c>
      <c r="F242" s="37" t="s">
        <v>152</v>
      </c>
      <c r="G242" s="37" t="s">
        <v>145</v>
      </c>
      <c r="H242" s="116">
        <v>15</v>
      </c>
      <c r="I242" s="37" t="s">
        <v>107</v>
      </c>
      <c r="J242" s="37"/>
      <c r="K242" s="116">
        <v>1</v>
      </c>
      <c r="L242" s="37">
        <v>28</v>
      </c>
      <c r="M242" s="37"/>
      <c r="N242" s="68">
        <f t="shared" si="59"/>
        <v>28</v>
      </c>
      <c r="O242" s="31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116">
        <v>28</v>
      </c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1">
        <f t="shared" si="58"/>
        <v>0</v>
      </c>
      <c r="BU242"/>
      <c r="BV242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</row>
    <row r="243" spans="1:1024" ht="15" customHeight="1">
      <c r="A243" s="29" t="s">
        <v>116</v>
      </c>
      <c r="B243" s="29"/>
      <c r="C243" s="37" t="s">
        <v>17</v>
      </c>
      <c r="D243" s="91">
        <v>2</v>
      </c>
      <c r="E243" s="37">
        <v>1</v>
      </c>
      <c r="F243" s="37" t="s">
        <v>152</v>
      </c>
      <c r="G243" s="37" t="s">
        <v>145</v>
      </c>
      <c r="H243" s="116">
        <v>15</v>
      </c>
      <c r="I243" s="37" t="s">
        <v>110</v>
      </c>
      <c r="J243" s="37"/>
      <c r="K243" s="37">
        <v>1</v>
      </c>
      <c r="L243" s="37">
        <v>28</v>
      </c>
      <c r="M243" s="37"/>
      <c r="N243" s="68">
        <f t="shared" si="59"/>
        <v>28</v>
      </c>
      <c r="O243" s="31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>
        <v>28</v>
      </c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1">
        <f t="shared" si="58"/>
        <v>0</v>
      </c>
      <c r="BU243"/>
      <c r="BV243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</row>
    <row r="244" spans="1:1024" ht="15" customHeight="1">
      <c r="A244" s="29" t="s">
        <v>45</v>
      </c>
      <c r="B244" s="29"/>
      <c r="C244" s="37" t="s">
        <v>17</v>
      </c>
      <c r="D244" s="91">
        <v>1</v>
      </c>
      <c r="E244" s="37">
        <v>6</v>
      </c>
      <c r="F244" s="37"/>
      <c r="G244" s="37" t="s">
        <v>145</v>
      </c>
      <c r="H244" s="37">
        <v>114</v>
      </c>
      <c r="I244" s="37" t="s">
        <v>110</v>
      </c>
      <c r="J244" s="37"/>
      <c r="K244" s="37">
        <v>4</v>
      </c>
      <c r="L244" s="37">
        <v>28</v>
      </c>
      <c r="M244" s="37"/>
      <c r="N244" s="68">
        <f t="shared" si="59"/>
        <v>112</v>
      </c>
      <c r="O244" s="31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>
        <v>56</v>
      </c>
      <c r="AG244" s="37"/>
      <c r="AH244" s="37"/>
      <c r="AI244" s="37"/>
      <c r="AJ244" s="37"/>
      <c r="AK244" s="37"/>
      <c r="AL244" s="37"/>
      <c r="AM244" s="37"/>
      <c r="AN244" s="37">
        <v>0</v>
      </c>
      <c r="AO244" s="37"/>
      <c r="AP244" s="37"/>
      <c r="AQ244" s="37"/>
      <c r="AR244" s="37"/>
      <c r="AS244" s="37"/>
      <c r="AT244" s="37"/>
      <c r="AU244" s="37"/>
      <c r="AV244" s="37"/>
      <c r="AW244" s="37">
        <v>56</v>
      </c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1">
        <f t="shared" si="58"/>
        <v>0</v>
      </c>
      <c r="BU244"/>
      <c r="BV24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</row>
    <row r="245" spans="1:1024" ht="15" customHeight="1">
      <c r="A245" s="23" t="s">
        <v>70</v>
      </c>
      <c r="B245" s="23"/>
      <c r="C245" s="24" t="s">
        <v>17</v>
      </c>
      <c r="D245" s="90">
        <v>2</v>
      </c>
      <c r="E245" s="24">
        <v>2</v>
      </c>
      <c r="F245" s="24" t="s">
        <v>148</v>
      </c>
      <c r="G245" s="24" t="s">
        <v>145</v>
      </c>
      <c r="H245" s="24">
        <v>42</v>
      </c>
      <c r="I245" s="24" t="s">
        <v>107</v>
      </c>
      <c r="J245" s="24"/>
      <c r="K245" s="24">
        <v>3</v>
      </c>
      <c r="L245" s="24">
        <v>14</v>
      </c>
      <c r="M245" s="24"/>
      <c r="N245" s="24">
        <f t="shared" si="59"/>
        <v>42</v>
      </c>
      <c r="O245" s="25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>
        <v>42</v>
      </c>
      <c r="AQ245" s="24"/>
      <c r="AR245" s="24"/>
      <c r="AS245" s="24"/>
      <c r="AT245" s="24"/>
      <c r="AU245" s="24"/>
      <c r="AV245" s="24"/>
      <c r="AW245" s="24"/>
      <c r="AX245" s="24">
        <v>0</v>
      </c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1">
        <f t="shared" si="58"/>
        <v>0</v>
      </c>
      <c r="BU245"/>
      <c r="BV245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</row>
    <row r="246" spans="1:1024" ht="15" customHeight="1">
      <c r="A246" s="29" t="s">
        <v>63</v>
      </c>
      <c r="B246" s="29"/>
      <c r="C246" s="37" t="s">
        <v>17</v>
      </c>
      <c r="D246" s="91">
        <v>2</v>
      </c>
      <c r="E246" s="37">
        <v>1</v>
      </c>
      <c r="F246" s="37" t="s">
        <v>160</v>
      </c>
      <c r="G246" s="37" t="s">
        <v>145</v>
      </c>
      <c r="H246" s="116">
        <v>16</v>
      </c>
      <c r="I246" s="37" t="s">
        <v>107</v>
      </c>
      <c r="J246" s="37"/>
      <c r="K246" s="116">
        <v>1</v>
      </c>
      <c r="L246" s="37">
        <v>28</v>
      </c>
      <c r="M246" s="37"/>
      <c r="N246" s="68">
        <f t="shared" si="59"/>
        <v>28</v>
      </c>
      <c r="O246" s="31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116">
        <v>28</v>
      </c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1">
        <f t="shared" si="58"/>
        <v>0</v>
      </c>
      <c r="BU246"/>
      <c r="BV246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</row>
    <row r="247" spans="1:1024" s="1" customFormat="1" ht="15" customHeight="1">
      <c r="A247" s="29" t="s">
        <v>60</v>
      </c>
      <c r="B247" s="29"/>
      <c r="C247" s="37" t="s">
        <v>17</v>
      </c>
      <c r="D247" s="91">
        <v>2</v>
      </c>
      <c r="E247" s="37">
        <v>1</v>
      </c>
      <c r="F247" s="37" t="s">
        <v>153</v>
      </c>
      <c r="G247" s="37" t="s">
        <v>145</v>
      </c>
      <c r="H247" s="116">
        <v>15</v>
      </c>
      <c r="I247" s="37" t="s">
        <v>107</v>
      </c>
      <c r="J247" s="37"/>
      <c r="K247" s="116">
        <v>1</v>
      </c>
      <c r="L247" s="37">
        <v>14</v>
      </c>
      <c r="M247" s="37"/>
      <c r="N247" s="68">
        <f t="shared" si="59"/>
        <v>14</v>
      </c>
      <c r="O247" s="31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117">
        <v>0</v>
      </c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116">
        <v>14</v>
      </c>
      <c r="BS247" s="37"/>
      <c r="BT247" s="1">
        <f t="shared" si="58"/>
        <v>0</v>
      </c>
      <c r="BU247" s="121" t="s">
        <v>376</v>
      </c>
      <c r="BV247" s="121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</row>
    <row r="248" spans="1:1024" ht="15" customHeight="1">
      <c r="A248" s="23" t="s">
        <v>51</v>
      </c>
      <c r="B248" s="23"/>
      <c r="C248" s="24" t="s">
        <v>17</v>
      </c>
      <c r="D248" s="90">
        <v>1</v>
      </c>
      <c r="E248" s="24">
        <v>7</v>
      </c>
      <c r="F248" s="24"/>
      <c r="G248" s="24" t="s">
        <v>145</v>
      </c>
      <c r="H248" s="24">
        <v>119</v>
      </c>
      <c r="I248" s="24" t="s">
        <v>107</v>
      </c>
      <c r="J248" s="24"/>
      <c r="K248" s="24">
        <v>8</v>
      </c>
      <c r="L248" s="24">
        <v>28</v>
      </c>
      <c r="M248" s="24"/>
      <c r="N248" s="24">
        <f t="shared" si="59"/>
        <v>224</v>
      </c>
      <c r="O248" s="25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>
        <v>56</v>
      </c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>
        <v>112</v>
      </c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>
        <v>56</v>
      </c>
      <c r="BO248" s="24"/>
      <c r="BP248" s="24"/>
      <c r="BQ248" s="24"/>
      <c r="BR248" s="24"/>
      <c r="BS248" s="24"/>
      <c r="BT248" s="1">
        <f t="shared" si="58"/>
        <v>0</v>
      </c>
      <c r="BU248"/>
      <c r="BV248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</row>
    <row r="249" spans="1:1024" ht="15" customHeight="1">
      <c r="A249" s="23" t="s">
        <v>106</v>
      </c>
      <c r="B249" s="23"/>
      <c r="C249" s="24" t="s">
        <v>17</v>
      </c>
      <c r="D249" s="90">
        <v>1</v>
      </c>
      <c r="E249" s="24">
        <v>1</v>
      </c>
      <c r="F249" s="24"/>
      <c r="G249" s="24" t="s">
        <v>145</v>
      </c>
      <c r="H249" s="24">
        <v>165</v>
      </c>
      <c r="I249" s="24" t="s">
        <v>104</v>
      </c>
      <c r="J249" s="24"/>
      <c r="K249" s="24">
        <v>6</v>
      </c>
      <c r="L249" s="24">
        <v>14</v>
      </c>
      <c r="M249" s="24"/>
      <c r="N249" s="24">
        <f t="shared" si="59"/>
        <v>84</v>
      </c>
      <c r="O249" s="25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6"/>
      <c r="AF249" s="24"/>
      <c r="AG249" s="24"/>
      <c r="AH249" s="26"/>
      <c r="AI249" s="24"/>
      <c r="AJ249" s="24"/>
      <c r="AK249" s="24"/>
      <c r="AL249" s="26">
        <v>84</v>
      </c>
      <c r="AM249" s="24"/>
      <c r="AN249" s="24"/>
      <c r="AO249" s="24"/>
      <c r="AP249" s="24"/>
      <c r="AQ249" s="26"/>
      <c r="AR249" s="26"/>
      <c r="AS249" s="26"/>
      <c r="AT249" s="26"/>
      <c r="AU249" s="26"/>
      <c r="AV249" s="24"/>
      <c r="AW249" s="24"/>
      <c r="AX249" s="24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8"/>
      <c r="BT249" s="1">
        <f t="shared" si="58"/>
        <v>0</v>
      </c>
      <c r="BU249"/>
      <c r="BV249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</row>
    <row r="250" spans="1:1024" ht="15" customHeight="1">
      <c r="A250" s="23" t="s">
        <v>106</v>
      </c>
      <c r="B250" s="23"/>
      <c r="C250" s="24" t="s">
        <v>17</v>
      </c>
      <c r="D250" s="90">
        <v>1</v>
      </c>
      <c r="E250" s="24">
        <v>1</v>
      </c>
      <c r="F250" s="24"/>
      <c r="G250" s="24" t="s">
        <v>145</v>
      </c>
      <c r="H250" s="24">
        <v>165</v>
      </c>
      <c r="I250" s="24" t="s">
        <v>107</v>
      </c>
      <c r="J250" s="24"/>
      <c r="K250" s="24">
        <v>12</v>
      </c>
      <c r="L250" s="24">
        <v>14</v>
      </c>
      <c r="M250" s="24"/>
      <c r="N250" s="24">
        <f t="shared" si="59"/>
        <v>168</v>
      </c>
      <c r="O250" s="25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6"/>
      <c r="AF250" s="24"/>
      <c r="AG250" s="24"/>
      <c r="AH250" s="26"/>
      <c r="AI250" s="24"/>
      <c r="AJ250" s="24"/>
      <c r="AK250" s="24"/>
      <c r="AL250" s="26">
        <v>168</v>
      </c>
      <c r="AM250" s="24"/>
      <c r="AN250" s="24"/>
      <c r="AO250" s="24"/>
      <c r="AP250" s="24"/>
      <c r="AQ250" s="26"/>
      <c r="AR250" s="26"/>
      <c r="AS250" s="26"/>
      <c r="AT250" s="26"/>
      <c r="AU250" s="26"/>
      <c r="AV250" s="24"/>
      <c r="AW250" s="24"/>
      <c r="AX250" s="24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8"/>
      <c r="BT250" s="1">
        <f t="shared" si="58"/>
        <v>0</v>
      </c>
      <c r="BU250"/>
      <c r="BV250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</row>
    <row r="251" spans="1:1024" ht="15" customHeight="1">
      <c r="A251" s="23" t="s">
        <v>23</v>
      </c>
      <c r="B251" s="23"/>
      <c r="C251" s="24" t="s">
        <v>17</v>
      </c>
      <c r="D251" s="90">
        <v>1</v>
      </c>
      <c r="E251" s="24">
        <v>1</v>
      </c>
      <c r="F251" s="24"/>
      <c r="G251" s="24" t="s">
        <v>145</v>
      </c>
      <c r="H251" s="24">
        <v>165</v>
      </c>
      <c r="I251" s="24" t="s">
        <v>107</v>
      </c>
      <c r="J251" s="24"/>
      <c r="K251" s="24">
        <v>12</v>
      </c>
      <c r="L251" s="24">
        <v>28</v>
      </c>
      <c r="M251" s="24"/>
      <c r="N251" s="24">
        <f t="shared" si="59"/>
        <v>336</v>
      </c>
      <c r="O251" s="25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>
        <v>56</v>
      </c>
      <c r="AA251" s="24"/>
      <c r="AB251" s="24"/>
      <c r="AC251" s="24"/>
      <c r="AD251" s="24"/>
      <c r="AE251" s="26"/>
      <c r="AF251" s="24"/>
      <c r="AG251" s="24">
        <v>112</v>
      </c>
      <c r="AH251" s="26">
        <v>168</v>
      </c>
      <c r="AI251" s="24"/>
      <c r="AJ251" s="24"/>
      <c r="AK251" s="24"/>
      <c r="AL251" s="26"/>
      <c r="AM251" s="24"/>
      <c r="AN251" s="24"/>
      <c r="AO251" s="24"/>
      <c r="AP251" s="24"/>
      <c r="AQ251" s="26"/>
      <c r="AR251" s="26"/>
      <c r="AS251" s="26"/>
      <c r="AT251" s="26"/>
      <c r="AU251" s="26"/>
      <c r="AV251" s="24"/>
      <c r="AW251" s="24"/>
      <c r="AX251" s="24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8"/>
      <c r="BT251" s="1">
        <f t="shared" si="58"/>
        <v>0</v>
      </c>
      <c r="BU251"/>
      <c r="BV251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</row>
    <row r="252" spans="1:1024" ht="15" customHeight="1">
      <c r="A252" s="23" t="s">
        <v>68</v>
      </c>
      <c r="B252" s="23"/>
      <c r="C252" s="24" t="s">
        <v>17</v>
      </c>
      <c r="D252" s="90">
        <v>2</v>
      </c>
      <c r="E252" s="24">
        <v>2</v>
      </c>
      <c r="F252" s="24"/>
      <c r="G252" s="24" t="s">
        <v>145</v>
      </c>
      <c r="H252" s="24">
        <v>123</v>
      </c>
      <c r="I252" s="24" t="s">
        <v>107</v>
      </c>
      <c r="J252" s="24"/>
      <c r="K252" s="24">
        <v>8</v>
      </c>
      <c r="L252" s="24">
        <v>14</v>
      </c>
      <c r="M252" s="24"/>
      <c r="N252" s="24">
        <f t="shared" si="59"/>
        <v>112</v>
      </c>
      <c r="O252" s="25"/>
      <c r="P252" s="24"/>
      <c r="Q252" s="24"/>
      <c r="R252" s="24"/>
      <c r="S252" s="24"/>
      <c r="T252" s="24"/>
      <c r="U252" s="24">
        <v>42</v>
      </c>
      <c r="V252" s="24"/>
      <c r="W252" s="24"/>
      <c r="X252" s="24"/>
      <c r="Y252" s="24"/>
      <c r="Z252" s="24"/>
      <c r="AA252" s="24"/>
      <c r="AB252" s="24"/>
      <c r="AC252" s="24"/>
      <c r="AD252" s="24">
        <v>70</v>
      </c>
      <c r="AE252" s="26"/>
      <c r="AF252" s="24"/>
      <c r="AG252" s="24"/>
      <c r="AH252" s="26"/>
      <c r="AI252" s="24"/>
      <c r="AJ252" s="24"/>
      <c r="AK252" s="24"/>
      <c r="AL252" s="26"/>
      <c r="AM252" s="24"/>
      <c r="AN252" s="24"/>
      <c r="AO252" s="24"/>
      <c r="AP252" s="24"/>
      <c r="AQ252" s="26"/>
      <c r="AR252" s="26"/>
      <c r="AS252" s="26"/>
      <c r="AT252" s="26"/>
      <c r="AU252" s="26"/>
      <c r="AV252" s="24"/>
      <c r="AW252" s="24"/>
      <c r="AX252" s="24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8"/>
      <c r="BT252" s="1">
        <f t="shared" si="58"/>
        <v>0</v>
      </c>
      <c r="BU252"/>
      <c r="BV252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</row>
    <row r="253" spans="1:1024" ht="15" customHeight="1">
      <c r="A253" s="23" t="s">
        <v>72</v>
      </c>
      <c r="B253" s="23"/>
      <c r="C253" s="24" t="s">
        <v>17</v>
      </c>
      <c r="D253" s="90">
        <v>2</v>
      </c>
      <c r="E253" s="24">
        <v>2</v>
      </c>
      <c r="F253" s="24" t="s">
        <v>148</v>
      </c>
      <c r="G253" s="24" t="s">
        <v>145</v>
      </c>
      <c r="H253" s="24">
        <v>42</v>
      </c>
      <c r="I253" s="24" t="s">
        <v>107</v>
      </c>
      <c r="J253" s="24"/>
      <c r="K253" s="24">
        <v>3</v>
      </c>
      <c r="L253" s="24">
        <v>28</v>
      </c>
      <c r="M253" s="24"/>
      <c r="N253" s="24">
        <f t="shared" si="59"/>
        <v>84</v>
      </c>
      <c r="O253" s="25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6"/>
      <c r="AF253" s="24"/>
      <c r="AG253" s="24"/>
      <c r="AH253" s="26"/>
      <c r="AI253" s="24"/>
      <c r="AJ253" s="24"/>
      <c r="AK253" s="24"/>
      <c r="AL253" s="26"/>
      <c r="AM253" s="24"/>
      <c r="AN253" s="24"/>
      <c r="AO253" s="24"/>
      <c r="AP253" s="24"/>
      <c r="AQ253" s="26"/>
      <c r="AR253" s="26"/>
      <c r="AS253" s="26"/>
      <c r="AT253" s="26"/>
      <c r="AU253" s="26"/>
      <c r="AV253" s="24"/>
      <c r="AW253" s="24"/>
      <c r="AX253" s="24">
        <v>84</v>
      </c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8"/>
      <c r="BT253" s="1">
        <f t="shared" si="58"/>
        <v>0</v>
      </c>
      <c r="BU253"/>
      <c r="BV253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</row>
    <row r="254" spans="1:1024" ht="15" customHeight="1">
      <c r="A254" s="23" t="s">
        <v>71</v>
      </c>
      <c r="B254" s="23"/>
      <c r="C254" s="24" t="s">
        <v>17</v>
      </c>
      <c r="D254" s="90">
        <v>2</v>
      </c>
      <c r="E254" s="24">
        <v>2</v>
      </c>
      <c r="F254" s="24" t="s">
        <v>148</v>
      </c>
      <c r="G254" s="24" t="s">
        <v>145</v>
      </c>
      <c r="H254" s="24">
        <v>42</v>
      </c>
      <c r="I254" s="24" t="s">
        <v>107</v>
      </c>
      <c r="J254" s="24"/>
      <c r="K254" s="24">
        <v>3</v>
      </c>
      <c r="L254" s="24">
        <v>14</v>
      </c>
      <c r="M254" s="24"/>
      <c r="N254" s="24">
        <f t="shared" si="59"/>
        <v>42</v>
      </c>
      <c r="O254" s="25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>
        <v>21</v>
      </c>
      <c r="AC254" s="24"/>
      <c r="AD254" s="24"/>
      <c r="AE254" s="26"/>
      <c r="AF254" s="24"/>
      <c r="AG254" s="24"/>
      <c r="AH254" s="26"/>
      <c r="AI254" s="24"/>
      <c r="AJ254" s="24"/>
      <c r="AK254" s="24"/>
      <c r="AL254" s="26"/>
      <c r="AM254" s="24"/>
      <c r="AN254" s="24"/>
      <c r="AO254" s="24"/>
      <c r="AP254" s="24"/>
      <c r="AQ254" s="26"/>
      <c r="AR254" s="26"/>
      <c r="AS254" s="26">
        <v>0</v>
      </c>
      <c r="AT254" s="26"/>
      <c r="AU254" s="26"/>
      <c r="AV254" s="24"/>
      <c r="AW254" s="24"/>
      <c r="AX254" s="24"/>
      <c r="AY254" s="26"/>
      <c r="AZ254" s="26">
        <v>21</v>
      </c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8"/>
      <c r="BT254" s="1">
        <f t="shared" si="58"/>
        <v>0</v>
      </c>
      <c r="BU254"/>
      <c r="BV25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</row>
    <row r="255" spans="1:1024" ht="15" customHeight="1">
      <c r="A255" s="23" t="s">
        <v>71</v>
      </c>
      <c r="B255" s="23"/>
      <c r="C255" s="24" t="s">
        <v>17</v>
      </c>
      <c r="D255" s="90">
        <v>2</v>
      </c>
      <c r="E255" s="24">
        <v>2</v>
      </c>
      <c r="F255" s="24" t="s">
        <v>148</v>
      </c>
      <c r="G255" s="24" t="s">
        <v>165</v>
      </c>
      <c r="H255" s="24">
        <v>42</v>
      </c>
      <c r="I255" s="24" t="s">
        <v>110</v>
      </c>
      <c r="J255" s="24"/>
      <c r="K255" s="24">
        <v>2</v>
      </c>
      <c r="L255" s="24">
        <v>14</v>
      </c>
      <c r="M255" s="24"/>
      <c r="N255" s="24">
        <f t="shared" si="59"/>
        <v>28</v>
      </c>
      <c r="O255" s="25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>
        <v>14</v>
      </c>
      <c r="AC255" s="24"/>
      <c r="AD255" s="24"/>
      <c r="AE255" s="26"/>
      <c r="AF255" s="24"/>
      <c r="AG255" s="24"/>
      <c r="AH255" s="26"/>
      <c r="AI255" s="24"/>
      <c r="AJ255" s="24"/>
      <c r="AK255" s="24"/>
      <c r="AL255" s="26"/>
      <c r="AM255" s="24"/>
      <c r="AN255" s="24"/>
      <c r="AO255" s="24"/>
      <c r="AP255" s="24"/>
      <c r="AQ255" s="26"/>
      <c r="AR255" s="26"/>
      <c r="AS255" s="26">
        <v>0</v>
      </c>
      <c r="AT255" s="26"/>
      <c r="AU255" s="26"/>
      <c r="AV255" s="24"/>
      <c r="AW255" s="24"/>
      <c r="AX255" s="24"/>
      <c r="AY255" s="26"/>
      <c r="AZ255" s="26">
        <v>14</v>
      </c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8"/>
      <c r="BT255" s="1">
        <f t="shared" si="58"/>
        <v>0</v>
      </c>
      <c r="BU255"/>
      <c r="BV255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</row>
    <row r="256" spans="1:1024" ht="15" customHeight="1">
      <c r="A256"/>
      <c r="C256"/>
      <c r="F256"/>
      <c r="H256"/>
      <c r="I256"/>
      <c r="K256"/>
      <c r="L256"/>
      <c r="N256"/>
      <c r="O256" s="41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E256"/>
      <c r="BG256"/>
      <c r="BI256"/>
      <c r="BJ256"/>
      <c r="BL256"/>
      <c r="BO256"/>
      <c r="BP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spans="1:1024" ht="15" customHeight="1">
      <c r="A257"/>
      <c r="C257"/>
      <c r="F257"/>
      <c r="H257"/>
      <c r="I257"/>
      <c r="K257"/>
      <c r="L257"/>
      <c r="N257"/>
      <c r="O257" s="41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E257"/>
      <c r="BG257"/>
      <c r="BI257"/>
      <c r="BJ257"/>
      <c r="BL257"/>
      <c r="BO257"/>
      <c r="BP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spans="1:1024" ht="15" customHeight="1">
      <c r="A258" s="118" t="s">
        <v>129</v>
      </c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21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/>
      <c r="BU258"/>
      <c r="BV258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</row>
    <row r="259" spans="1:1024" ht="15" customHeight="1">
      <c r="A259" s="23" t="s">
        <v>130</v>
      </c>
      <c r="B259" s="23"/>
      <c r="C259" s="24" t="s">
        <v>17</v>
      </c>
      <c r="D259" s="90" t="s">
        <v>329</v>
      </c>
      <c r="E259" s="42" t="s">
        <v>329</v>
      </c>
      <c r="F259" s="42"/>
      <c r="G259" s="42" t="s">
        <v>158</v>
      </c>
      <c r="H259" s="24" t="s">
        <v>20</v>
      </c>
      <c r="I259" s="24" t="s">
        <v>22</v>
      </c>
      <c r="J259" s="24"/>
      <c r="K259" s="24" t="s">
        <v>20</v>
      </c>
      <c r="L259" s="24" t="s">
        <v>20</v>
      </c>
      <c r="M259" s="24"/>
      <c r="N259" s="24">
        <v>30</v>
      </c>
      <c r="O259" s="25">
        <v>0</v>
      </c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>
        <f t="shared" ref="BT259:BT283" si="60">N259-SUM(O259:BS259)</f>
        <v>30</v>
      </c>
      <c r="BU259"/>
      <c r="BV259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</row>
    <row r="260" spans="1:1024" ht="15" customHeight="1">
      <c r="A260" s="23" t="s">
        <v>131</v>
      </c>
      <c r="B260" s="23"/>
      <c r="C260" s="24" t="s">
        <v>17</v>
      </c>
      <c r="D260" s="90" t="s">
        <v>329</v>
      </c>
      <c r="E260" s="42" t="s">
        <v>329</v>
      </c>
      <c r="F260" s="42"/>
      <c r="G260" s="42" t="s">
        <v>158</v>
      </c>
      <c r="H260" s="24" t="s">
        <v>20</v>
      </c>
      <c r="I260" s="24" t="s">
        <v>22</v>
      </c>
      <c r="J260" s="24"/>
      <c r="K260" s="24" t="s">
        <v>20</v>
      </c>
      <c r="L260" s="24" t="s">
        <v>20</v>
      </c>
      <c r="M260" s="24"/>
      <c r="N260" s="24">
        <v>0</v>
      </c>
      <c r="O260" s="25"/>
      <c r="P260" s="24"/>
      <c r="Q260" s="24">
        <v>0</v>
      </c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>
        <f t="shared" si="60"/>
        <v>0</v>
      </c>
      <c r="BU260"/>
      <c r="BV260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</row>
    <row r="261" spans="1:1024" ht="15" customHeight="1">
      <c r="A261" s="23" t="s">
        <v>132</v>
      </c>
      <c r="B261" s="23"/>
      <c r="C261" s="24" t="s">
        <v>17</v>
      </c>
      <c r="D261" s="90" t="s">
        <v>329</v>
      </c>
      <c r="E261" s="42" t="s">
        <v>330</v>
      </c>
      <c r="F261" s="42"/>
      <c r="G261" s="42" t="s">
        <v>145</v>
      </c>
      <c r="H261" s="24" t="s">
        <v>20</v>
      </c>
      <c r="I261" s="24" t="s">
        <v>22</v>
      </c>
      <c r="J261" s="24" t="s">
        <v>327</v>
      </c>
      <c r="K261" s="24" t="s">
        <v>20</v>
      </c>
      <c r="L261" s="24" t="s">
        <v>20</v>
      </c>
      <c r="M261" s="24"/>
      <c r="N261" s="24">
        <v>45</v>
      </c>
      <c r="O261" s="25"/>
      <c r="P261" s="24"/>
      <c r="Q261" s="24"/>
      <c r="R261" s="24"/>
      <c r="S261" s="24">
        <v>23</v>
      </c>
      <c r="T261" s="24">
        <v>22</v>
      </c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>
        <f t="shared" si="60"/>
        <v>0</v>
      </c>
      <c r="BU261"/>
      <c r="BV261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</row>
    <row r="262" spans="1:1024" s="47" customFormat="1" ht="15" customHeight="1">
      <c r="A262" s="43" t="s">
        <v>132</v>
      </c>
      <c r="B262" s="43"/>
      <c r="C262" s="44" t="s">
        <v>17</v>
      </c>
      <c r="D262" s="95" t="s">
        <v>329</v>
      </c>
      <c r="E262" s="45" t="s">
        <v>330</v>
      </c>
      <c r="F262" s="45"/>
      <c r="G262" s="45"/>
      <c r="H262" s="44" t="s">
        <v>20</v>
      </c>
      <c r="I262" s="44" t="s">
        <v>22</v>
      </c>
      <c r="J262" s="44" t="s">
        <v>327</v>
      </c>
      <c r="K262" s="44" t="s">
        <v>20</v>
      </c>
      <c r="L262" s="44" t="s">
        <v>20</v>
      </c>
      <c r="M262" s="44"/>
      <c r="N262" s="44">
        <v>30</v>
      </c>
      <c r="O262" s="46"/>
      <c r="P262" s="44"/>
      <c r="Q262" s="44"/>
      <c r="R262" s="44"/>
      <c r="S262" s="44">
        <v>0</v>
      </c>
      <c r="T262" s="44">
        <v>0</v>
      </c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7">
        <f t="shared" si="60"/>
        <v>30</v>
      </c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  <c r="HG262" s="48"/>
      <c r="HH262" s="48"/>
      <c r="HI262" s="48"/>
      <c r="HJ262" s="48"/>
      <c r="HK262" s="48"/>
      <c r="HL262" s="48"/>
      <c r="HM262" s="48"/>
      <c r="HN262" s="48"/>
      <c r="HO262" s="48"/>
      <c r="HP262" s="48"/>
      <c r="HQ262" s="48"/>
      <c r="HR262" s="48"/>
      <c r="HS262" s="48"/>
      <c r="HT262" s="48"/>
      <c r="HU262" s="48"/>
      <c r="HV262" s="48"/>
      <c r="HW262" s="48"/>
      <c r="HX262" s="48"/>
      <c r="HY262" s="48"/>
      <c r="HZ262" s="48"/>
      <c r="IA262" s="48"/>
      <c r="IB262" s="48"/>
      <c r="IC262" s="48"/>
      <c r="ID262" s="48"/>
      <c r="IE262" s="48"/>
      <c r="IF262" s="48"/>
      <c r="IG262" s="48"/>
      <c r="IH262" s="48"/>
      <c r="II262" s="48"/>
      <c r="IJ262" s="48"/>
      <c r="IK262" s="48"/>
      <c r="IL262" s="48"/>
      <c r="IM262" s="48"/>
      <c r="IN262" s="48"/>
      <c r="IO262" s="48"/>
      <c r="IP262" s="48"/>
      <c r="IQ262" s="48"/>
      <c r="IR262" s="48"/>
      <c r="IS262" s="48"/>
      <c r="IT262" s="48"/>
      <c r="IU262" s="48"/>
      <c r="IV262" s="48"/>
      <c r="IW262" s="48"/>
      <c r="IX262" s="48"/>
      <c r="IY262" s="48"/>
      <c r="IZ262" s="48"/>
      <c r="JA262" s="48"/>
      <c r="JB262" s="48"/>
      <c r="JC262" s="48"/>
      <c r="JD262" s="48"/>
      <c r="JE262" s="48"/>
      <c r="JF262" s="48"/>
      <c r="JG262" s="48"/>
      <c r="JH262" s="48"/>
      <c r="JI262" s="48"/>
      <c r="JJ262" s="48"/>
      <c r="JK262" s="48"/>
      <c r="JL262" s="48"/>
      <c r="JM262" s="48"/>
      <c r="JN262" s="48"/>
      <c r="JO262" s="48"/>
      <c r="JP262" s="48"/>
    </row>
    <row r="263" spans="1:1024" ht="15" customHeight="1">
      <c r="A263" s="23" t="s">
        <v>133</v>
      </c>
      <c r="B263" s="23"/>
      <c r="C263" s="24" t="s">
        <v>17</v>
      </c>
      <c r="D263" s="90" t="s">
        <v>329</v>
      </c>
      <c r="E263" s="42" t="s">
        <v>330</v>
      </c>
      <c r="F263" s="42"/>
      <c r="G263" s="42" t="s">
        <v>145</v>
      </c>
      <c r="H263" s="24" t="s">
        <v>20</v>
      </c>
      <c r="I263" s="24" t="s">
        <v>22</v>
      </c>
      <c r="J263" s="24" t="s">
        <v>327</v>
      </c>
      <c r="K263" s="24" t="s">
        <v>20</v>
      </c>
      <c r="L263" s="24" t="s">
        <v>20</v>
      </c>
      <c r="M263" s="24"/>
      <c r="N263" s="24">
        <v>15</v>
      </c>
      <c r="O263" s="25"/>
      <c r="P263" s="24">
        <v>0</v>
      </c>
      <c r="Q263" s="24"/>
      <c r="R263" s="24"/>
      <c r="S263" s="24">
        <v>15</v>
      </c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>
        <f t="shared" si="60"/>
        <v>0</v>
      </c>
      <c r="BU263"/>
      <c r="BV263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</row>
    <row r="264" spans="1:1024" ht="15" customHeight="1">
      <c r="A264" s="29" t="s">
        <v>133</v>
      </c>
      <c r="B264" s="29"/>
      <c r="C264" s="30" t="s">
        <v>17</v>
      </c>
      <c r="D264" s="91" t="s">
        <v>329</v>
      </c>
      <c r="E264" s="49" t="s">
        <v>331</v>
      </c>
      <c r="F264" s="49"/>
      <c r="G264" s="49" t="s">
        <v>145</v>
      </c>
      <c r="H264" s="30" t="s">
        <v>20</v>
      </c>
      <c r="I264" s="30" t="s">
        <v>22</v>
      </c>
      <c r="J264" s="37" t="s">
        <v>327</v>
      </c>
      <c r="K264" s="30" t="s">
        <v>20</v>
      </c>
      <c r="L264" s="30" t="s">
        <v>20</v>
      </c>
      <c r="M264" s="37"/>
      <c r="N264" s="30">
        <v>15</v>
      </c>
      <c r="O264" s="31"/>
      <c r="P264" s="30"/>
      <c r="Q264" s="30"/>
      <c r="R264" s="30"/>
      <c r="S264" s="30">
        <v>0</v>
      </c>
      <c r="T264" s="30"/>
      <c r="U264" s="30"/>
      <c r="V264" s="30">
        <v>0</v>
      </c>
      <c r="W264" s="30"/>
      <c r="X264" s="30"/>
      <c r="Y264" s="30"/>
      <c r="Z264" s="30"/>
      <c r="AA264" s="30"/>
      <c r="AB264" s="30"/>
      <c r="AC264" s="30"/>
      <c r="AD264" s="30"/>
      <c r="AE264" s="37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7"/>
      <c r="BD264" s="37"/>
      <c r="BE264" s="30"/>
      <c r="BF264" s="37"/>
      <c r="BG264" s="30"/>
      <c r="BH264" s="37"/>
      <c r="BI264" s="30"/>
      <c r="BJ264" s="30"/>
      <c r="BK264" s="37"/>
      <c r="BL264" s="30"/>
      <c r="BM264" s="37"/>
      <c r="BN264" s="37"/>
      <c r="BO264" s="30"/>
      <c r="BP264" s="30"/>
      <c r="BQ264" s="37"/>
      <c r="BR264" s="30">
        <v>7</v>
      </c>
      <c r="BS264" s="30"/>
      <c r="BT264">
        <f t="shared" si="60"/>
        <v>8</v>
      </c>
      <c r="BU264"/>
      <c r="BV26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</row>
    <row r="265" spans="1:1024" ht="15" customHeight="1">
      <c r="A265" s="29" t="s">
        <v>133</v>
      </c>
      <c r="B265" s="29"/>
      <c r="C265" s="30" t="s">
        <v>17</v>
      </c>
      <c r="D265" s="91" t="s">
        <v>329</v>
      </c>
      <c r="E265" s="49" t="s">
        <v>332</v>
      </c>
      <c r="F265" s="49"/>
      <c r="G265" s="49" t="s">
        <v>145</v>
      </c>
      <c r="H265" s="30" t="s">
        <v>20</v>
      </c>
      <c r="I265" s="30" t="s">
        <v>22</v>
      </c>
      <c r="J265" s="37" t="s">
        <v>327</v>
      </c>
      <c r="K265" s="30" t="s">
        <v>20</v>
      </c>
      <c r="L265" s="30" t="s">
        <v>20</v>
      </c>
      <c r="M265" s="37"/>
      <c r="N265" s="30">
        <v>15</v>
      </c>
      <c r="O265" s="31"/>
      <c r="P265" s="30"/>
      <c r="Q265" s="30"/>
      <c r="R265" s="30"/>
      <c r="S265" s="30"/>
      <c r="T265" s="30"/>
      <c r="U265" s="30"/>
      <c r="V265" s="30">
        <v>0</v>
      </c>
      <c r="W265" s="30"/>
      <c r="X265" s="30"/>
      <c r="Y265" s="30"/>
      <c r="Z265" s="30"/>
      <c r="AA265" s="30"/>
      <c r="AB265" s="30"/>
      <c r="AC265" s="30"/>
      <c r="AD265" s="30"/>
      <c r="AE265" s="37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7"/>
      <c r="BD265" s="37"/>
      <c r="BE265" s="30"/>
      <c r="BF265" s="37"/>
      <c r="BG265" s="30"/>
      <c r="BH265" s="37"/>
      <c r="BI265" s="30"/>
      <c r="BJ265" s="30"/>
      <c r="BK265" s="37"/>
      <c r="BL265" s="30"/>
      <c r="BM265" s="37"/>
      <c r="BN265" s="37"/>
      <c r="BO265" s="30"/>
      <c r="BP265" s="30"/>
      <c r="BQ265" s="37"/>
      <c r="BR265" s="30">
        <v>8</v>
      </c>
      <c r="BS265" s="30"/>
      <c r="BT265">
        <f t="shared" si="60"/>
        <v>7</v>
      </c>
      <c r="BU265"/>
      <c r="BV265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</row>
    <row r="266" spans="1:1024" ht="15" customHeight="1">
      <c r="A266" s="38"/>
      <c r="B266" s="38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40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>
        <f t="shared" si="60"/>
        <v>0</v>
      </c>
      <c r="BU266"/>
      <c r="BV266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</row>
    <row r="267" spans="1:1024" ht="15" customHeight="1">
      <c r="A267" s="118" t="s">
        <v>134</v>
      </c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21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>
        <f t="shared" si="60"/>
        <v>0</v>
      </c>
      <c r="BU267"/>
      <c r="BV267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</row>
    <row r="268" spans="1:1024" ht="15" customHeight="1">
      <c r="A268" s="23" t="s">
        <v>132</v>
      </c>
      <c r="B268" s="23"/>
      <c r="C268" s="24" t="s">
        <v>17</v>
      </c>
      <c r="D268" s="90" t="s">
        <v>329</v>
      </c>
      <c r="E268" s="42" t="s">
        <v>330</v>
      </c>
      <c r="F268" s="42"/>
      <c r="G268" s="42" t="s">
        <v>145</v>
      </c>
      <c r="H268" s="24" t="s">
        <v>20</v>
      </c>
      <c r="I268" s="24" t="s">
        <v>118</v>
      </c>
      <c r="J268" s="24"/>
      <c r="K268" s="24" t="s">
        <v>20</v>
      </c>
      <c r="L268" s="24" t="s">
        <v>20</v>
      </c>
      <c r="M268" s="24"/>
      <c r="N268" s="24">
        <v>15</v>
      </c>
      <c r="O268" s="25"/>
      <c r="P268" s="24"/>
      <c r="Q268" s="24"/>
      <c r="R268" s="24"/>
      <c r="S268" s="24">
        <v>0</v>
      </c>
      <c r="T268" s="24">
        <v>0</v>
      </c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>
        <f t="shared" si="60"/>
        <v>15</v>
      </c>
      <c r="BU268"/>
      <c r="BV268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</row>
    <row r="269" spans="1:1024" s="47" customFormat="1" ht="15" customHeight="1">
      <c r="A269" s="43" t="s">
        <v>132</v>
      </c>
      <c r="B269" s="43"/>
      <c r="C269" s="44" t="s">
        <v>17</v>
      </c>
      <c r="D269" s="95" t="s">
        <v>329</v>
      </c>
      <c r="E269" s="45" t="s">
        <v>330</v>
      </c>
      <c r="F269" s="45"/>
      <c r="G269" s="45"/>
      <c r="H269" s="44" t="s">
        <v>20</v>
      </c>
      <c r="I269" s="44" t="s">
        <v>118</v>
      </c>
      <c r="J269" s="44"/>
      <c r="K269" s="44" t="s">
        <v>20</v>
      </c>
      <c r="L269" s="44" t="s">
        <v>20</v>
      </c>
      <c r="M269" s="44"/>
      <c r="N269" s="44">
        <v>15</v>
      </c>
      <c r="O269" s="46"/>
      <c r="P269" s="44"/>
      <c r="Q269" s="44"/>
      <c r="R269" s="44"/>
      <c r="S269" s="44">
        <v>0</v>
      </c>
      <c r="T269" s="44">
        <v>0</v>
      </c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7">
        <f t="shared" si="60"/>
        <v>15</v>
      </c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  <c r="HG269" s="48"/>
      <c r="HH269" s="48"/>
      <c r="HI269" s="48"/>
      <c r="HJ269" s="48"/>
      <c r="HK269" s="48"/>
      <c r="HL269" s="48"/>
      <c r="HM269" s="48"/>
      <c r="HN269" s="48"/>
      <c r="HO269" s="48"/>
      <c r="HP269" s="48"/>
      <c r="HQ269" s="48"/>
      <c r="HR269" s="48"/>
      <c r="HS269" s="48"/>
      <c r="HT269" s="48"/>
      <c r="HU269" s="48"/>
      <c r="HV269" s="48"/>
      <c r="HW269" s="48"/>
      <c r="HX269" s="48"/>
      <c r="HY269" s="48"/>
      <c r="HZ269" s="48"/>
      <c r="IA269" s="48"/>
      <c r="IB269" s="48"/>
      <c r="IC269" s="48"/>
      <c r="ID269" s="48"/>
      <c r="IE269" s="48"/>
      <c r="IF269" s="48"/>
      <c r="IG269" s="48"/>
      <c r="IH269" s="48"/>
      <c r="II269" s="48"/>
      <c r="IJ269" s="48"/>
      <c r="IK269" s="48"/>
      <c r="IL269" s="48"/>
      <c r="IM269" s="48"/>
      <c r="IN269" s="48"/>
      <c r="IO269" s="48"/>
      <c r="IP269" s="48"/>
      <c r="IQ269" s="48"/>
      <c r="IR269" s="48"/>
      <c r="IS269" s="48"/>
      <c r="IT269" s="48"/>
      <c r="IU269" s="48"/>
      <c r="IV269" s="48"/>
      <c r="IW269" s="48"/>
      <c r="IX269" s="48"/>
      <c r="IY269" s="48"/>
      <c r="IZ269" s="48"/>
      <c r="JA269" s="48"/>
      <c r="JB269" s="48"/>
      <c r="JC269" s="48"/>
      <c r="JD269" s="48"/>
      <c r="JE269" s="48"/>
      <c r="JF269" s="48"/>
      <c r="JG269" s="48"/>
      <c r="JH269" s="48"/>
      <c r="JI269" s="48"/>
      <c r="JJ269" s="48"/>
      <c r="JK269" s="48"/>
      <c r="JL269" s="48"/>
      <c r="JM269" s="48"/>
      <c r="JN269" s="48"/>
      <c r="JO269" s="48"/>
      <c r="JP269" s="48"/>
    </row>
    <row r="270" spans="1:1024" ht="15" customHeight="1">
      <c r="A270" s="23" t="s">
        <v>133</v>
      </c>
      <c r="B270" s="23"/>
      <c r="C270" s="24" t="s">
        <v>17</v>
      </c>
      <c r="D270" s="90" t="s">
        <v>329</v>
      </c>
      <c r="E270" s="42" t="s">
        <v>329</v>
      </c>
      <c r="F270" s="42"/>
      <c r="G270" s="42" t="s">
        <v>145</v>
      </c>
      <c r="H270" s="24" t="s">
        <v>20</v>
      </c>
      <c r="I270" s="24" t="s">
        <v>118</v>
      </c>
      <c r="J270" s="24"/>
      <c r="K270" s="24" t="s">
        <v>20</v>
      </c>
      <c r="L270" s="24" t="s">
        <v>20</v>
      </c>
      <c r="M270" s="24"/>
      <c r="N270" s="24">
        <v>30</v>
      </c>
      <c r="O270" s="25"/>
      <c r="P270" s="24">
        <v>0</v>
      </c>
      <c r="Q270" s="24"/>
      <c r="R270" s="24"/>
      <c r="S270" s="24">
        <v>0</v>
      </c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>
        <v>15</v>
      </c>
      <c r="BS270" s="24"/>
      <c r="BT270">
        <f t="shared" si="60"/>
        <v>15</v>
      </c>
      <c r="BU270"/>
      <c r="BV270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</row>
    <row r="271" spans="1:1024" ht="15" customHeight="1">
      <c r="A271" s="23" t="s">
        <v>135</v>
      </c>
      <c r="B271" s="23"/>
      <c r="C271" s="24" t="s">
        <v>17</v>
      </c>
      <c r="D271" s="90" t="s">
        <v>329</v>
      </c>
      <c r="E271" s="42" t="s">
        <v>333</v>
      </c>
      <c r="F271" s="42"/>
      <c r="G271" s="42" t="s">
        <v>145</v>
      </c>
      <c r="H271" s="24" t="s">
        <v>20</v>
      </c>
      <c r="I271" s="24" t="s">
        <v>118</v>
      </c>
      <c r="J271" s="24"/>
      <c r="K271" s="24" t="s">
        <v>20</v>
      </c>
      <c r="L271" s="24" t="s">
        <v>20</v>
      </c>
      <c r="M271" s="24"/>
      <c r="N271" s="24">
        <v>15</v>
      </c>
      <c r="O271" s="25">
        <v>15</v>
      </c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>
        <f t="shared" si="60"/>
        <v>0</v>
      </c>
      <c r="BU271"/>
      <c r="BV271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</row>
    <row r="272" spans="1:1024" ht="15" customHeight="1">
      <c r="A272" s="23" t="s">
        <v>135</v>
      </c>
      <c r="B272" s="23"/>
      <c r="C272" s="24" t="s">
        <v>17</v>
      </c>
      <c r="D272" s="90" t="s">
        <v>329</v>
      </c>
      <c r="E272" s="42" t="s">
        <v>334</v>
      </c>
      <c r="F272" s="42"/>
      <c r="G272" s="42" t="s">
        <v>145</v>
      </c>
      <c r="H272" s="24" t="s">
        <v>20</v>
      </c>
      <c r="I272" s="24" t="s">
        <v>118</v>
      </c>
      <c r="J272" s="24"/>
      <c r="K272" s="24" t="s">
        <v>20</v>
      </c>
      <c r="L272" s="24" t="s">
        <v>20</v>
      </c>
      <c r="M272" s="24"/>
      <c r="N272" s="24">
        <v>15</v>
      </c>
      <c r="O272" s="25"/>
      <c r="P272" s="24"/>
      <c r="Q272" s="24">
        <v>15</v>
      </c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>
        <f t="shared" si="60"/>
        <v>0</v>
      </c>
      <c r="BU272"/>
      <c r="BV272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</row>
    <row r="273" spans="1:1024" ht="15" customHeight="1">
      <c r="A273" s="29" t="s">
        <v>133</v>
      </c>
      <c r="B273" s="29"/>
      <c r="C273" s="30" t="s">
        <v>17</v>
      </c>
      <c r="D273" s="91" t="s">
        <v>329</v>
      </c>
      <c r="E273" s="49" t="s">
        <v>331</v>
      </c>
      <c r="F273" s="49"/>
      <c r="G273" s="49" t="s">
        <v>145</v>
      </c>
      <c r="H273" s="30" t="s">
        <v>20</v>
      </c>
      <c r="I273" s="30" t="s">
        <v>118</v>
      </c>
      <c r="J273" s="37"/>
      <c r="K273" s="30" t="s">
        <v>20</v>
      </c>
      <c r="L273" s="30" t="s">
        <v>20</v>
      </c>
      <c r="M273" s="37"/>
      <c r="N273" s="30">
        <v>30</v>
      </c>
      <c r="O273" s="31"/>
      <c r="P273" s="30"/>
      <c r="Q273" s="30"/>
      <c r="R273" s="30"/>
      <c r="S273" s="30"/>
      <c r="T273" s="30"/>
      <c r="U273" s="30"/>
      <c r="V273" s="30">
        <v>0</v>
      </c>
      <c r="W273" s="30"/>
      <c r="X273" s="30"/>
      <c r="Y273" s="30"/>
      <c r="Z273" s="30"/>
      <c r="AA273" s="30"/>
      <c r="AB273" s="30"/>
      <c r="AC273" s="30"/>
      <c r="AD273" s="30"/>
      <c r="AE273" s="37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7"/>
      <c r="BD273" s="37"/>
      <c r="BE273" s="30"/>
      <c r="BF273" s="37"/>
      <c r="BG273" s="30"/>
      <c r="BH273" s="37"/>
      <c r="BI273" s="30"/>
      <c r="BJ273" s="30"/>
      <c r="BK273" s="37"/>
      <c r="BL273" s="30"/>
      <c r="BM273" s="37"/>
      <c r="BN273" s="37"/>
      <c r="BO273" s="30"/>
      <c r="BP273" s="30"/>
      <c r="BQ273" s="37"/>
      <c r="BR273" s="30">
        <v>22</v>
      </c>
      <c r="BS273" s="30"/>
      <c r="BT273">
        <f t="shared" si="60"/>
        <v>8</v>
      </c>
      <c r="BU273"/>
      <c r="BV273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</row>
    <row r="274" spans="1:1024" ht="15" customHeight="1">
      <c r="A274" s="29" t="s">
        <v>133</v>
      </c>
      <c r="B274" s="29"/>
      <c r="C274" s="30" t="s">
        <v>17</v>
      </c>
      <c r="D274" s="91" t="s">
        <v>329</v>
      </c>
      <c r="E274" s="49" t="s">
        <v>332</v>
      </c>
      <c r="F274" s="49"/>
      <c r="G274" s="49" t="s">
        <v>145</v>
      </c>
      <c r="H274" s="30" t="s">
        <v>20</v>
      </c>
      <c r="I274" s="30" t="s">
        <v>118</v>
      </c>
      <c r="J274" s="37"/>
      <c r="K274" s="30" t="s">
        <v>20</v>
      </c>
      <c r="L274" s="30" t="s">
        <v>20</v>
      </c>
      <c r="M274" s="37"/>
      <c r="N274" s="30">
        <v>30</v>
      </c>
      <c r="O274" s="31"/>
      <c r="P274" s="30"/>
      <c r="Q274" s="30"/>
      <c r="R274" s="30"/>
      <c r="S274" s="30"/>
      <c r="T274" s="30"/>
      <c r="U274" s="30"/>
      <c r="V274" s="30">
        <v>0</v>
      </c>
      <c r="W274" s="30"/>
      <c r="X274" s="30"/>
      <c r="Y274" s="30"/>
      <c r="Z274" s="30"/>
      <c r="AA274" s="30"/>
      <c r="AB274" s="30"/>
      <c r="AC274" s="30"/>
      <c r="AD274" s="30"/>
      <c r="AE274" s="37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7"/>
      <c r="BD274" s="37"/>
      <c r="BE274" s="30"/>
      <c r="BF274" s="37"/>
      <c r="BG274" s="30"/>
      <c r="BH274" s="37"/>
      <c r="BI274" s="30"/>
      <c r="BJ274" s="30"/>
      <c r="BK274" s="37"/>
      <c r="BL274" s="30"/>
      <c r="BM274" s="37"/>
      <c r="BN274" s="37"/>
      <c r="BO274" s="30"/>
      <c r="BP274" s="30"/>
      <c r="BQ274" s="37"/>
      <c r="BR274" s="30">
        <v>23</v>
      </c>
      <c r="BS274" s="30"/>
      <c r="BT274">
        <f t="shared" si="60"/>
        <v>7</v>
      </c>
      <c r="BU274"/>
      <c r="BV27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</row>
    <row r="275" spans="1:1024" ht="15" customHeight="1">
      <c r="A275" s="29" t="s">
        <v>135</v>
      </c>
      <c r="B275" s="29"/>
      <c r="C275" s="30" t="s">
        <v>17</v>
      </c>
      <c r="D275" s="91" t="s">
        <v>329</v>
      </c>
      <c r="E275" s="49" t="s">
        <v>335</v>
      </c>
      <c r="F275" s="49"/>
      <c r="G275" s="49" t="s">
        <v>145</v>
      </c>
      <c r="H275" s="30" t="s">
        <v>20</v>
      </c>
      <c r="I275" s="30" t="s">
        <v>118</v>
      </c>
      <c r="J275" s="37"/>
      <c r="K275" s="30" t="s">
        <v>20</v>
      </c>
      <c r="L275" s="30" t="s">
        <v>20</v>
      </c>
      <c r="M275" s="37"/>
      <c r="N275" s="30">
        <v>15</v>
      </c>
      <c r="O275" s="31"/>
      <c r="P275" s="30"/>
      <c r="Q275" s="30"/>
      <c r="R275" s="30"/>
      <c r="S275" s="30"/>
      <c r="T275" s="30">
        <v>15</v>
      </c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7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7"/>
      <c r="BD275" s="37"/>
      <c r="BE275" s="30"/>
      <c r="BF275" s="37"/>
      <c r="BG275" s="30"/>
      <c r="BH275" s="37"/>
      <c r="BI275" s="30"/>
      <c r="BJ275" s="30"/>
      <c r="BK275" s="37"/>
      <c r="BL275" s="30"/>
      <c r="BM275" s="37"/>
      <c r="BN275" s="37"/>
      <c r="BO275" s="30"/>
      <c r="BP275" s="30"/>
      <c r="BQ275" s="37"/>
      <c r="BR275" s="30"/>
      <c r="BS275" s="30"/>
      <c r="BT275">
        <f t="shared" si="60"/>
        <v>0</v>
      </c>
      <c r="BU275"/>
      <c r="BV275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</row>
    <row r="276" spans="1:1024" ht="15" customHeight="1">
      <c r="A276" s="38"/>
      <c r="B276" s="38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40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>
        <f t="shared" si="60"/>
        <v>0</v>
      </c>
      <c r="BU276"/>
      <c r="BV276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</row>
    <row r="277" spans="1:1024" ht="15" customHeight="1">
      <c r="A277" s="118" t="s">
        <v>136</v>
      </c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41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E277"/>
      <c r="BG277"/>
      <c r="BI277"/>
      <c r="BJ277"/>
      <c r="BL277"/>
      <c r="BO277"/>
      <c r="BP277"/>
      <c r="BR277"/>
      <c r="BS277"/>
      <c r="BT277">
        <f t="shared" si="60"/>
        <v>0</v>
      </c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  <c r="AAQ277"/>
      <c r="AAR277"/>
      <c r="AAS277"/>
      <c r="AAT277"/>
      <c r="AAU277"/>
      <c r="AAV277"/>
      <c r="AAW277"/>
      <c r="AAX277"/>
      <c r="AAY277"/>
      <c r="AAZ277"/>
      <c r="ABA277"/>
      <c r="ABB277"/>
      <c r="ABC277"/>
      <c r="ABD277"/>
      <c r="ABE277"/>
      <c r="ABF277"/>
      <c r="ABG277"/>
      <c r="ABH277"/>
      <c r="ABI277"/>
      <c r="ABJ277"/>
      <c r="ABK277"/>
      <c r="ABL277"/>
      <c r="ABM277"/>
      <c r="ABN277"/>
      <c r="ABO277"/>
      <c r="ABP277"/>
      <c r="ABQ277"/>
      <c r="ABR277"/>
      <c r="ABS277"/>
      <c r="ABT277"/>
      <c r="ABU277"/>
      <c r="ABV277"/>
      <c r="ABW277"/>
      <c r="ABX277"/>
      <c r="ABY277"/>
      <c r="ABZ277"/>
      <c r="ACA277"/>
      <c r="ACB277"/>
      <c r="ACC277"/>
      <c r="ACD277"/>
      <c r="ACE277"/>
      <c r="ACF277"/>
      <c r="ACG277"/>
      <c r="ACH277"/>
      <c r="ACI277"/>
      <c r="ACJ277"/>
      <c r="ACK277"/>
      <c r="ACL277"/>
      <c r="ACM277"/>
      <c r="ACN277"/>
      <c r="ACO277"/>
      <c r="ACP277"/>
      <c r="ACQ277"/>
      <c r="ACR277"/>
      <c r="ACS277"/>
      <c r="ACT277"/>
      <c r="ACU277"/>
      <c r="ACV277"/>
      <c r="ACW277"/>
      <c r="ACX277"/>
      <c r="ACY277"/>
      <c r="ACZ277"/>
      <c r="ADA277"/>
      <c r="ADB277"/>
      <c r="ADC277"/>
      <c r="ADD277"/>
      <c r="ADE277"/>
      <c r="ADF277"/>
      <c r="ADG277"/>
      <c r="ADH277"/>
      <c r="ADI277"/>
      <c r="ADJ277"/>
      <c r="ADK277"/>
      <c r="ADL277"/>
      <c r="ADM277"/>
      <c r="ADN277"/>
      <c r="ADO277"/>
      <c r="ADP277"/>
      <c r="ADQ277"/>
      <c r="ADR277"/>
      <c r="ADS277"/>
      <c r="ADT277"/>
      <c r="ADU277"/>
      <c r="ADV277"/>
      <c r="ADW277"/>
      <c r="ADX277"/>
      <c r="ADY277"/>
      <c r="ADZ277"/>
      <c r="AEA277"/>
      <c r="AEB277"/>
      <c r="AEC277"/>
      <c r="AED277"/>
      <c r="AEE277"/>
      <c r="AEF277"/>
      <c r="AEG277"/>
      <c r="AEH277"/>
      <c r="AEI277"/>
      <c r="AEJ277"/>
      <c r="AEK277"/>
      <c r="AEL277"/>
      <c r="AEM277"/>
      <c r="AEN277"/>
      <c r="AEO277"/>
      <c r="AEP277"/>
      <c r="AEQ277"/>
      <c r="AER277"/>
      <c r="AES277"/>
      <c r="AET277"/>
      <c r="AEU277"/>
      <c r="AEV277"/>
      <c r="AEW277"/>
      <c r="AEX277"/>
      <c r="AEY277"/>
      <c r="AEZ277"/>
      <c r="AFA277"/>
      <c r="AFB277"/>
      <c r="AFC277"/>
      <c r="AFD277"/>
      <c r="AFE277"/>
      <c r="AFF277"/>
      <c r="AFG277"/>
      <c r="AFH277"/>
      <c r="AFI277"/>
      <c r="AFJ277"/>
      <c r="AFK277"/>
      <c r="AFL277"/>
      <c r="AFM277"/>
      <c r="AFN277"/>
      <c r="AFO277"/>
      <c r="AFP277"/>
      <c r="AFQ277"/>
      <c r="AFR277"/>
      <c r="AFS277"/>
      <c r="AFT277"/>
      <c r="AFU277"/>
      <c r="AFV277"/>
      <c r="AFW277"/>
      <c r="AFX277"/>
      <c r="AFY277"/>
      <c r="AFZ277"/>
      <c r="AGA277"/>
      <c r="AGB277"/>
      <c r="AGC277"/>
      <c r="AGD277"/>
      <c r="AGE277"/>
      <c r="AGF277"/>
      <c r="AGG277"/>
      <c r="AGH277"/>
      <c r="AGI277"/>
      <c r="AGJ277"/>
      <c r="AGK277"/>
      <c r="AGL277"/>
      <c r="AGM277"/>
      <c r="AGN277"/>
      <c r="AGO277"/>
      <c r="AGP277"/>
      <c r="AGQ277"/>
      <c r="AGR277"/>
      <c r="AGS277"/>
      <c r="AGT277"/>
      <c r="AGU277"/>
      <c r="AGV277"/>
      <c r="AGW277"/>
      <c r="AGX277"/>
      <c r="AGY277"/>
      <c r="AGZ277"/>
      <c r="AHA277"/>
      <c r="AHB277"/>
      <c r="AHC277"/>
      <c r="AHD277"/>
      <c r="AHE277"/>
      <c r="AHF277"/>
      <c r="AHG277"/>
      <c r="AHH277"/>
      <c r="AHI277"/>
      <c r="AHJ277"/>
      <c r="AHK277"/>
      <c r="AHL277"/>
      <c r="AHM277"/>
      <c r="AHN277"/>
      <c r="AHO277"/>
      <c r="AHP277"/>
      <c r="AHQ277"/>
      <c r="AHR277"/>
      <c r="AHS277"/>
      <c r="AHT277"/>
      <c r="AHU277"/>
      <c r="AHV277"/>
      <c r="AHW277"/>
      <c r="AHX277"/>
      <c r="AHY277"/>
      <c r="AHZ277"/>
      <c r="AIA277"/>
      <c r="AIB277"/>
      <c r="AIC277"/>
      <c r="AID277"/>
      <c r="AIE277"/>
      <c r="AIF277"/>
      <c r="AIG277"/>
      <c r="AIH277"/>
      <c r="AII277"/>
      <c r="AIJ277"/>
      <c r="AIK277"/>
      <c r="AIL277"/>
      <c r="AIM277"/>
      <c r="AIN277"/>
      <c r="AIO277"/>
      <c r="AIP277"/>
      <c r="AIQ277"/>
      <c r="AIR277"/>
      <c r="AIS277"/>
      <c r="AIT277"/>
      <c r="AIU277"/>
      <c r="AIV277"/>
      <c r="AIW277"/>
      <c r="AIX277"/>
      <c r="AIY277"/>
      <c r="AIZ277"/>
      <c r="AJA277"/>
      <c r="AJB277"/>
      <c r="AJC277"/>
      <c r="AJD277"/>
      <c r="AJE277"/>
      <c r="AJF277"/>
      <c r="AJG277"/>
      <c r="AJH277"/>
      <c r="AJI277"/>
      <c r="AJJ277"/>
      <c r="AJK277"/>
      <c r="AJL277"/>
      <c r="AJM277"/>
      <c r="AJN277"/>
      <c r="AJO277"/>
      <c r="AJP277"/>
      <c r="AJQ277"/>
      <c r="AJR277"/>
      <c r="AJS277"/>
      <c r="AJT277"/>
      <c r="AJU277"/>
      <c r="AJV277"/>
      <c r="AJW277"/>
      <c r="AJX277"/>
      <c r="AJY277"/>
      <c r="AJZ277"/>
      <c r="AKA277"/>
      <c r="AKB277"/>
      <c r="AKC277"/>
      <c r="AKD277"/>
      <c r="AKE277"/>
      <c r="AKF277"/>
      <c r="AKG277"/>
      <c r="AKH277"/>
      <c r="AKI277"/>
      <c r="AKJ277"/>
      <c r="AKK277"/>
      <c r="AKL277"/>
      <c r="AKM277"/>
      <c r="AKN277"/>
      <c r="AKO277"/>
      <c r="AKP277"/>
      <c r="AKQ277"/>
      <c r="AKR277"/>
      <c r="AKS277"/>
      <c r="AKT277"/>
      <c r="AKU277"/>
      <c r="AKV277"/>
      <c r="AKW277"/>
      <c r="AKX277"/>
      <c r="AKY277"/>
      <c r="AKZ277"/>
      <c r="ALA277"/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  <c r="ALX277"/>
      <c r="ALY277"/>
      <c r="ALZ277"/>
      <c r="AMA277"/>
      <c r="AMB277"/>
      <c r="AMC277"/>
      <c r="AMD277"/>
      <c r="AME277"/>
      <c r="AMF277"/>
      <c r="AMG277"/>
      <c r="AMH277"/>
      <c r="AMI277"/>
      <c r="AMJ277"/>
    </row>
    <row r="278" spans="1:1024" ht="15" customHeight="1">
      <c r="A278" s="65" t="s">
        <v>35</v>
      </c>
      <c r="B278" s="65"/>
      <c r="C278" s="66" t="s">
        <v>17</v>
      </c>
      <c r="D278" s="66" t="s">
        <v>137</v>
      </c>
      <c r="E278" s="66"/>
      <c r="F278" s="66" t="s">
        <v>137</v>
      </c>
      <c r="G278" s="66"/>
      <c r="H278" s="66" t="s">
        <v>20</v>
      </c>
      <c r="I278" s="66" t="s">
        <v>22</v>
      </c>
      <c r="J278" s="66"/>
      <c r="K278" s="66" t="s">
        <v>20</v>
      </c>
      <c r="L278" s="66" t="s">
        <v>20</v>
      </c>
      <c r="M278" s="66"/>
      <c r="N278" s="67">
        <v>16</v>
      </c>
      <c r="O278" s="31"/>
      <c r="P278" s="30"/>
      <c r="Q278" s="30"/>
      <c r="R278" s="30"/>
      <c r="S278" s="30"/>
      <c r="T278" s="30"/>
      <c r="U278" s="30"/>
      <c r="V278" s="30"/>
      <c r="W278" s="30"/>
      <c r="X278" s="33"/>
      <c r="Y278" s="30"/>
      <c r="Z278" s="32"/>
      <c r="AA278" s="32"/>
      <c r="AB278" s="30"/>
      <c r="AC278" s="30"/>
      <c r="AD278" s="30"/>
      <c r="AE278" s="33"/>
      <c r="AF278" s="30"/>
      <c r="AG278" s="36"/>
      <c r="AH278" s="33"/>
      <c r="AI278" s="30"/>
      <c r="AJ278" s="30"/>
      <c r="AK278" s="30"/>
      <c r="AL278" s="33"/>
      <c r="AM278" s="30"/>
      <c r="AN278" s="33"/>
      <c r="AO278" s="30"/>
      <c r="AP278" s="33"/>
      <c r="AQ278" s="33"/>
      <c r="AR278" s="33"/>
      <c r="AS278" s="33"/>
      <c r="AT278" s="33"/>
      <c r="AU278" s="33"/>
      <c r="AV278" s="30"/>
      <c r="AW278" s="30"/>
      <c r="AX278" s="30"/>
      <c r="AY278" s="30">
        <v>0</v>
      </c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4"/>
      <c r="BT278">
        <f t="shared" si="60"/>
        <v>16</v>
      </c>
      <c r="BU278" s="1" t="s">
        <v>181</v>
      </c>
      <c r="BV278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</row>
    <row r="279" spans="1:1024" ht="15" customHeight="1">
      <c r="A279" s="29"/>
      <c r="B279" s="29"/>
      <c r="C279" s="30"/>
      <c r="D279" s="37"/>
      <c r="E279" s="37"/>
      <c r="F279" s="30"/>
      <c r="G279" s="37"/>
      <c r="H279" s="30"/>
      <c r="I279" s="30"/>
      <c r="J279" s="37"/>
      <c r="K279" s="30"/>
      <c r="L279" s="30"/>
      <c r="M279" s="37"/>
      <c r="N279" s="68"/>
      <c r="O279" s="31"/>
      <c r="P279" s="30"/>
      <c r="Q279" s="30"/>
      <c r="R279" s="30"/>
      <c r="S279" s="30"/>
      <c r="T279" s="30"/>
      <c r="U279" s="30"/>
      <c r="V279" s="30"/>
      <c r="W279" s="30"/>
      <c r="X279" s="33"/>
      <c r="Y279" s="30"/>
      <c r="Z279" s="32"/>
      <c r="AA279" s="32"/>
      <c r="AB279" s="30"/>
      <c r="AC279" s="30"/>
      <c r="AD279" s="30"/>
      <c r="AE279" s="33"/>
      <c r="AF279" s="30"/>
      <c r="AG279" s="36"/>
      <c r="AH279" s="33"/>
      <c r="AI279" s="30"/>
      <c r="AJ279" s="30"/>
      <c r="AK279" s="30"/>
      <c r="AL279" s="33"/>
      <c r="AM279" s="30"/>
      <c r="AN279" s="33"/>
      <c r="AO279" s="30"/>
      <c r="AP279" s="33"/>
      <c r="AQ279" s="33"/>
      <c r="AR279" s="33"/>
      <c r="AS279" s="33"/>
      <c r="AT279" s="33"/>
      <c r="AU279" s="33"/>
      <c r="AV279" s="30"/>
      <c r="AW279" s="30"/>
      <c r="AX279" s="30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4"/>
      <c r="BT279">
        <f t="shared" si="60"/>
        <v>0</v>
      </c>
      <c r="BU279"/>
      <c r="BV279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</row>
    <row r="280" spans="1:1024" ht="15" customHeight="1">
      <c r="A280" s="38"/>
      <c r="B280" s="38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40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>
        <f t="shared" si="60"/>
        <v>0</v>
      </c>
      <c r="BU280"/>
      <c r="BV280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</row>
    <row r="281" spans="1:1024" ht="15" customHeight="1">
      <c r="A281" s="118" t="s">
        <v>138</v>
      </c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4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E281"/>
      <c r="BG281"/>
      <c r="BI281"/>
      <c r="BJ281"/>
      <c r="BL281"/>
      <c r="BO281"/>
      <c r="BP281"/>
      <c r="BR281"/>
      <c r="BS281"/>
      <c r="BT281">
        <f t="shared" si="60"/>
        <v>0</v>
      </c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</row>
    <row r="282" spans="1:1024" ht="15" customHeight="1">
      <c r="A282" s="65" t="s">
        <v>35</v>
      </c>
      <c r="B282" s="65"/>
      <c r="C282" s="66" t="s">
        <v>17</v>
      </c>
      <c r="D282" s="66" t="s">
        <v>137</v>
      </c>
      <c r="E282" s="66"/>
      <c r="F282" s="66" t="s">
        <v>137</v>
      </c>
      <c r="G282" s="66"/>
      <c r="H282" s="66" t="s">
        <v>20</v>
      </c>
      <c r="I282" s="66" t="s">
        <v>107</v>
      </c>
      <c r="J282" s="66"/>
      <c r="K282" s="66" t="s">
        <v>20</v>
      </c>
      <c r="L282" s="66" t="s">
        <v>20</v>
      </c>
      <c r="M282" s="66"/>
      <c r="N282" s="67">
        <v>32</v>
      </c>
      <c r="O282" s="31"/>
      <c r="P282" s="30"/>
      <c r="Q282" s="30"/>
      <c r="R282" s="30"/>
      <c r="S282" s="30"/>
      <c r="T282" s="30"/>
      <c r="U282" s="30"/>
      <c r="V282" s="30"/>
      <c r="W282" s="30"/>
      <c r="X282" s="33"/>
      <c r="Y282" s="30"/>
      <c r="Z282" s="32"/>
      <c r="AA282" s="32"/>
      <c r="AB282" s="30"/>
      <c r="AC282" s="30"/>
      <c r="AD282" s="30"/>
      <c r="AE282" s="33"/>
      <c r="AF282" s="30"/>
      <c r="AG282" s="36"/>
      <c r="AH282" s="33"/>
      <c r="AI282" s="30"/>
      <c r="AJ282" s="30"/>
      <c r="AK282" s="30"/>
      <c r="AL282" s="33"/>
      <c r="AM282" s="30"/>
      <c r="AN282" s="33"/>
      <c r="AO282" s="30"/>
      <c r="AP282" s="33"/>
      <c r="AQ282" s="33"/>
      <c r="AR282" s="33"/>
      <c r="AS282" s="33"/>
      <c r="AT282" s="33"/>
      <c r="AU282" s="33"/>
      <c r="AV282" s="30"/>
      <c r="AW282" s="30"/>
      <c r="AX282" s="30"/>
      <c r="AY282" s="30">
        <v>0</v>
      </c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4"/>
      <c r="BT282">
        <f t="shared" si="60"/>
        <v>32</v>
      </c>
      <c r="BU282" s="1" t="s">
        <v>181</v>
      </c>
      <c r="BV282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</row>
    <row r="283" spans="1:1024" ht="15" customHeight="1">
      <c r="A283" s="29"/>
      <c r="B283" s="29"/>
      <c r="C283" s="30"/>
      <c r="D283" s="37"/>
      <c r="E283" s="37"/>
      <c r="F283" s="30"/>
      <c r="G283" s="37"/>
      <c r="H283" s="30"/>
      <c r="I283" s="30"/>
      <c r="J283" s="37"/>
      <c r="K283" s="30"/>
      <c r="L283" s="30"/>
      <c r="M283" s="37"/>
      <c r="N283" s="68"/>
      <c r="O283" s="50"/>
      <c r="P283" s="30"/>
      <c r="Q283" s="30"/>
      <c r="R283" s="30"/>
      <c r="S283" s="30"/>
      <c r="T283" s="30"/>
      <c r="U283" s="30"/>
      <c r="V283" s="30"/>
      <c r="W283" s="30"/>
      <c r="X283" s="33"/>
      <c r="Y283" s="30"/>
      <c r="Z283" s="32"/>
      <c r="AA283" s="32"/>
      <c r="AB283" s="30"/>
      <c r="AC283" s="30"/>
      <c r="AD283" s="30"/>
      <c r="AE283" s="33"/>
      <c r="AF283" s="30"/>
      <c r="AG283" s="36"/>
      <c r="AH283" s="33"/>
      <c r="AI283" s="30"/>
      <c r="AJ283" s="30"/>
      <c r="AK283" s="30"/>
      <c r="AL283" s="33"/>
      <c r="AM283" s="30"/>
      <c r="AN283" s="33"/>
      <c r="AO283" s="30"/>
      <c r="AP283" s="33"/>
      <c r="AQ283" s="33"/>
      <c r="AR283" s="33"/>
      <c r="AS283" s="33"/>
      <c r="AT283" s="33"/>
      <c r="AU283" s="33"/>
      <c r="AV283" s="30"/>
      <c r="AW283" s="30"/>
      <c r="AX283" s="30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4"/>
      <c r="BT283">
        <f t="shared" si="60"/>
        <v>0</v>
      </c>
      <c r="BU283"/>
      <c r="BV283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</row>
    <row r="284" spans="1:1024" ht="1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I284" s="4"/>
      <c r="AJ284" s="4"/>
      <c r="AK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</row>
    <row r="287" spans="1:1024" ht="15" customHeight="1">
      <c r="A287"/>
      <c r="C287"/>
      <c r="F287"/>
      <c r="H287"/>
      <c r="I287"/>
      <c r="K287"/>
      <c r="L287"/>
      <c r="N287"/>
      <c r="O287"/>
      <c r="S287"/>
      <c r="T287"/>
      <c r="U287"/>
      <c r="V287"/>
      <c r="W287"/>
      <c r="X287"/>
      <c r="Y287"/>
      <c r="Z287"/>
      <c r="AA287"/>
      <c r="AB287"/>
      <c r="AC287"/>
      <c r="AD287"/>
      <c r="AG287"/>
      <c r="AH287"/>
      <c r="AI287"/>
      <c r="AJ287"/>
      <c r="AK287"/>
      <c r="AM287"/>
      <c r="AN287"/>
      <c r="AP287"/>
      <c r="AR287" s="51"/>
      <c r="AS287"/>
      <c r="AT287"/>
      <c r="AU287"/>
      <c r="AV287"/>
      <c r="AW287"/>
      <c r="AX287"/>
      <c r="AY287"/>
      <c r="AZ287"/>
      <c r="BB287"/>
      <c r="BE287"/>
      <c r="BL287"/>
      <c r="BO287"/>
      <c r="BP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</sheetData>
  <sortState ref="A122:AMC247">
    <sortCondition ref="A122:A247"/>
  </sortState>
  <mergeCells count="6">
    <mergeCell ref="A281:N281"/>
    <mergeCell ref="A25:N25"/>
    <mergeCell ref="A127:N127"/>
    <mergeCell ref="A258:N258"/>
    <mergeCell ref="A267:N267"/>
    <mergeCell ref="A277:N277"/>
  </mergeCells>
  <conditionalFormatting sqref="O11:O12">
    <cfRule type="expression" dxfId="16" priority="52">
      <formula>"M7&gt;0,7"</formula>
    </cfRule>
  </conditionalFormatting>
  <conditionalFormatting sqref="P19:BS19">
    <cfRule type="expression" dxfId="15" priority="30">
      <formula>P19&gt;45</formula>
    </cfRule>
  </conditionalFormatting>
  <conditionalFormatting sqref="O19">
    <cfRule type="expression" dxfId="14" priority="29">
      <formula>O19&gt;45</formula>
    </cfRule>
  </conditionalFormatting>
  <conditionalFormatting sqref="O10:R10 T10:BQ10">
    <cfRule type="expression" dxfId="13" priority="20">
      <formula>O10&gt;2*O8</formula>
    </cfRule>
    <cfRule type="expression" dxfId="12" priority="26">
      <formula>O10&lt;O8</formula>
    </cfRule>
  </conditionalFormatting>
  <conditionalFormatting sqref="S10">
    <cfRule type="expression" dxfId="11" priority="19">
      <formula>S10&gt;2*S8</formula>
    </cfRule>
    <cfRule type="expression" dxfId="10" priority="25">
      <formula>S10&lt;S8</formula>
    </cfRule>
  </conditionalFormatting>
  <conditionalFormatting sqref="P12:BQ12">
    <cfRule type="expression" dxfId="9" priority="23">
      <formula>P12&gt;0.7</formula>
    </cfRule>
  </conditionalFormatting>
  <conditionalFormatting sqref="BR10:BS10">
    <cfRule type="expression" dxfId="8" priority="17">
      <formula>BR10&gt;2*BR8</formula>
    </cfRule>
    <cfRule type="expression" dxfId="7" priority="18">
      <formula>BR10&lt;BR8</formula>
    </cfRule>
  </conditionalFormatting>
  <conditionalFormatting sqref="P8:BQ8">
    <cfRule type="expression" dxfId="6" priority="8">
      <formula>P13&lt;P8/2</formula>
    </cfRule>
  </conditionalFormatting>
  <conditionalFormatting sqref="O8">
    <cfRule type="expression" dxfId="5" priority="7">
      <formula>O13&lt;O8/2</formula>
    </cfRule>
  </conditionalFormatting>
  <conditionalFormatting sqref="N26">
    <cfRule type="expression" dxfId="4" priority="142">
      <formula>N26&lt;&gt;SUM(O26:BS26)</formula>
    </cfRule>
  </conditionalFormatting>
  <conditionalFormatting sqref="N27:N41">
    <cfRule type="expression" dxfId="3" priority="143">
      <formula>N27&lt;&gt;SUM(O27:BS27)</formula>
    </cfRule>
  </conditionalFormatting>
  <conditionalFormatting sqref="N278:N279 N282:N283 N42:N48 N224:N255 N157:N222 N50:N124 N128:N155">
    <cfRule type="expression" dxfId="2" priority="144">
      <formula>N42&lt;&gt;SUM(O42:BS42)</formula>
    </cfRule>
  </conditionalFormatting>
  <conditionalFormatting sqref="N223">
    <cfRule type="expression" dxfId="1" priority="2">
      <formula>N223&lt;&gt;SUM(O223:BS223)</formula>
    </cfRule>
  </conditionalFormatting>
  <conditionalFormatting sqref="N156">
    <cfRule type="expression" dxfId="0" priority="1">
      <formula>N156&lt;&gt;SUM(O156:BS156)</formula>
    </cfRule>
  </conditionalFormatting>
  <hyperlinks>
    <hyperlink ref="B155" r:id="rId1"/>
    <hyperlink ref="B156" r:id="rId2"/>
    <hyperlink ref="B49" r:id="rId3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&amp;C&amp;"Arial,Regular"&amp;A</oddHeader>
    <oddFooter>&amp;C&amp;"Arial,Regular"Strona &amp;P</oddFooter>
  </headerFooter>
  <drawing r:id="rId4"/>
  <legacy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50083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Plan_17_18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2000-12-05T22:42:33Z</dcterms:created>
  <dc:creator>romek</dc:creator>
  <dc:language>pl-PL</dc:language>
  <cp:lastModifiedBy>Konrad Kułakowski</cp:lastModifiedBy>
  <cp:lastPrinted>2008-09-29T23:41:36Z</cp:lastPrinted>
  <dcterms:modified xsi:type="dcterms:W3CDTF">2018-02-15T13:03:14Z</dcterms:modified>
  <cp:revision>860</cp:revision>
  <dc:title>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cja 1">
    <vt:lpwstr/>
  </property>
  <property fmtid="{D5CDD505-2E9C-101B-9397-08002B2CF9AE}" pid="3" name="Informacja 2">
    <vt:lpwstr/>
  </property>
  <property fmtid="{D5CDD505-2E9C-101B-9397-08002B2CF9AE}" pid="4" name="Informacja 3">
    <vt:lpwstr/>
  </property>
  <property fmtid="{D5CDD505-2E9C-101B-9397-08002B2CF9AE}" pid="5" name="Informacja 4">
    <vt:lpwstr/>
  </property>
</Properties>
</file>