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hbit/koubbe/FACTS/Containerizing FACTS/Executable level/results/"/>
    </mc:Choice>
  </mc:AlternateContent>
  <xr:revisionPtr revIDLastSave="0" documentId="13_ncr:1_{B1476E87-60F8-1B48-970A-911DAB3CF9FE}" xr6:coauthVersionLast="36" xr6:coauthVersionMax="36" xr10:uidLastSave="{00000000-0000-0000-0000-000000000000}"/>
  <bookViews>
    <workbookView xWindow="6300" yWindow="2360" windowWidth="27640" windowHeight="16940" xr2:uid="{F4586994-735F-4148-9E5F-9ECADB38C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6" i="1" l="1"/>
  <c r="C116" i="1"/>
  <c r="G115" i="1" l="1"/>
  <c r="C115" i="1"/>
  <c r="G114" i="1"/>
  <c r="G113" i="1"/>
  <c r="C114" i="1"/>
  <c r="C113" i="1"/>
  <c r="G98" i="1"/>
  <c r="C98" i="1"/>
  <c r="G97" i="1"/>
  <c r="C97" i="1"/>
  <c r="G72" i="1"/>
  <c r="C72" i="1"/>
  <c r="G71" i="1"/>
  <c r="C71" i="1"/>
  <c r="G46" i="1"/>
  <c r="C46" i="1"/>
  <c r="G45" i="1"/>
  <c r="C45" i="1"/>
  <c r="G20" i="1" l="1"/>
  <c r="C20" i="1"/>
  <c r="G19" i="1"/>
  <c r="C19" i="1"/>
</calcChain>
</file>

<file path=xl/sharedStrings.xml><?xml version="1.0" encoding="utf-8"?>
<sst xmlns="http://schemas.openxmlformats.org/spreadsheetml/2006/main" count="41" uniqueCount="10">
  <si>
    <t>non-containerized</t>
  </si>
  <si>
    <t>containerized</t>
  </si>
  <si>
    <t>Average</t>
  </si>
  <si>
    <t>Std Dev</t>
  </si>
  <si>
    <t>2/1/1</t>
  </si>
  <si>
    <t>First stage of FACTS kopp14/landwaterstorage on Comet using Singularity</t>
  </si>
  <si>
    <t>First + second stages of FACTS kopp14/landwaterstorage on Comet using Singularity</t>
  </si>
  <si>
    <t>First + second + third stages of FACTS kopp14/landwaterstorage on Comet using Singularity</t>
  </si>
  <si>
    <t>Full pipeline of FACTS kopp14/landwaterstorage on Comet using Singularity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</si>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</sst>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/>
    <xf numFmtId="2" fontId="1" fillId="0" borderId="0" xfId="0" applyNumberFormat="1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First stage of FACTS kopp14:landwaterstorage on Comet using Singularity 3.5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Sheet1!$C$20</c:f>
                <c:numCache>
                  <c:formatCode>General</c:formatCode>
                  <c:ptCount val="1"/>
                  <c:pt idx="0">
                    <c:v>2.3235578562005124</c:v>
                  </c:pt>
                </c:numCache>
              </c:numRef>
            </c:plus>
            <c:minus>
              <c:numRef>
                <c:f>Sheet1!$C$20</c:f>
                <c:numCache>
                  <c:formatCode>General</c:formatCode>
                  <c:ptCount val="1"/>
                  <c:pt idx="0">
                    <c:v>2.3235578562005124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Sheet1!$C$8</c:f>
              <c:strCache>
                <c:ptCount val="1"/>
                <c:pt idx="0">
                  <c:v>2/1/1</c:v>
                </c:pt>
              </c:strCache>
            </c:strRef>
          </c:cat>
          <c:val>
            <c:numRef>
              <c:f>Sheet1!$C$19</c:f>
              <c:numCache>
                <c:formatCode>0.00</c:formatCode>
                <c:ptCount val="1"/>
                <c:pt idx="0">
                  <c:v>18.050999999999998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6-0041-909B-3D6F4E3648FD}"/>
            </c:ext>
          </c:extLst>
        </c:ser>
        <c:ser>
          <c:idx val="0"/>
          <c:order val="1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Sheet1!$G$20</c:f>
                <c:numCache>
                  <c:formatCode>General</c:formatCode>
                  <c:ptCount val="1"/>
                  <c:pt idx="0">
                    <c:v>1.2287319570281485</c:v>
                  </c:pt>
                </c:numCache>
              </c:numRef>
            </c:plus>
            <c:minus>
              <c:numRef>
                <c:f>Sheet1!$G$20</c:f>
                <c:numCache>
                  <c:formatCode>General</c:formatCode>
                  <c:ptCount val="1"/>
                  <c:pt idx="0">
                    <c:v>1.2287319570281485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Sheet1!$C$8</c:f>
              <c:strCache>
                <c:ptCount val="1"/>
                <c:pt idx="0">
                  <c:v>2/1/1</c:v>
                </c:pt>
              </c:strCache>
            </c:strRef>
          </c:cat>
          <c:val>
            <c:numRef>
              <c:f>Sheet1!$G$19</c:f>
              <c:numCache>
                <c:formatCode>0.00</c:formatCode>
                <c:ptCount val="1"/>
                <c:pt idx="0">
                  <c:v>21.006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6-0041-909B-3D6F4E364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758432"/>
        <c:axId val="1766352896"/>
      </c:barChart>
      <c:catAx>
        <c:axId val="174375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cores/tasks/nodes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52896"/>
        <c:crosses val="autoZero"/>
        <c:auto val="1"/>
        <c:lblAlgn val="ctr"/>
        <c:lblOffset val="100"/>
        <c:noMultiLvlLbl val="0"/>
      </c:catAx>
      <c:valAx>
        <c:axId val="17663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First + second stages of FACTS kopp14:landwaterstorage on Comet using Singularity 3.5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Sheet1!$C$46</c:f>
                <c:numCache>
                  <c:formatCode>General</c:formatCode>
                  <c:ptCount val="1"/>
                  <c:pt idx="0">
                    <c:v>7.7463909876363601</c:v>
                  </c:pt>
                </c:numCache>
              </c:numRef>
            </c:plus>
            <c:minus>
              <c:numRef>
                <c:f>Sheet1!$C$46</c:f>
                <c:numCache>
                  <c:formatCode>General</c:formatCode>
                  <c:ptCount val="1"/>
                  <c:pt idx="0">
                    <c:v>7.7463909876363601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Sheet1!$C$34</c:f>
              <c:strCache>
                <c:ptCount val="1"/>
                <c:pt idx="0">
                  <c:v>2/1/1</c:v>
                </c:pt>
              </c:strCache>
            </c:strRef>
          </c:cat>
          <c:val>
            <c:numRef>
              <c:f>Sheet1!$C$45</c:f>
              <c:numCache>
                <c:formatCode>0.00</c:formatCode>
                <c:ptCount val="1"/>
                <c:pt idx="0">
                  <c:v>38.911999999999999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0-404A-B039-7F0B2967F1A3}"/>
            </c:ext>
          </c:extLst>
        </c:ser>
        <c:ser>
          <c:idx val="0"/>
          <c:order val="1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Sheet1!$G$46</c:f>
                <c:numCache>
                  <c:formatCode>General</c:formatCode>
                  <c:ptCount val="1"/>
                  <c:pt idx="0">
                    <c:v>2.7681682672040653</c:v>
                  </c:pt>
                </c:numCache>
              </c:numRef>
            </c:plus>
            <c:minus>
              <c:numRef>
                <c:f>Sheet1!$G$46</c:f>
                <c:numCache>
                  <c:formatCode>General</c:formatCode>
                  <c:ptCount val="1"/>
                  <c:pt idx="0">
                    <c:v>2.7681682672040653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Sheet1!$C$34</c:f>
              <c:strCache>
                <c:ptCount val="1"/>
                <c:pt idx="0">
                  <c:v>2/1/1</c:v>
                </c:pt>
              </c:strCache>
            </c:strRef>
          </c:cat>
          <c:val>
            <c:numRef>
              <c:f>Sheet1!$G$45</c:f>
              <c:numCache>
                <c:formatCode>0.00</c:formatCode>
                <c:ptCount val="1"/>
                <c:pt idx="0">
                  <c:v>29.369999999999997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0-404A-B039-7F0B2967F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758432"/>
        <c:axId val="1766352896"/>
      </c:barChart>
      <c:catAx>
        <c:axId val="174375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cores/tasks/nodes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52896"/>
        <c:crosses val="autoZero"/>
        <c:auto val="1"/>
        <c:lblAlgn val="ctr"/>
        <c:lblOffset val="100"/>
        <c:noMultiLvlLbl val="0"/>
      </c:catAx>
      <c:valAx>
        <c:axId val="17663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First + second + third stages of FACTS kopp14:landwaterstorage on Comet using Singularity 3.5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Sheet1!$C$72</c:f>
                <c:numCache>
                  <c:formatCode>General</c:formatCode>
                  <c:ptCount val="1"/>
                  <c:pt idx="0">
                    <c:v>3.8965277990653306</c:v>
                  </c:pt>
                </c:numCache>
              </c:numRef>
            </c:plus>
            <c:minus>
              <c:numRef>
                <c:f>Sheet1!$C$72</c:f>
                <c:numCache>
                  <c:formatCode>General</c:formatCode>
                  <c:ptCount val="1"/>
                  <c:pt idx="0">
                    <c:v>3.8965277990653306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Sheet1!$C$60</c:f>
              <c:strCache>
                <c:ptCount val="1"/>
                <c:pt idx="0">
                  <c:v>2/1/1</c:v>
                </c:pt>
              </c:strCache>
            </c:strRef>
          </c:cat>
          <c:val>
            <c:numRef>
              <c:f>Sheet1!$C$71</c:f>
              <c:numCache>
                <c:formatCode>0.00</c:formatCode>
                <c:ptCount val="1"/>
                <c:pt idx="0">
                  <c:v>100.26199999999999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3-E942-9184-AF061AB5EF55}"/>
            </c:ext>
          </c:extLst>
        </c:ser>
        <c:ser>
          <c:idx val="0"/>
          <c:order val="1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Sheet1!$G$72</c:f>
                <c:numCache>
                  <c:formatCode>General</c:formatCode>
                  <c:ptCount val="1"/>
                  <c:pt idx="0">
                    <c:v>6.5334225334046794</c:v>
                  </c:pt>
                </c:numCache>
              </c:numRef>
            </c:plus>
            <c:minus>
              <c:numRef>
                <c:f>Sheet1!$G$72</c:f>
                <c:numCache>
                  <c:formatCode>General</c:formatCode>
                  <c:ptCount val="1"/>
                  <c:pt idx="0">
                    <c:v>6.5334225334046794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Sheet1!$C$60</c:f>
              <c:strCache>
                <c:ptCount val="1"/>
                <c:pt idx="0">
                  <c:v>2/1/1</c:v>
                </c:pt>
              </c:strCache>
            </c:strRef>
          </c:cat>
          <c:val>
            <c:numRef>
              <c:f>Sheet1!$G$71</c:f>
              <c:numCache>
                <c:formatCode>0.00</c:formatCode>
                <c:ptCount val="1"/>
                <c:pt idx="0">
                  <c:v>97.391000000000005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3-E942-9184-AF061AB5E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758432"/>
        <c:axId val="1766352896"/>
      </c:barChart>
      <c:catAx>
        <c:axId val="174375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cores/tasks/nodes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52896"/>
        <c:crosses val="autoZero"/>
        <c:auto val="1"/>
        <c:lblAlgn val="ctr"/>
        <c:lblOffset val="100"/>
        <c:noMultiLvlLbl val="0"/>
      </c:catAx>
      <c:valAx>
        <c:axId val="17663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Full pipeline of FACTS kopp14:landwaterstorage on Comet using Singularity 3.5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Sheet1!$C$98</c:f>
                <c:numCache>
                  <c:formatCode>General</c:formatCode>
                  <c:ptCount val="1"/>
                  <c:pt idx="0">
                    <c:v>7.0372552256622845</c:v>
                  </c:pt>
                </c:numCache>
              </c:numRef>
            </c:plus>
            <c:minus>
              <c:numRef>
                <c:f>Sheet1!$C$98</c:f>
                <c:numCache>
                  <c:formatCode>General</c:formatCode>
                  <c:ptCount val="1"/>
                  <c:pt idx="0">
                    <c:v>7.0372552256622845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Sheet1!$C$86</c:f>
              <c:strCache>
                <c:ptCount val="1"/>
                <c:pt idx="0">
                  <c:v>2/1/1</c:v>
                </c:pt>
              </c:strCache>
            </c:strRef>
          </c:cat>
          <c:val>
            <c:numRef>
              <c:f>Sheet1!$C$97</c:f>
              <c:numCache>
                <c:formatCode>0.00</c:formatCode>
                <c:ptCount val="1"/>
                <c:pt idx="0">
                  <c:v>113.535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5-A84E-AB47-6D7185FBD647}"/>
            </c:ext>
          </c:extLst>
        </c:ser>
        <c:ser>
          <c:idx val="0"/>
          <c:order val="1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Sheet1!$G$98</c:f>
                <c:numCache>
                  <c:formatCode>General</c:formatCode>
                  <c:ptCount val="1"/>
                  <c:pt idx="0">
                    <c:v>3.6031406053916659</c:v>
                  </c:pt>
                </c:numCache>
              </c:numRef>
            </c:plus>
            <c:minus>
              <c:numRef>
                <c:f>Sheet1!$G$98</c:f>
                <c:numCache>
                  <c:formatCode>General</c:formatCode>
                  <c:ptCount val="1"/>
                  <c:pt idx="0">
                    <c:v>3.6031406053916659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Sheet1!$C$86</c:f>
              <c:strCache>
                <c:ptCount val="1"/>
                <c:pt idx="0">
                  <c:v>2/1/1</c:v>
                </c:pt>
              </c:strCache>
            </c:strRef>
          </c:cat>
          <c:val>
            <c:numRef>
              <c:f>Sheet1!$G$97</c:f>
              <c:numCache>
                <c:formatCode>0.00</c:formatCode>
                <c:ptCount val="1"/>
                <c:pt idx="0">
                  <c:v>102.17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5-A84E-AB47-6D7185FBD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758432"/>
        <c:axId val="1766352896"/>
      </c:barChart>
      <c:catAx>
        <c:axId val="174375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cores/tasks/nodes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352896"/>
        <c:crosses val="autoZero"/>
        <c:auto val="1"/>
        <c:lblAlgn val="ctr"/>
        <c:lblOffset val="100"/>
        <c:noMultiLvlLbl val="0"/>
      </c:catAx>
      <c:valAx>
        <c:axId val="17663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7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baseline="0">
                <a:effectLst/>
              </a:rPr>
              <a:t>Stages of FACTS kopp14:landwaterstorage on Comet using Singularity 3.5</a:t>
            </a:r>
            <a:r>
              <a:rPr lang="en-US" sz="1800" b="0" i="0" u="none" strike="noStrike" baseline="0"/>
              <a:t> 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containerized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8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Sheet1!$G$113:$G$116</c:f>
              <c:numCache>
                <c:formatCode>0.00</c:formatCode>
                <c:ptCount val="4"/>
                <c:pt idx="0">
                  <c:v>21.006</c:v>
                </c:pt>
                <c:pt idx="1">
                  <c:v>29.369999999999997</c:v>
                </c:pt>
                <c:pt idx="2">
                  <c:v>97.391000000000005</c:v>
                </c:pt>
                <c:pt idx="3">
                  <c:v>102.17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9-204B-94C1-A3E0153FBDE4}"/>
            </c:ext>
          </c:extLst>
        </c:ser>
        <c:ser>
          <c:idx val="1"/>
          <c:order val="1"/>
          <c:tx>
            <c:v>non-containerized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1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Sheet1!$C$113:$C$116</c:f>
              <c:numCache>
                <c:formatCode>0.00</c:formatCode>
                <c:ptCount val="4"/>
                <c:pt idx="0">
                  <c:v>18.050999999999998</c:v>
                </c:pt>
                <c:pt idx="1">
                  <c:v>38.911999999999999</c:v>
                </c:pt>
                <c:pt idx="2">
                  <c:v>100.26199999999999</c:v>
                </c:pt>
                <c:pt idx="3">
                  <c:v>113.535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9-204B-94C1-A3E0153FB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5737023"/>
        <c:axId val="326170975"/>
      </c:barChart>
      <c:catAx>
        <c:axId val="4057370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70975"/>
        <c:crosses val="autoZero"/>
        <c:auto val="1"/>
        <c:lblAlgn val="ctr"/>
        <c:lblOffset val="100"/>
        <c:noMultiLvlLbl val="0"/>
      </c:catAx>
      <c:valAx>
        <c:axId val="32617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TTX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3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</xdr:row>
      <xdr:rowOff>190500</xdr:rowOff>
    </xdr:from>
    <xdr:to>
      <xdr:col>17</xdr:col>
      <xdr:colOff>139700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52394-3ED7-5248-A01D-9AA121A0E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</xdr:colOff>
      <xdr:row>29</xdr:row>
      <xdr:rowOff>0</xdr:rowOff>
    </xdr:from>
    <xdr:to>
      <xdr:col>17</xdr:col>
      <xdr:colOff>139700</xdr:colOff>
      <xdr:row>50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CCB5D-06A2-F147-9ECF-B042EEF64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12700</xdr:colOff>
      <xdr:row>55</xdr:row>
      <xdr:rowOff>114300</xdr:rowOff>
    </xdr:from>
    <xdr:to>
      <xdr:col>17</xdr:col>
      <xdr:colOff>127000</xdr:colOff>
      <xdr:row>77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C910E6-3873-B94C-8045-139CA0A70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81</xdr:row>
      <xdr:rowOff>190500</xdr:rowOff>
    </xdr:from>
    <xdr:to>
      <xdr:col>17</xdr:col>
      <xdr:colOff>114300</xdr:colOff>
      <xdr:row>103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A27D2A-A7DE-294F-BCBB-A08459124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</xdr:colOff>
      <xdr:row>107</xdr:row>
      <xdr:rowOff>190500</xdr:rowOff>
    </xdr:from>
    <xdr:to>
      <xdr:col>17</xdr:col>
      <xdr:colOff>88900</xdr:colOff>
      <xdr:row>128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90C79F-24B6-9344-ADAC-EF24222F9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FAF3F-3D70-D245-82EF-E5492E11A56C}" name="Table1214151942" displayName="Table1214151942" ref="C8:C19" totalsRowCount="1" headerRowDxfId="19" dataCellStyle="Normal">
  <autoFilter ref="C8:C18" xr:uid="{181B933B-FB1E-594F-8D32-0A29C83CD901}">
    <filterColumn colId="0" hiddenButton="1"/>
  </autoFilter>
  <tableColumns count="1">
    <tableColumn id="1" xr3:uid="{9EEF75F1-6936-1A43-B637-6FAE23AA90C3}" name="2/1/1" totalsRowFunction="custom" totalsRowDxfId="18" dataCellStyle="Normal">
      <totalsRowFormula>AVERAGE(Table1214151942[2/1/1])</totalsRow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97A481-78DB-644D-A940-C3FED109987A}" name="Table121415162053" displayName="Table121415162053" ref="G8:G19" totalsRowCount="1" headerRowDxfId="17" dataCellStyle="Normal">
  <autoFilter ref="G8:G18" xr:uid="{DE86F697-437B-864E-8333-97AF5AA7882F}">
    <filterColumn colId="0" hiddenButton="1"/>
  </autoFilter>
  <tableColumns count="1">
    <tableColumn id="1" xr3:uid="{05318880-062C-314C-BFFC-5B6D2C6C0B99}" name="2/1/1" totalsRowFunction="custom" totalsRowDxfId="16" dataCellStyle="Normal">
      <totalsRowFormula>AVERAGE(Table121415162053[2/1/1])</totalsRow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329CE-7CFA-6847-8CC0-8CD22CB31FBC}" name="Table12141519424" displayName="Table12141519424" ref="C34:C45" totalsRowCount="1" headerRowDxfId="15" dataCellStyle="Normal">
  <autoFilter ref="C34:C44" xr:uid="{F468585D-22CF-2948-A086-86B16B3B06A8}">
    <filterColumn colId="0" hiddenButton="1"/>
  </autoFilter>
  <tableColumns count="1">
    <tableColumn id="1" xr3:uid="{0ED9F9D3-8608-034A-9E2F-030F36DA9F45}" name="2/1/1" totalsRowFunction="custom" totalsRowDxfId="14" dataCellStyle="Normal">
      <totalsRowFormula>AVERAGE(Table12141519424[2/1/1])</totalsRowFormula>
    </tableColumn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C94AA1-40C4-4542-90EE-E0659B623AAD}" name="Table1214151620535" displayName="Table1214151620535" ref="G34:G45" totalsRowCount="1" headerRowDxfId="13" dataCellStyle="Normal">
  <autoFilter ref="G34:G44" xr:uid="{2CB08617-392C-4342-B5EF-734D3C671C27}">
    <filterColumn colId="0" hiddenButton="1"/>
  </autoFilter>
  <tableColumns count="1">
    <tableColumn id="1" xr3:uid="{41523BB4-98BC-144C-83CF-7F7CD7FD3E1B}" name="2/1/1" totalsRowFunction="custom" totalsRowDxfId="12" dataCellStyle="Normal">
      <totalsRowFormula>AVERAGE(Table1214151620535[2/1/1])</totalsRow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2528CE-59B5-1F46-B708-EBAA607CAF5E}" name="Table121415194246" displayName="Table121415194246" ref="C60:C71" totalsRowCount="1" headerRowDxfId="11" dataCellStyle="Normal">
  <autoFilter ref="C60:C70" xr:uid="{10AB68BE-87A4-4E45-A609-1B8C11B4D5FB}">
    <filterColumn colId="0" hiddenButton="1"/>
  </autoFilter>
  <tableColumns count="1">
    <tableColumn id="1" xr3:uid="{45F6A40C-A47B-3C4A-842D-0F86EDB314AB}" name="2/1/1" totalsRowFunction="custom" totalsRowDxfId="10" dataCellStyle="Normal">
      <totalsRowFormula>AVERAGE(Table121415194246[2/1/1])</totalsRow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6FD89C-D0EE-2A4A-9A2F-0CBC5C235B9F}" name="Table12141516205357" displayName="Table12141516205357" ref="G60:G71" totalsRowCount="1" headerRowDxfId="9" dataCellStyle="Normal">
  <autoFilter ref="G60:G70" xr:uid="{CE75DC01-70A8-4E45-8B2C-78951B938EB9}">
    <filterColumn colId="0" hiddenButton="1"/>
  </autoFilter>
  <tableColumns count="1">
    <tableColumn id="1" xr3:uid="{4F85EEAD-2C48-1B49-B373-0EEF8358E1D8}" name="2/1/1" totalsRowFunction="custom" totalsRowDxfId="8" dataCellStyle="Normal">
      <totalsRowFormula>AVERAGE(Table12141516205357[2/1/1])</totalsRow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258301-565E-2646-BF28-3F97534DB15A}" name="Table1214151942468" displayName="Table1214151942468" ref="C86:C97" totalsRowCount="1" headerRowDxfId="7" dataCellStyle="Normal">
  <autoFilter ref="C86:C96" xr:uid="{4758C8BF-3213-8744-B1CE-9505A3E86829}">
    <filterColumn colId="0" hiddenButton="1"/>
  </autoFilter>
  <tableColumns count="1">
    <tableColumn id="1" xr3:uid="{D9795BD9-A575-C44C-AF17-88DD3FAEAB41}" name="2/1/1" totalsRowFunction="custom" totalsRowDxfId="1" dataCellStyle="Normal">
      <totalsRowFormula>AVERAGE(Table1214151942468[2/1/1])</totalsRowFormula>
    </tableColumn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0EB5B3-E1DD-8244-AD83-4E490224265F}" name="Table121415162053579" displayName="Table121415162053579" ref="G86:G97" totalsRowCount="1" headerRowDxfId="6" dataCellStyle="Normal">
  <autoFilter ref="G86:G96" xr:uid="{66710A2E-3355-B34E-A620-B412C4CE1F0F}">
    <filterColumn colId="0" hiddenButton="1"/>
  </autoFilter>
  <tableColumns count="1">
    <tableColumn id="1" xr3:uid="{103E27BB-D344-8B4F-9655-27A42FBFF7CB}" name="2/1/1" totalsRowFunction="custom" totalsRowDxfId="0" dataCellStyle="Normal">
      <totalsRowFormula>AVERAGE(Table121415162053579[2/1/1])</totalsRowFormula>
    </tableColumn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4350AB-39F6-7B4B-B90C-C027001C4576}" name="Table121415194246810" displayName="Table121415194246810" ref="C112:C116" headerRowDxfId="5" dataCellStyle="Normal" totalsRowCellStyle="Normal">
  <autoFilter ref="C112:C116" xr:uid="{F1C61EB7-66A1-D64B-B8F2-6F67E722B4A7}">
    <filterColumn colId="0" hiddenButton="1"/>
  </autoFilter>
  <tableColumns count="1">
    <tableColumn id="1" xr3:uid="{514A60BE-9C89-904C-8E8D-B34D617472B9}" name="2/1/1" dataDxfId="4" dataCellStyle="Normal">
      <calculatedColumnFormula>AVERAGE(Table1214151942[2/1/1])</calculatedColumnFormula>
    </tableColumn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765CC3-CCEF-814F-BD37-7051FF7AAD16}" name="Table12141516205357911" displayName="Table12141516205357911" ref="G112:G116" headerRowDxfId="3" dataCellStyle="Normal" totalsRowCellStyle="Normal">
  <autoFilter ref="G112:G116" xr:uid="{63BBFA2B-50E6-244B-948B-D2FFB054E5D6}">
    <filterColumn colId="0" hiddenButton="1"/>
  </autoFilter>
  <tableColumns count="1">
    <tableColumn id="1" xr3:uid="{45A02B6C-2F20-3F41-8124-775CA675A0C2}" name="2/1/1" dataDxfId="2" dataCellStyle="Normal">
      <calculatedColumnFormula>AVERAGE(Table121415162053[2/1/1])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3F0B-D3A6-1344-A02C-6F2084E2B01A}">
  <dimension ref="A1:M118"/>
  <sheetViews>
    <sheetView tabSelected="1" topLeftCell="A93" workbookViewId="0">
      <selection activeCell="G126" sqref="G126"/>
    </sheetView>
  </sheetViews>
  <sheetFormatPr baseColWidth="10" defaultRowHeight="16" x14ac:dyDescent="0.2"/>
  <cols>
    <col min="2" max="2" width="15.83203125" bestFit="1" customWidth="1"/>
    <col min="6" max="6" width="12.1640625" bestFit="1" customWidth="1"/>
    <col min="9" max="9" width="12.1640625" bestFit="1" customWidth="1"/>
  </cols>
  <sheetData>
    <row r="1" spans="1:7" x14ac:dyDescent="0.2">
      <c r="A1" s="1" t="s">
        <v>5</v>
      </c>
      <c r="B1" s="1"/>
      <c r="C1" s="2"/>
      <c r="D1" s="2"/>
      <c r="E1" s="2"/>
      <c r="F1" s="2"/>
    </row>
    <row r="8" spans="1:7" x14ac:dyDescent="0.2">
      <c r="C8" s="3" t="s">
        <v>4</v>
      </c>
      <c r="G8" s="3" t="s">
        <v>4</v>
      </c>
    </row>
    <row r="9" spans="1:7" x14ac:dyDescent="0.2">
      <c r="B9" s="7" t="s">
        <v>0</v>
      </c>
      <c r="C9">
        <v>17.059999999999999</v>
      </c>
      <c r="F9" s="7" t="s">
        <v>1</v>
      </c>
      <c r="G9">
        <v>21.5</v>
      </c>
    </row>
    <row r="10" spans="1:7" x14ac:dyDescent="0.2">
      <c r="B10" s="7"/>
      <c r="C10">
        <v>17.03</v>
      </c>
      <c r="F10" s="7"/>
      <c r="G10">
        <v>19.989999999999998</v>
      </c>
    </row>
    <row r="11" spans="1:7" x14ac:dyDescent="0.2">
      <c r="B11" s="7"/>
      <c r="C11">
        <v>14.88</v>
      </c>
      <c r="F11" s="7"/>
      <c r="G11">
        <v>20.440000000000001</v>
      </c>
    </row>
    <row r="12" spans="1:7" x14ac:dyDescent="0.2">
      <c r="B12" s="7"/>
      <c r="C12">
        <v>15.53</v>
      </c>
      <c r="F12" s="7"/>
      <c r="G12">
        <v>18.309999999999999</v>
      </c>
    </row>
    <row r="13" spans="1:7" x14ac:dyDescent="0.2">
      <c r="B13" s="7"/>
      <c r="C13">
        <v>17.39</v>
      </c>
      <c r="F13" s="7"/>
      <c r="G13">
        <v>20.79</v>
      </c>
    </row>
    <row r="14" spans="1:7" x14ac:dyDescent="0.2">
      <c r="B14" s="7"/>
      <c r="C14">
        <v>19.63</v>
      </c>
      <c r="F14" s="7"/>
      <c r="G14">
        <v>22.78</v>
      </c>
    </row>
    <row r="15" spans="1:7" x14ac:dyDescent="0.2">
      <c r="B15" s="7"/>
      <c r="C15">
        <v>18.45</v>
      </c>
      <c r="F15" s="7"/>
      <c r="G15">
        <v>21.76</v>
      </c>
    </row>
    <row r="16" spans="1:7" x14ac:dyDescent="0.2">
      <c r="B16" s="7"/>
      <c r="C16">
        <v>18.25</v>
      </c>
      <c r="F16" s="7"/>
      <c r="G16">
        <v>21.88</v>
      </c>
    </row>
    <row r="17" spans="1:13" x14ac:dyDescent="0.2">
      <c r="B17" s="7"/>
      <c r="C17">
        <v>23.13</v>
      </c>
      <c r="F17" s="7"/>
      <c r="G17">
        <v>21.21</v>
      </c>
    </row>
    <row r="18" spans="1:13" x14ac:dyDescent="0.2">
      <c r="B18" s="7"/>
      <c r="C18">
        <v>19.16</v>
      </c>
      <c r="F18" s="7"/>
      <c r="G18">
        <v>21.4</v>
      </c>
    </row>
    <row r="19" spans="1:13" x14ac:dyDescent="0.2">
      <c r="B19" s="4" t="s">
        <v>2</v>
      </c>
      <c r="C19" s="5">
        <f>AVERAGE(Table1214151942[2/1/1])</f>
        <v>18.050999999999998</v>
      </c>
      <c r="F19" s="4" t="s">
        <v>2</v>
      </c>
      <c r="G19" s="5">
        <f>AVERAGE(Table121415162053[2/1/1])</f>
        <v>21.006</v>
      </c>
    </row>
    <row r="20" spans="1:13" x14ac:dyDescent="0.2">
      <c r="B20" s="4" t="s">
        <v>3</v>
      </c>
      <c r="C20" s="6">
        <f>STDEV(C9:C18)</f>
        <v>2.3235578562005124</v>
      </c>
      <c r="D20" s="6"/>
      <c r="E20" s="6"/>
      <c r="F20" s="4" t="s">
        <v>3</v>
      </c>
      <c r="G20" s="6">
        <f>STDEV(G9:G18)</f>
        <v>1.2287319570281485</v>
      </c>
      <c r="H20" s="6"/>
      <c r="K20" s="6"/>
      <c r="L20" s="6"/>
      <c r="M20" s="6"/>
    </row>
    <row r="27" spans="1:13" x14ac:dyDescent="0.2">
      <c r="A27" s="1" t="s">
        <v>6</v>
      </c>
      <c r="B27" s="1"/>
      <c r="C27" s="2"/>
      <c r="D27" s="2"/>
      <c r="E27" s="2"/>
      <c r="F27" s="2"/>
    </row>
    <row r="34" spans="2:7" x14ac:dyDescent="0.2">
      <c r="C34" s="3" t="s">
        <v>4</v>
      </c>
      <c r="G34" s="3" t="s">
        <v>4</v>
      </c>
    </row>
    <row r="35" spans="2:7" x14ac:dyDescent="0.2">
      <c r="B35" s="7" t="s">
        <v>0</v>
      </c>
      <c r="C35">
        <v>57.07</v>
      </c>
      <c r="F35" s="7" t="s">
        <v>1</v>
      </c>
      <c r="G35">
        <v>33.78</v>
      </c>
    </row>
    <row r="36" spans="2:7" x14ac:dyDescent="0.2">
      <c r="B36" s="7"/>
      <c r="C36">
        <v>31.28</v>
      </c>
      <c r="F36" s="7"/>
      <c r="G36">
        <v>29.82</v>
      </c>
    </row>
    <row r="37" spans="2:7" x14ac:dyDescent="0.2">
      <c r="B37" s="7"/>
      <c r="C37">
        <v>43.45</v>
      </c>
      <c r="F37" s="7"/>
      <c r="G37">
        <v>32.68</v>
      </c>
    </row>
    <row r="38" spans="2:7" x14ac:dyDescent="0.2">
      <c r="B38" s="7"/>
      <c r="C38">
        <v>36.36</v>
      </c>
      <c r="F38" s="7"/>
      <c r="G38">
        <v>28.64</v>
      </c>
    </row>
    <row r="39" spans="2:7" x14ac:dyDescent="0.2">
      <c r="B39" s="7"/>
      <c r="C39">
        <v>35.99</v>
      </c>
      <c r="F39" s="7"/>
      <c r="G39">
        <v>25.68</v>
      </c>
    </row>
    <row r="40" spans="2:7" x14ac:dyDescent="0.2">
      <c r="B40" s="7"/>
      <c r="C40">
        <v>30.37</v>
      </c>
      <c r="F40" s="7"/>
      <c r="G40">
        <v>28.87</v>
      </c>
    </row>
    <row r="41" spans="2:7" x14ac:dyDescent="0.2">
      <c r="B41" s="7"/>
      <c r="C41">
        <v>33.950000000000003</v>
      </c>
      <c r="F41" s="7"/>
      <c r="G41">
        <v>26.98</v>
      </c>
    </row>
    <row r="42" spans="2:7" x14ac:dyDescent="0.2">
      <c r="B42" s="7"/>
      <c r="C42">
        <v>41.49</v>
      </c>
      <c r="F42" s="7"/>
      <c r="G42">
        <v>30.75</v>
      </c>
    </row>
    <row r="43" spans="2:7" x14ac:dyDescent="0.2">
      <c r="B43" s="7"/>
      <c r="C43">
        <v>41.96</v>
      </c>
      <c r="F43" s="7"/>
      <c r="G43">
        <v>30.88</v>
      </c>
    </row>
    <row r="44" spans="2:7" x14ac:dyDescent="0.2">
      <c r="B44" s="7"/>
      <c r="C44">
        <v>37.200000000000003</v>
      </c>
      <c r="F44" s="7"/>
      <c r="G44">
        <v>25.62</v>
      </c>
    </row>
    <row r="45" spans="2:7" x14ac:dyDescent="0.2">
      <c r="B45" s="4" t="s">
        <v>2</v>
      </c>
      <c r="C45" s="5">
        <f>AVERAGE(Table12141519424[2/1/1])</f>
        <v>38.911999999999999</v>
      </c>
      <c r="F45" s="4" t="s">
        <v>2</v>
      </c>
      <c r="G45" s="5">
        <f>AVERAGE(Table1214151620535[2/1/1])</f>
        <v>29.369999999999997</v>
      </c>
    </row>
    <row r="46" spans="2:7" x14ac:dyDescent="0.2">
      <c r="B46" s="4" t="s">
        <v>3</v>
      </c>
      <c r="C46" s="6">
        <f>STDEV(C35:C44)</f>
        <v>7.7463909876363601</v>
      </c>
      <c r="D46" s="6"/>
      <c r="E46" s="6"/>
      <c r="F46" s="4" t="s">
        <v>3</v>
      </c>
      <c r="G46" s="6">
        <f>STDEV(G35:G44)</f>
        <v>2.7681682672040653</v>
      </c>
    </row>
    <row r="53" spans="1:7" x14ac:dyDescent="0.2">
      <c r="A53" s="1" t="s">
        <v>7</v>
      </c>
      <c r="B53" s="1"/>
      <c r="C53" s="2"/>
      <c r="D53" s="2"/>
      <c r="E53" s="2"/>
      <c r="F53" s="2"/>
      <c r="G53" s="2"/>
    </row>
    <row r="60" spans="1:7" x14ac:dyDescent="0.2">
      <c r="C60" s="3" t="s">
        <v>4</v>
      </c>
      <c r="G60" s="3" t="s">
        <v>4</v>
      </c>
    </row>
    <row r="61" spans="1:7" x14ac:dyDescent="0.2">
      <c r="B61" s="7" t="s">
        <v>0</v>
      </c>
      <c r="C61">
        <v>105.92</v>
      </c>
      <c r="F61" s="7" t="s">
        <v>1</v>
      </c>
      <c r="G61">
        <v>112.65</v>
      </c>
    </row>
    <row r="62" spans="1:7" x14ac:dyDescent="0.2">
      <c r="B62" s="7"/>
      <c r="C62">
        <v>94.48</v>
      </c>
      <c r="F62" s="7"/>
      <c r="G62">
        <v>97.2</v>
      </c>
    </row>
    <row r="63" spans="1:7" x14ac:dyDescent="0.2">
      <c r="B63" s="7"/>
      <c r="C63">
        <v>103.29</v>
      </c>
      <c r="F63" s="7"/>
      <c r="G63">
        <v>92.14</v>
      </c>
    </row>
    <row r="64" spans="1:7" x14ac:dyDescent="0.2">
      <c r="B64" s="7"/>
      <c r="C64">
        <v>96.66</v>
      </c>
      <c r="F64" s="7"/>
      <c r="G64">
        <v>95.35</v>
      </c>
    </row>
    <row r="65" spans="1:7" x14ac:dyDescent="0.2">
      <c r="B65" s="7"/>
      <c r="C65">
        <v>96.1</v>
      </c>
      <c r="F65" s="7"/>
      <c r="G65">
        <v>102.89</v>
      </c>
    </row>
    <row r="66" spans="1:7" x14ac:dyDescent="0.2">
      <c r="B66" s="7"/>
      <c r="C66">
        <v>103.53</v>
      </c>
      <c r="F66" s="7"/>
      <c r="G66">
        <v>92.2</v>
      </c>
    </row>
    <row r="67" spans="1:7" x14ac:dyDescent="0.2">
      <c r="B67" s="7"/>
      <c r="C67">
        <v>98.32</v>
      </c>
      <c r="F67" s="7"/>
      <c r="G67">
        <v>100.47</v>
      </c>
    </row>
    <row r="68" spans="1:7" x14ac:dyDescent="0.2">
      <c r="B68" s="7"/>
      <c r="C68">
        <v>98.55</v>
      </c>
      <c r="F68" s="7"/>
      <c r="G68">
        <v>96.42</v>
      </c>
    </row>
    <row r="69" spans="1:7" x14ac:dyDescent="0.2">
      <c r="B69" s="7"/>
      <c r="C69">
        <v>102.34</v>
      </c>
      <c r="F69" s="7"/>
      <c r="G69">
        <v>92.37</v>
      </c>
    </row>
    <row r="70" spans="1:7" x14ac:dyDescent="0.2">
      <c r="B70" s="7"/>
      <c r="C70">
        <v>103.43</v>
      </c>
      <c r="F70" s="7"/>
      <c r="G70">
        <v>92.22</v>
      </c>
    </row>
    <row r="71" spans="1:7" x14ac:dyDescent="0.2">
      <c r="B71" s="4" t="s">
        <v>2</v>
      </c>
      <c r="C71" s="5">
        <f>AVERAGE(Table121415194246[2/1/1])</f>
        <v>100.26199999999999</v>
      </c>
      <c r="F71" s="4" t="s">
        <v>2</v>
      </c>
      <c r="G71" s="5">
        <f>AVERAGE(Table12141516205357[2/1/1])</f>
        <v>97.391000000000005</v>
      </c>
    </row>
    <row r="72" spans="1:7" x14ac:dyDescent="0.2">
      <c r="B72" s="4" t="s">
        <v>3</v>
      </c>
      <c r="C72" s="6">
        <f>STDEV(C61:C70)</f>
        <v>3.8965277990653306</v>
      </c>
      <c r="D72" s="6"/>
      <c r="E72" s="6"/>
      <c r="F72" s="4" t="s">
        <v>3</v>
      </c>
      <c r="G72" s="6">
        <f>STDEV(G61:G70)</f>
        <v>6.5334225334046794</v>
      </c>
    </row>
    <row r="79" spans="1:7" x14ac:dyDescent="0.2">
      <c r="A79" s="1" t="s">
        <v>8</v>
      </c>
      <c r="B79" s="1"/>
      <c r="C79" s="2"/>
      <c r="D79" s="2"/>
      <c r="E79" s="2"/>
      <c r="F79" s="2"/>
      <c r="G79" s="2"/>
    </row>
    <row r="86" spans="2:7" x14ac:dyDescent="0.2">
      <c r="C86" s="3" t="s">
        <v>4</v>
      </c>
      <c r="G86" s="3" t="s">
        <v>4</v>
      </c>
    </row>
    <row r="87" spans="2:7" x14ac:dyDescent="0.2">
      <c r="B87" s="7" t="s">
        <v>0</v>
      </c>
      <c r="C87">
        <v>109.32</v>
      </c>
      <c r="F87" s="7" t="s">
        <v>1</v>
      </c>
      <c r="G87">
        <v>106.11</v>
      </c>
    </row>
    <row r="88" spans="2:7" x14ac:dyDescent="0.2">
      <c r="B88" s="7"/>
      <c r="C88">
        <v>121.77</v>
      </c>
      <c r="F88" s="7"/>
      <c r="G88">
        <v>109.05</v>
      </c>
    </row>
    <row r="89" spans="2:7" x14ac:dyDescent="0.2">
      <c r="B89" s="7"/>
      <c r="C89">
        <v>120.15</v>
      </c>
      <c r="F89" s="7"/>
      <c r="G89">
        <v>99.87</v>
      </c>
    </row>
    <row r="90" spans="2:7" x14ac:dyDescent="0.2">
      <c r="B90" s="7"/>
      <c r="C90">
        <v>125.65</v>
      </c>
      <c r="F90" s="7"/>
      <c r="G90">
        <v>101.42</v>
      </c>
    </row>
    <row r="91" spans="2:7" x14ac:dyDescent="0.2">
      <c r="B91" s="7"/>
      <c r="C91">
        <v>113.74</v>
      </c>
      <c r="F91" s="7"/>
      <c r="G91">
        <v>104.94</v>
      </c>
    </row>
    <row r="92" spans="2:7" x14ac:dyDescent="0.2">
      <c r="B92" s="7"/>
      <c r="C92">
        <v>112.47</v>
      </c>
      <c r="F92" s="7"/>
      <c r="G92">
        <v>100.51</v>
      </c>
    </row>
    <row r="93" spans="2:7" x14ac:dyDescent="0.2">
      <c r="B93" s="7"/>
      <c r="C93">
        <v>104.61</v>
      </c>
      <c r="F93" s="7"/>
      <c r="G93">
        <v>98.99</v>
      </c>
    </row>
    <row r="94" spans="2:7" x14ac:dyDescent="0.2">
      <c r="B94" s="7"/>
      <c r="C94">
        <v>106.7</v>
      </c>
      <c r="F94" s="7"/>
      <c r="G94">
        <v>97.22</v>
      </c>
    </row>
    <row r="95" spans="2:7" x14ac:dyDescent="0.2">
      <c r="B95" s="7"/>
      <c r="C95">
        <v>113.88</v>
      </c>
      <c r="F95" s="7"/>
      <c r="G95">
        <v>102.98</v>
      </c>
    </row>
    <row r="96" spans="2:7" x14ac:dyDescent="0.2">
      <c r="B96" s="7"/>
      <c r="C96">
        <v>107.06</v>
      </c>
      <c r="F96" s="7"/>
      <c r="G96">
        <v>100.61</v>
      </c>
    </row>
    <row r="97" spans="1:7" x14ac:dyDescent="0.2">
      <c r="B97" s="4" t="s">
        <v>2</v>
      </c>
      <c r="C97" s="5">
        <f>AVERAGE(Table1214151942468[2/1/1])</f>
        <v>113.535</v>
      </c>
      <c r="F97" s="4" t="s">
        <v>2</v>
      </c>
      <c r="G97" s="5">
        <f>AVERAGE(Table121415162053579[2/1/1])</f>
        <v>102.17</v>
      </c>
    </row>
    <row r="98" spans="1:7" x14ac:dyDescent="0.2">
      <c r="B98" s="4" t="s">
        <v>3</v>
      </c>
      <c r="C98" s="6">
        <f>STDEV(C87:C96)</f>
        <v>7.0372552256622845</v>
      </c>
      <c r="D98" s="6"/>
      <c r="E98" s="6"/>
      <c r="F98" s="4" t="s">
        <v>3</v>
      </c>
      <c r="G98" s="6">
        <f>STDEV(G87:G96)</f>
        <v>3.6031406053916659</v>
      </c>
    </row>
    <row r="105" spans="1:7" x14ac:dyDescent="0.2">
      <c r="A105" s="1" t="s">
        <v>9</v>
      </c>
    </row>
    <row r="112" spans="1:7" x14ac:dyDescent="0.2">
      <c r="C112" s="3" t="s">
        <v>4</v>
      </c>
      <c r="G112" s="3" t="s">
        <v>4</v>
      </c>
    </row>
    <row r="113" spans="2:7" x14ac:dyDescent="0.2">
      <c r="B113" s="7" t="s">
        <v>0</v>
      </c>
      <c r="C113" s="5">
        <f>AVERAGE(Table1214151942[2/1/1])</f>
        <v>18.050999999999998</v>
      </c>
      <c r="F113" s="7" t="s">
        <v>1</v>
      </c>
      <c r="G113" s="5">
        <f>AVERAGE(Table121415162053[2/1/1])</f>
        <v>21.006</v>
      </c>
    </row>
    <row r="114" spans="2:7" x14ac:dyDescent="0.2">
      <c r="B114" s="7"/>
      <c r="C114" s="5">
        <f>AVERAGE(Table12141519424[2/1/1])</f>
        <v>38.911999999999999</v>
      </c>
      <c r="F114" s="7"/>
      <c r="G114" s="5">
        <f>AVERAGE(Table1214151620535[2/1/1])</f>
        <v>29.369999999999997</v>
      </c>
    </row>
    <row r="115" spans="2:7" x14ac:dyDescent="0.2">
      <c r="B115" s="7"/>
      <c r="C115" s="5">
        <f>AVERAGE(Table121415194246[2/1/1])</f>
        <v>100.26199999999999</v>
      </c>
      <c r="F115" s="7"/>
      <c r="G115" s="5">
        <f>AVERAGE(Table12141516205357[2/1/1])</f>
        <v>97.391000000000005</v>
      </c>
    </row>
    <row r="116" spans="2:7" x14ac:dyDescent="0.2">
      <c r="B116" s="7"/>
      <c r="C116" s="5">
        <f>AVERAGE(Table1214151942468[2/1/1])</f>
        <v>113.535</v>
      </c>
      <c r="F116" s="7"/>
      <c r="G116" s="5">
        <f>AVERAGE(Table121415162053579[2/1/1])</f>
        <v>102.17</v>
      </c>
    </row>
    <row r="117" spans="2:7" x14ac:dyDescent="0.2">
      <c r="C117" s="6"/>
      <c r="G117" s="6"/>
    </row>
    <row r="118" spans="2:7" x14ac:dyDescent="0.2">
      <c r="B118" s="4"/>
      <c r="F118" s="4"/>
    </row>
  </sheetData>
  <mergeCells count="10">
    <mergeCell ref="B87:B96"/>
    <mergeCell ref="F87:F96"/>
    <mergeCell ref="B113:B116"/>
    <mergeCell ref="F113:F116"/>
    <mergeCell ref="B9:B18"/>
    <mergeCell ref="F9:F18"/>
    <mergeCell ref="B35:B44"/>
    <mergeCell ref="F35:F44"/>
    <mergeCell ref="B61:B70"/>
    <mergeCell ref="F61:F70"/>
  </mergeCells>
  <pageMargins left="0.7" right="0.7" top="0.75" bottom="0.75" header="0.3" footer="0.3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Koubbe</dc:creator>
  <cp:lastModifiedBy>George Koubbe</cp:lastModifiedBy>
  <dcterms:created xsi:type="dcterms:W3CDTF">2020-04-18T21:58:17Z</dcterms:created>
  <dcterms:modified xsi:type="dcterms:W3CDTF">2020-04-19T06:02:28Z</dcterms:modified>
</cp:coreProperties>
</file>