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hidePivotFieldList="1"/>
  <mc:AlternateContent xmlns:mc="http://schemas.openxmlformats.org/markup-compatibility/2006">
    <mc:Choice Requires="x15">
      <x15ac:absPath xmlns:x15ac="http://schemas.microsoft.com/office/spreadsheetml/2010/11/ac" url="C:\Users\Admin\Desktop\SQL\4-hour-course-xl-files\"/>
    </mc:Choice>
  </mc:AlternateContent>
  <xr:revisionPtr revIDLastSave="0" documentId="13_ncr:1_{3208ACC2-A07B-4BE2-9B5D-B2CDB3E411FF}" xr6:coauthVersionLast="47" xr6:coauthVersionMax="47" xr10:uidLastSave="{00000000-0000-0000-0000-000000000000}"/>
  <bookViews>
    <workbookView xWindow="-120" yWindow="-120" windowWidth="20730" windowHeight="11040" activeTab="3" xr2:uid="{26D4546B-D2A1-4444-8EAF-A6228F96F0C1}"/>
  </bookViews>
  <sheets>
    <sheet name="pivot cal" sheetId="6" r:id="rId1"/>
    <sheet name="Data" sheetId="2" r:id="rId2"/>
    <sheet name="Assets" sheetId="4" state="hidden" r:id="rId3"/>
    <sheet name="Dashboard" sheetId="5" r:id="rId4"/>
  </sheets>
  <definedNames>
    <definedName name="_xlnm._FilterDatabase" localSheetId="1" hidden="1">Data!$B$3:$H$1003</definedName>
    <definedName name="_xlcn.WorksheetConnection_CallCenterDashboardProject.xlsxcalls1" hidden="1">calls[]</definedName>
    <definedName name="_xlcn.WorksheetConnection_CallCenterDashboardProject.xlsxcustomers1" hidden="1">customers[]</definedName>
    <definedName name="Slicer_Representative">#N/A</definedName>
  </definedNames>
  <calcPr calcId="191029"/>
  <pivotCaches>
    <pivotCache cacheId="0" r:id="rId5"/>
    <pivotCache cacheId="1" r:id="rId6"/>
    <pivotCache cacheId="2" r:id="rId7"/>
    <pivotCache cacheId="3" r:id="rId8"/>
    <pivotCache cacheId="132" r:id="rId9"/>
    <pivotCache cacheId="135" r:id="rId10"/>
    <pivotCache cacheId="138" r:id="rId11"/>
    <pivotCache cacheId="141" r:id="rId12"/>
    <pivotCache cacheId="144"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Call Center Dashboard Project.xlsx!customers"/>
          <x15:modelTable id="calls" name="calls" connection="WorksheetConnection_Call Center Dashboard 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9" i="6" l="1"/>
  <c r="F56" i="6"/>
  <c r="F59" i="6" s="1"/>
  <c r="H56" i="6" s="1"/>
  <c r="L31" i="5" s="1"/>
  <c r="F55" i="6"/>
  <c r="F58" i="6" s="1"/>
  <c r="H55" i="6" s="1"/>
  <c r="L29" i="5" s="1"/>
  <c r="F54" i="6"/>
  <c r="H54" i="6" s="1"/>
  <c r="L27" i="5" s="1"/>
  <c r="P14" i="5" a="1"/>
  <c r="P14" i="5" s="1"/>
  <c r="I40" i="6"/>
  <c r="I44" i="6" s="1"/>
  <c r="E43" i="6" a="1"/>
  <c r="E43"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H43" i="6" l="1"/>
  <c r="H47" i="6"/>
  <c r="H44" i="6"/>
  <c r="I43" i="6"/>
  <c r="H46" i="6"/>
  <c r="I47" i="6"/>
  <c r="H45" i="6"/>
  <c r="I46" i="6"/>
  <c r="I4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6FBA4D-C9F5-4409-A7F0-AE7C8308887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C08E462-4A81-41F3-96D6-26BCC0110928}" name="WorksheetConnection_Call Center Dashboard Project.xlsx!calls" type="102" refreshedVersion="8" minRefreshableVersion="5">
    <extLst>
      <ext xmlns:x15="http://schemas.microsoft.com/office/spreadsheetml/2010/11/main" uri="{DE250136-89BD-433C-8126-D09CA5730AF9}">
        <x15:connection id="calls" autoDelete="1">
          <x15:rangePr sourceName="_xlcn.WorksheetConnection_CallCenterDashboardProject.xlsxcalls1"/>
        </x15:connection>
      </ext>
    </extLst>
  </connection>
  <connection id="3" xr16:uid="{EA2398A2-20B0-4D06-8A7A-CA55C3F250A1}" name="WorksheetConnection_Call Center Dashboard Project.xlsx!customers" type="102" refreshedVersion="8" minRefreshableVersion="5">
    <extLst>
      <ext xmlns:x15="http://schemas.microsoft.com/office/spreadsheetml/2010/11/main" uri="{DE250136-89BD-433C-8126-D09CA5730AF9}">
        <x15:connection id="customers">
          <x15:rangePr sourceName="_xlcn.WorksheetConnection_CallCenterDashboardProject.xlsxcustom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<sst xmlns="http://schemas.openxmlformats.org/spreadsheetml/2006/main" count="3189" uniqueCount="1086">
  <si>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</si>
  <si>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</si>
  <si>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</si>
  <si>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</si>
  <si>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</si>
  <si>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</si>
  <si>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</si>
  <si>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</si>
  <si>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</si>
  <si>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</si>
  <si>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</si>
  <si>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</si>
  <si>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</si>
  <si>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</si>
  <si>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</si>
  <si>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</si>
  <si>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</si>
  <si>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</si>
  <si>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</si>
  <si>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</si>
  <si>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</si>
  <si>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</si>
  <si>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</si>
  <si>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</si>
  <si>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</si>
  <si>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</si>
  <si>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</si>
  <si>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</si>
  <si>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</si>
  <si>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</si>
  <si>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</si>
  <si>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</si>
  <si>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</si>
  <si>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</si>
  <si>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</si>
  <si>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</si>
  <si>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</si>
  <si>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</si>
  <si>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</si>
  <si>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</si>
  <si>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</si>
  <si>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</si>
  <si>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</si>
  <si>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</si>
  <si>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</si>
  <si>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</si>
  <si>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</si>
  <si>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</si>
  <si>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</si>
  <si>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</si>
  <si>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</si>
  <si>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</si>
  <si>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</si>
  <si>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</si>
  <si>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</si>
  <si>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</si>
  <si>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</si>
  <si>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</si>
  <si>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</si>
  <si>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</si>
  <si>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</si>
  <si>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</si>
  <si>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</si>
  <si>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</si>
  <si>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</si>
  <si>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</si>
  <si>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</si>
  <si>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</si>
  <si>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</si>
  <si>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</si>
  <si>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</si>
  <si>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</si>
  <si>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</si>
  <si>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</si>
  <si>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</si>
  <si>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</si>
  <si>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</si>
  <si>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</si>
  <si>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</si>
  <si>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</si>
  <si>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</si>
  <si>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</si>
  <si>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</si>
  <si>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</si>
  <si>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</si>
  <si>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</si>
  <si>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</si>
  <si>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</si>
  <si>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</si>
  <si>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</si>
  <si>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</si>
  <si>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</si>
  <si>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</si>
  <si>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</si>
  <si>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</si>
  <si>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</si>
  <si>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</si>
  <si>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</si>
  <si>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</si>
  <si>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</si>
  <si>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</si>
  <si>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</si>
  <si>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</si>
  <si>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</si>
  <si>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</si>
  <si>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</si>
  <si>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</si>
  <si>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</si>
  <si>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</si>
  <si>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</si>
  <si>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</si>
  <si>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</si>
  <si>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</si>
  <si>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</si>
  <si>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</si>
  <si>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</si>
  <si>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</si>
  <si>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</si>
  <si>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</si>
  <si>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</si>
  <si>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</si>
  <si>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</si>
  <si>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</si>
  <si>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</si>
  <si>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</si>
  <si>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</si>
  <si>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</si>
  <si>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</si>
  <si>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</si>
  <si>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</si>
  <si>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</si>
  <si>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</si>
  <si>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</si>
  <si>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</si>
  <si>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</si>
  <si>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</si>
  <si>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</si>
  <si>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</si>
  <si>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</si>
  <si>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</si>
  <si>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</si>
  <si>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</si>
  <si>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</si>
  <si>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</si>
  <si>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</si>
  <si>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</si>
  <si>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</si>
  <si>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</si>
  <si>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</si>
  <si>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</si>
  <si>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</si>
  <si>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</si>
  <si>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</si>
  <si>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</si>
  <si>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</si>
  <si>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</si>
  <si>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</si>
  <si>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</si>
  <si>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</si>
  <si>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</si>
  <si>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</si>
  <si>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</si>
  <si>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</si>
  <si>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</si>
  <si>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</si>
  <si>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</si>
  <si>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</si>
  <si>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</si>
  <si>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</si>
  <si>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</si>
  <si>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</si>
  <si>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</si>
  <si>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</si>
  <si>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</si>
  <si>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</si>
  <si>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</si>
  <si>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</si>
  <si>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</si>
  <si>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</si>
  <si>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</si>
  <si>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</si>
  <si>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</si>
  <si>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</si>
  <si>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</si>
  <si>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</si>
  <si>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</si>
  <si>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</si>
  <si>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</si>
  <si>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</si>
  <si>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</si>
  <si>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</si>
  <si>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</si>
  <si>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</si>
  <si>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</si>
  <si>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</si>
  <si>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</si>
  <si>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</si>
  <si>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</si>
  <si>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</si>
  <si>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</si>
  <si>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</si>
  <si>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</si>
  <si>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</si>
  <si>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</si>
  <si>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</si>
  <si>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</si>
  <si>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</si>
  <si>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</si>
  <si>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</si>
  <si>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</si>
  <si>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</si>
  <si>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</si>
  <si>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</si>
  <si>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</si>
  <si>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</si>
  <si>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</si>
  <si>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</si>
  <si>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</si>
  <si>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</si>
  <si>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</si>
  <si>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</si>
  <si>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</si>
  <si>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</si>
  <si>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</si>
  <si>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</si>
  <si>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</si>
  <si>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</si>
  <si>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</si>
  <si>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</si>
  <si>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</si>
  <si>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</si>
  <si>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</si>
  <si>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</si>
  <si>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</si>
  <si>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</si>
  <si>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</si>
  <si>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</si>
  <si>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</si>
  <si>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</si>
  <si>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</si>
  <si>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</si>
  <si>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</si>
  <si>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</si>
  <si>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</si>
  <si>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</si>
  <si>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</si>
  <si>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</si>
  <si>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</si>
  <si>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</si>
  <si>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</si>
  <si>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</si>
  <si>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</si>
  <si>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</si>
  <si>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</si>
  <si>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</si>
  <si>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</si>
  <si>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</si>
  <si>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</si>
  <si>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</si>
  <si>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</si>
  <si>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</si>
  <si>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</si>
  <si>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</si>
  <si>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</si>
  <si>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</si>
  <si>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</si>
  <si>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</si>
  <si>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</si>
  <si>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</si>
  <si>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</si>
  <si>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</si>
  <si>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</si>
  <si>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</si>
  <si>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</si>
  <si>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</si>
  <si>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</si>
  <si>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</si>
  <si>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</si>
  <si>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</si>
  <si>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</si>
  <si>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</si>
  <si>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</si>
  <si>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</si>
  <si>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</si>
  <si>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</si>
  <si>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</si>
  <si>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</si>
  <si>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</si>
  <si>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</si>
  <si>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</si>
  <si>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</si>
  <si>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</si>
  <si>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</si>
  <si>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</si>
  <si>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</si>
  <si>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</si>
  <si>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</si>
  <si>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</si>
  <si>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</si>
  <si>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</si>
  <si>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</si>
  <si>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</si>
  <si>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</si>
  <si>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</si>
  <si>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</si>
  <si>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</si>
  <si>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</si>
  <si>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</si>
  <si>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</si>
  <si>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</si>
  <si>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</si>
  <si>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</si>
  <si>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</si>
  <si>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</si>
  <si>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</si>
  <si>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</si>
  <si>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</si>
  <si>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</si>
  <si>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</si>
  <si>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</si>
  <si>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</si>
  <si>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</si>
  <si>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</si>
  <si>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</si>
  <si>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</si>
  <si>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</si>
  <si>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</si>
  <si>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</si>
  <si>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</si>
  <si>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</si>
  <si>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</si>
  <si>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</si>
  <si>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</si>
  <si>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</si>
  <si>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</si>
  <si>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</si>
  <si>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</si>
  <si>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</si>
  <si>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</si>
  <si>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</si>
  <si>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</si>
  <si>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</si>
  <si>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</si>
  <si>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</si>
  <si>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</si>
  <si>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</si>
  <si>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</si>
  <si>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</si>
  <si>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</si>
  <si>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</si>
  <si>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</si>
  <si>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</si>
  <si>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</si>
  <si>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</si>
  <si>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</si>
  <si>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</si>
  <si>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</si>
  <si>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</si>
  <si>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</si>
  <si>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</si>
  <si>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</si>
  <si>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</si>
  <si>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</si>
  <si>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</si>
  <si>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</si>
  <si>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</si>
  <si>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</si>
  <si>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</si>
  <si>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</si>
  <si>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</si>
  <si>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</si>
  <si>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</si>
  <si>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</si>
  <si>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</si>
  <si>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</si>
  <si>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</si>
  <si>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</si>
  <si>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</si>
  <si>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</si>
  <si>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</si>
  <si>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</si>
  <si>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</si>
  <si>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</si>
  <si>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</si>
  <si>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</si>
  <si>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</si>
  <si>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</si>
  <si>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</si>
  <si>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</si>
  <si>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</si>
  <si>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</si>
  <si>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</si>
  <si>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</si>
  <si>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</si>
  <si>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</si>
  <si>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</si>
  <si>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</si>
  <si>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</si>
  <si>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</si>
  <si>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</si>
  <si>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</si>
  <si>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</si>
  <si>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</si>
  <si>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</si>
  <si>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</si>
  <si>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</si>
  <si>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</si>
  <si>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</si>
  <si>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</si>
  <si>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</si>
  <si>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</si>
  <si>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</si>
  <si>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</si>
  <si>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</si>
  <si>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</si>
  <si>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</si>
  <si>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</si>
  <si>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</si>
  <si>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</si>
  <si>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</si>
  <si>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</si>
  <si>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</si>
  <si>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</si>
  <si>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</si>
  <si>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</si>
  <si>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</si>
  <si>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</si>
  <si>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</si>
  <si>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</si>
  <si>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</si>
  <si>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</si>
  <si>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</si>
  <si>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</si>
  <si>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</si>
  <si>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</si>
  <si>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</si>
  <si>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</si>
  <si>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</si>
  <si>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</si>
  <si>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</si>
  <si>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</si>
  <si>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</si>
  <si>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</si>
  <si>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</si>
  <si>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</si>
  <si>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</si>
  <si>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</si>
  <si>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</si>
  <si>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</si>
  <si>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</si>
  <si>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</si>
  <si>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</si>
  <si>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</si>
  <si>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</si>
  <si>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</si>
  <si>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</si>
  <si>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</si>
  <si>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</si>
  <si>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</si>
  <si>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</si>
  <si>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</si>
  <si>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</si>
  <si>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</si>
  <si>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</si>
  <si>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</si>
  <si>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</si>
  <si>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</si>
  <si>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</si>
  <si>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</si>
  <si>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</si>
  <si>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</si>
  <si>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</si>
  <si>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</si>
  <si>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</si>
  <si>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</si>
  <si>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</si>
  <si>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</si>
  <si>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</si>
  <si>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</si>
  <si>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</si>
  <si>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</si>
  <si>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</si>
  <si>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</si>
  <si>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</si>
  <si>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</si>
  <si>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</si>
  <si>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</si>
  <si>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</si>
  <si>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</si>
  <si>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</si>
  <si>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</si>
  <si>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</si>
  <si>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</si>
  <si>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</si>
  <si>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</si>
  <si>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</si>
  <si>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</si>
  <si>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</si>
  <si>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</si>
  <si>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</si>
  <si>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</si>
  <si>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</si>
  <si>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</si>
  <si>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</si>
  <si>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</si>
  <si>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</si>
  <si>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</si>
  <si>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</si>
  <si>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</si>
  <si>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</si>
  <si>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</si>
  <si>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</si>
  <si>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</si>
  <si>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</si>
  <si>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</si>
  <si>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</si>
  <si>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</si>
  <si>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</si>
  <si>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</si>
  <si>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</si>
  <si>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</si>
  <si>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</si>
  <si>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</si>
  <si>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</si>
  <si>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</si>
  <si>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</si>
  <si>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</si>
  <si>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</si>
  <si>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</si>
  <si>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</si>
  <si>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</si>
  <si>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</si>
  <si>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</si>
  <si>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</si>
  <si>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</si>
  <si>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</si>
  <si>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</si>
  <si>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</si>
  <si>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</si>
  <si>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</si>
  <si>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</si>
  <si>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</si>
  <si>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</si>
  <si>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</si>
  <si>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</si>
  <si>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</si>
  <si>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</si>
  <si>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</si>
  <si>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</si>
  <si>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</si>
  <si>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</si>
  <si>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</si>
  <si>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</si>
  <si>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</si>
  <si>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</si>
  <si>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</si>
  <si>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</si>
  <si>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</si>
  <si>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</si>
  <si>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</si>
  <si>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</si>
  <si>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</si>
  <si>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</si>
  <si>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</si>
  <si>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</si>
  <si>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</si>
  <si>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</si>
  <si>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</si>
  <si>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</si>
  <si>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</si>
  <si>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</si>
  <si>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</si>
  <si>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</si>
  <si>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</si>
  <si>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</si>
  <si>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</si>
  <si>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</si>
  <si>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</si>
  <si>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</si>
  <si>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</si>
  <si>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</si>
  <si>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</si>
  <si>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</si>
  <si>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</si>
  <si>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</si>
  <si>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</si>
  <si>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</si>
  <si>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</si>
  <si>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</si>
  <si>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</si>
  <si>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</si>
  <si>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</si>
  <si>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</si>
  <si>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</si>
  <si>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</si>
  <si>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</si>
  <si>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</si>
  <si>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</si>
  <si>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</si>
  <si>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</si>
  <si>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</si>
  <si>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</si>
  <si>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</si>
  <si>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</si>
  <si>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</si>
  <si>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</si>
  <si>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</si>
  <si>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</si>
  <si>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</si>
  <si>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</si>
  <si>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</si>
  <si>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</si>
  <si>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</si>
  <si>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</si>
  <si>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</si>
  <si>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</si>
  <si>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</si>
  <si>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</si>
  <si>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</si>
  <si>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</si>
  <si>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</si>
  <si>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</si>
  <si>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</si>
  <si>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</si>
  <si>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</si>
  <si>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</si>
  <si>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</si>
  <si>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</si>
  <si>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</si>
  <si>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</si>
  <si>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</si>
  <si>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</si>
  <si>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</si>
  <si>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</si>
  <si>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</si>
  <si>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</si>
  <si>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</si>
  <si>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</si>
  <si>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</si>
  <si>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</si>
  <si>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</si>
  <si>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</si>
  <si>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</si>
  <si>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</si>
  <si>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</si>
  <si>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</si>
  <si>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</si>
  <si>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</si>
  <si>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</si>
  <si>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</si>
  <si>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</si>
  <si>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</si>
  <si>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</si>
  <si>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</si>
  <si>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</si>
  <si>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</si>
  <si>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</si>
  <si>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</si>
  <si>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</si>
  <si>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</si>
  <si>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</si>
  <si>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</si>
  <si>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</si>
  <si>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</si>
  <si>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</si>
  <si>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</si>
  <si>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</si>
  <si>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</si>
  <si>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</si>
  <si>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</si>
  <si>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</si>
  <si>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</si>
  <si>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</si>
  <si>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</si>
  <si>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</si>
  <si>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</si>
  <si>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</si>
  <si>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</si>
  <si>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</si>
  <si>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</si>
  <si>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</si>
  <si>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</si>
  <si>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</si>
  <si>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</si>
  <si>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</si>
  <si>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</si>
  <si>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</si>
  <si>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</si>
  <si>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</si>
  <si>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</si>
  <si>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</si>
  <si>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</si>
  <si>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</si>
  <si>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</si>
  <si>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</si>
  <si>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</si>
  <si>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</si>
  <si>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</si>
  <si>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</si>
  <si>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</si>
  <si>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</si>
  <si>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</si>
  <si>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</si>
  <si>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</si>
  <si>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</si>
  <si>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</si>
  <si>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</si>
  <si>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</si>
  <si>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</si>
  <si>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</si>
  <si>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</si>
  <si>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</si>
  <si>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</si>
  <si>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</si>
  <si>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</si>
  <si>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</si>
  <si>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</si>
  <si>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</si>
  <si>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</si>
  <si>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</si>
  <si>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</si>
  <si>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</si>
  <si>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</si>
  <si>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</si>
  <si>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</si>
  <si>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</si>
  <si>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</si>
  <si>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</si>
  <si>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</si>
  <si>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</si>
  <si>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</si>
  <si>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</si>
  <si>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</si>
  <si>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</si>
  <si>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</si>
  <si>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</si>
  <si>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</si>
  <si>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</si>
  <si>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</si>
  <si>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</si>
  <si>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</si>
  <si>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</si>
  <si>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</si>
  <si>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</si>
  <si>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</si>
  <si>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</si>
  <si>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</si>
  <si>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</si>
  <si>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</si>
  <si>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</si>
  <si>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</si>
  <si>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</si>
  <si>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</si>
  <si>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</si>
  <si>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</si>
  <si>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</si>
  <si>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</si>
  <si>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</si>
  <si>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</si>
  <si>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</si>
  <si>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</si>
  <si>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</si>
  <si>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</si>
  <si>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</si>
  <si>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</si>
  <si>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</si>
  <si>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</si>
  <si>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</si>
  <si>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</si>
  <si>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</si>
  <si>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</si>
  <si>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</si>
  <si>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</si>
  <si>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</si>
  <si>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</si>
  <si>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</si>
  <si>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</si>
  <si>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</si>
  <si>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</si>
  <si>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</si>
  <si>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</si>
  <si>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</si>
  <si>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</si>
  <si>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</si>
  <si>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</si>
  <si>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</si>
  <si>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</si>
  <si>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</si>
  <si>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</si>
  <si>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</si>
  <si>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</si>
  <si>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</si>
  <si>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</si>
  <si>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</si>
  <si>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</si>
  <si>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</si>
  <si>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</si>
  <si>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</si>
  <si>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</si>
  <si>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</si>
  <si>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</si>
  <si>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</si>
  <si>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</si>
  <si>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</si>
  <si>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</si>
  <si>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</si>
  <si>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</si>
  <si>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</si>
  <si>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</si>
  <si>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</si>
  <si>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</si>
  <si>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</si>
  <si>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</si>
  <si>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</si>
  <si>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</si>
  <si>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</si>
  <si>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</si>
  <si>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</si>
  <si>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</si>
  <si>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</si>
  <si>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</si>
  <si>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</si>
  <si>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</si>
  <si>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</si>
  <si>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</si>
  <si>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</si>
  <si>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</si>
  <si>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</si>
  <si>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</si>
  <si>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</si>
  <si>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</si>
  <si>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</si>
  <si>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</si>
  <si>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</si>
  <si>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</si>
  <si>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</si>
  <si>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</si>
  <si>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</si>
  <si>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</si>
  <si>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</si>
  <si>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</si>
  <si>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</si>
  <si>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</si>
  <si>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</si>
  <si>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</si>
  <si>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</si>
  <si>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</si>
  <si>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</si>
  <si>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</si>
  <si>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</si>
  <si>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</si>
  <si>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</si>
  <si>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</si>
  <si>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</si>
  <si>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</si>
  <si>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</si>
  <si>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</si>
  <si>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</si>
  <si>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</si>
  <si>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</si>
  <si>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</si>
  <si>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</si>
  <si>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</si>
  <si>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</si>
  <si>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</si>
  <si>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</si>
  <si>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</si>
  <si>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</si>
  <si>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</si>
  <si>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</si>
  <si>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</si>
  <si>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</si>
  <si>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</si>
  <si>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</si>
  <si>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</si>
  <si>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</si>
  <si>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</si>
  <si>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</si>
  <si>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</si>
  <si>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</si>
  <si>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</si>
  <si>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</si>
  <si>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</si>
  <si>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</si>
  <si>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</si>
  <si>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</si>
  <si>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</si>
  <si>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</si>
  <si>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</si>
  <si>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</si>
  <si>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</si>
  <si>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</si>
  <si>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</si>
  <si>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</si>
  <si>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</si>
  <si>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</si>
  <si>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</si>
  <si>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</si>
  <si>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</si>
  <si>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</si>
  <si>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</si>
  <si>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</si>
  <si>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</si>
  <si>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</si>
  <si>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</si>
  <si>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</si>
  <si>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</si>
  <si>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</si>
  <si>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</si>
  <si>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</si>
  <si>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</si>
  <si>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</si>
  <si>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</si>
  <si>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</si>
  <si>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</si>
  <si>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</si>
  <si>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</si>
  <si>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</si>
  <si>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</si>
  <si>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</si>
  <si>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</si>
  <si>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</si>
  <si>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</si>
  <si>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</si>
  <si>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</si>
  <si>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</si>
  <si>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</si>
  <si>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</si>
  <si>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</si>
  <si>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</si>
  <si>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</si>
  <si>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</si>
  <si>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</si>
  <si>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</si>
  <si>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</si>
  <si>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</si>
  <si>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</si>
  <si>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</si>
  <si>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</si>
  <si>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</si>
  <si>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</si>
  <si>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</si>
  <si>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</si>
  <si>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</si>
  <si>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</si>
  <si>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</si>
  <si>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</si>
  <si>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</si>
  <si>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</si>
  <si>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</si>
  <si>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</si>
  <si>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</si>
  <si>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</si>
  <si>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</si>
  <si>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</si>
  <si>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</si>
  <si>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</si>
  <si>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</si>
  <si>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</si>
  <si>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</si>
  <si>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</si>
  <si>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</si>
  <si>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</si>
  <si>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</si>
  <si>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</si>
  <si>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</si>
  <si>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</si>
  <si>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</si>
  <si>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</si>
  <si>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</si>
  <si>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</si>
  <si>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</si>
  <si>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</si>
  <si>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</si>
  <si>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</si>
  <si>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</si>
  <si>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</si>
  <si>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</si>
  <si>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</si>
  <si>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</si>
  <si>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</si>
  <si>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</si>
  <si>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</si>
  <si>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</si>
  <si>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</si>
  <si>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</si>
  <si>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</si>
  <si>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</si>
  <si>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</si>
  <si>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</si>
  <si>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</si>
  <si>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</si>
  <si>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</si>
  <si>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</si>
  <si>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</si>
  <si>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</si>
  <si>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</si>
  <si>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</si>
  <si>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</si>
  <si>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</si>
  <si>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</si>
  <si>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</si>
  <si>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</si>
  <si>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</si>
  <si>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</si>
  <si>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</si>
  <si>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</si>
  <si>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</si>
  <si>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</si>
  <si>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</si>
  <si>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</si>
  <si>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</si>
  <si>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</si>
  <si>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</si>
  <si>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</si>
  <si>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</si>
  <si>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</si>
  <si>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</si>
  <si>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</si>
  <si>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</si>
  <si>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</si>
  <si>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</si>
  <si>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</si>
  <si>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</si>
  <si>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</si>
  <si>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</si>
  <si>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</si>
  <si>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</si>
  <si>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</si>
  <si>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</si>
  <si>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</si>
  <si>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</si>
  <si>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</si>
  <si>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</si>
  <si>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</si>
  <si>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</si>
  <si>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</si>
  <si>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</si>
  <si>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</si>
  <si>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</si>
  <si>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</si>
  <si>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</si>
  <si>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</si>
  <si>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</si>
  <si>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</si>
  <si>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Average Rating</t>
  </si>
  <si>
    <t>5* rating</t>
  </si>
  <si>
    <t>`</t>
  </si>
  <si>
    <t>Row Labels</t>
  </si>
  <si>
    <t>Grand Total</t>
  </si>
  <si>
    <t>Jan</t>
  </si>
  <si>
    <t>Feb</t>
  </si>
  <si>
    <t>Mar</t>
  </si>
  <si>
    <t>Apr</t>
  </si>
  <si>
    <t>May</t>
  </si>
  <si>
    <t>Jun</t>
  </si>
  <si>
    <t>Jul</t>
  </si>
  <si>
    <t>Aug</t>
  </si>
  <si>
    <t>Sep</t>
  </si>
  <si>
    <t>Oct</t>
  </si>
  <si>
    <t>Nov</t>
  </si>
  <si>
    <t>Dec</t>
  </si>
  <si>
    <t>Friday</t>
  </si>
  <si>
    <t>Monday</t>
  </si>
  <si>
    <t>Saturday</t>
  </si>
  <si>
    <t>Sunday</t>
  </si>
  <si>
    <t>Thursday</t>
  </si>
  <si>
    <t>Tuesday</t>
  </si>
  <si>
    <t>Wednesday</t>
  </si>
  <si>
    <t>Call Count2</t>
  </si>
  <si>
    <t>Rep</t>
  </si>
  <si>
    <t>Calls</t>
  </si>
  <si>
    <t>Amount</t>
  </si>
  <si>
    <t>Sel. Calls</t>
  </si>
  <si>
    <t>Sel. Amount</t>
  </si>
  <si>
    <t>Selected Rep</t>
  </si>
  <si>
    <t>Column Labels</t>
  </si>
  <si>
    <t>Total</t>
  </si>
  <si>
    <t>Rep Summary</t>
  </si>
  <si>
    <t>% total calls</t>
  </si>
  <si>
    <t>calls</t>
  </si>
  <si>
    <t>amount</t>
  </si>
  <si>
    <t>call rank</t>
  </si>
  <si>
    <t>amount rank</t>
  </si>
  <si>
    <t xml:space="preserve">Labels: </t>
  </si>
  <si>
    <t xml:space="preserve">Image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</si>
</sst>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quot;$&quot;#,###.0,&quot;k&quot;"/>
    <numFmt numFmtId="168" formatCode="&quot;$&quot;#,##0"/>
  </numFmts>
  <fonts count="6"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b/>
      <sz val="11"/>
      <color theme="3"/>
      <name val="Aptos"/>
      <family val="2"/>
      <scheme val="minor"/>
    </font>
  </fonts>
  <fills count="6">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theme="8"/>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auto="1"/>
      </top>
      <bottom/>
      <diagonal/>
    </border>
    <border>
      <left style="thin">
        <color auto="1"/>
      </left>
      <right/>
      <top/>
      <bottom/>
      <diagonal/>
    </border>
    <border>
      <left/>
      <right style="thin">
        <color auto="1"/>
      </right>
      <top/>
      <bottom/>
      <diagonal/>
    </border>
    <border>
      <left/>
      <right/>
      <top/>
      <bottom style="thin">
        <color auto="1"/>
      </bottom>
      <diagonal/>
    </border>
  </borders>
  <cellStyleXfs count="2">
    <xf numFmtId="0" fontId="0" fillId="0" borderId="0"/>
    <xf numFmtId="9" fontId="4" fillId="0" borderId="0" applyFont="0" applyFill="0" applyBorder="0" applyAlignment="0" applyProtection="0"/>
  </cellStyleXfs>
  <cellXfs count="51">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4" borderId="0" xfId="0" applyFill="1" applyAlignment="1">
      <alignment horizontal="left"/>
    </xf>
    <xf numFmtId="0" fontId="0" fillId="0" borderId="0" xfId="0" applyAlignment="1">
      <alignment horizontal="left" indent="1"/>
    </xf>
    <xf numFmtId="0" fontId="0" fillId="5" borderId="0" xfId="0" applyFill="1"/>
    <xf numFmtId="168" fontId="0" fillId="5" borderId="0" xfId="0" applyNumberFormat="1" applyFill="1"/>
    <xf numFmtId="0" fontId="0" fillId="5" borderId="9" xfId="0" applyFill="1" applyBorder="1"/>
    <xf numFmtId="0" fontId="1" fillId="5" borderId="10" xfId="0" applyFont="1" applyFill="1" applyBorder="1" applyAlignment="1">
      <alignment horizontal="center"/>
    </xf>
    <xf numFmtId="0" fontId="1" fillId="5" borderId="7" xfId="0" applyFont="1" applyFill="1" applyBorder="1" applyAlignment="1">
      <alignment horizontal="center"/>
    </xf>
    <xf numFmtId="0" fontId="1" fillId="5" borderId="11" xfId="0" applyFont="1" applyFill="1" applyBorder="1"/>
    <xf numFmtId="0" fontId="0" fillId="5" borderId="12" xfId="0" applyFill="1" applyBorder="1"/>
    <xf numFmtId="0" fontId="0" fillId="5" borderId="11" xfId="0" applyFill="1" applyBorder="1" applyAlignment="1">
      <alignment horizontal="left" indent="1"/>
    </xf>
    <xf numFmtId="168" fontId="0" fillId="5" borderId="12" xfId="0" applyNumberFormat="1" applyFill="1" applyBorder="1"/>
    <xf numFmtId="0" fontId="0" fillId="5" borderId="6" xfId="0" applyFill="1" applyBorder="1" applyAlignment="1">
      <alignment horizontal="left" indent="1"/>
    </xf>
    <xf numFmtId="168" fontId="0" fillId="5" borderId="13" xfId="0" applyNumberFormat="1" applyFill="1" applyBorder="1"/>
    <xf numFmtId="168" fontId="0" fillId="5" borderId="4" xfId="0" applyNumberFormat="1" applyFill="1" applyBorder="1"/>
    <xf numFmtId="9" fontId="0" fillId="0" borderId="0" xfId="1" applyFont="1"/>
    <xf numFmtId="0" fontId="1" fillId="3" borderId="0" xfId="0" applyFont="1" applyFill="1"/>
    <xf numFmtId="0" fontId="0" fillId="5" borderId="11" xfId="0" applyFill="1" applyBorder="1"/>
    <xf numFmtId="0" fontId="5" fillId="5" borderId="9" xfId="0" applyFont="1" applyFill="1" applyBorder="1"/>
    <xf numFmtId="0" fontId="5" fillId="5" borderId="7" xfId="0" applyFont="1" applyFill="1" applyBorder="1"/>
    <xf numFmtId="0" fontId="5" fillId="5" borderId="11" xfId="0" applyFont="1" applyFill="1" applyBorder="1"/>
    <xf numFmtId="0" fontId="5" fillId="5" borderId="12" xfId="0" applyFont="1" applyFill="1" applyBorder="1"/>
    <xf numFmtId="0" fontId="5" fillId="5" borderId="6" xfId="0" applyFont="1" applyFill="1" applyBorder="1"/>
    <xf numFmtId="0" fontId="5" fillId="5" borderId="4" xfId="0" applyFont="1" applyFill="1" applyBorder="1"/>
    <xf numFmtId="0" fontId="0" fillId="3" borderId="0" xfId="0" applyFill="1"/>
  </cellXfs>
  <cellStyles count="2">
    <cellStyle name="Normal" xfId="0" builtinId="0"/>
    <cellStyle name="Percent" xfId="1" builtinId="5"/>
  </cellStyles>
  <dxfs count="38">
    <dxf>
      <fill>
        <patternFill patternType="solid">
          <bgColor theme="8"/>
        </patternFill>
      </fill>
    </dxf>
    <dxf>
      <fill>
        <patternFill>
          <bgColor theme="8"/>
        </patternFill>
      </fill>
    </dxf>
    <dxf>
      <fill>
        <patternFill patternType="solid">
          <bgColor theme="8"/>
        </patternFill>
      </fill>
    </dxf>
    <dxf>
      <fill>
        <patternFill>
          <bgColor theme="8"/>
        </patternFill>
      </fill>
    </dxf>
    <dxf>
      <fill>
        <patternFill patternType="solid">
          <bgColor theme="8"/>
        </patternFill>
      </fill>
    </dxf>
    <dxf>
      <fill>
        <patternFill>
          <bgColor theme="8"/>
        </patternFill>
      </fill>
    </dxf>
    <dxf>
      <fill>
        <patternFill patternType="solid">
          <bgColor theme="8"/>
        </patternFill>
      </fill>
    </dxf>
    <dxf>
      <fill>
        <patternFill>
          <bgColor theme="8"/>
        </patternFill>
      </fill>
    </dxf>
    <dxf>
      <fill>
        <patternFill patternType="solid">
          <bgColor theme="8"/>
        </patternFill>
      </fill>
    </dxf>
    <dxf>
      <fill>
        <patternFill>
          <bgColor theme="8"/>
        </patternFill>
      </fill>
    </dxf>
    <dxf>
      <fill>
        <patternFill patternType="solid">
          <bgColor theme="8"/>
        </patternFill>
      </fill>
    </dxf>
    <dxf>
      <fill>
        <patternFill>
          <bgColor theme="8"/>
        </patternFill>
      </fill>
    </dxf>
    <dxf>
      <fill>
        <patternFill patternType="solid">
          <bgColor theme="8"/>
        </patternFill>
      </fill>
    </dxf>
    <dxf>
      <fill>
        <patternFill>
          <bgColor theme="8"/>
        </patternFill>
      </fill>
    </dxf>
    <dxf>
      <fill>
        <patternFill patternType="solid">
          <bgColor theme="8"/>
        </patternFill>
      </fill>
    </dxf>
    <dxf>
      <fill>
        <patternFill>
          <bgColor theme="8"/>
        </patternFill>
      </fill>
    </dxf>
    <dxf>
      <fill>
        <patternFill patternType="solid">
          <bgColor theme="8"/>
        </patternFill>
      </fill>
    </dxf>
    <dxf>
      <fill>
        <patternFill>
          <bgColor theme="8"/>
        </patternFill>
      </fill>
    </dxf>
    <dxf>
      <fill>
        <patternFill>
          <bgColor theme="9" tint="0.59996337778862885"/>
        </patternFill>
      </fill>
      <border>
        <left style="thin">
          <color auto="1"/>
        </left>
        <right style="thin">
          <color auto="1"/>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bgColor theme="8"/>
        </patternFill>
      </fill>
    </dxf>
    <dxf>
      <fill>
        <patternFill patternType="solid">
          <bgColor theme="8"/>
        </patternFill>
      </fill>
    </dxf>
    <dxf>
      <font>
        <color theme="1"/>
      </font>
      <border>
        <bottom style="thin">
          <color theme="9"/>
        </bottom>
        <vertical/>
        <horizontal/>
      </border>
    </dxf>
    <dxf>
      <font>
        <color theme="1"/>
      </font>
      <border diagonalUp="0" diagonalDown="0">
        <left/>
        <right/>
        <top/>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3" defaultTableStyle="TableStyleMedium2" defaultPivotStyle="PivotStyleLight16">
    <tableStyle name="Invisible" pivot="0" table="0" count="0" xr9:uid="{45CB89E6-73A4-4666-A478-50A6060B715E}"/>
    <tableStyle name="Slicer Style 1" pivot="0" table="0" count="1" xr9:uid="{25BABDA2-DB3D-41F6-98D0-3EE7CBB0176F}">
      <tableStyleElement type="wholeTable" dxfId="37"/>
    </tableStyle>
    <tableStyle name="SlicerStyleDark6 2" pivot="0" table="0" count="10" xr9:uid="{07655C76-3FD3-442C-9955-47CA1DA82F51}">
      <tableStyleElement type="wholeTable" dxfId="36"/>
      <tableStyleElement type="headerRow" dxfId="3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theme="0" tint="-4.9989318521683403E-2"/>
              <bgColor theme="0" tint="-0.14996795556505021"/>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theme="0" tint="-4.9989318521683403E-2"/>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ustomXml" Target="../customXml/item4.xml"/><Relationship Id="rId21" Type="http://schemas.openxmlformats.org/officeDocument/2006/relationships/powerPivotData" Target="model/item.data"/><Relationship Id="rId34" Type="http://schemas.openxmlformats.org/officeDocument/2006/relationships/customXml" Target="../customXml/item12.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2.xml"/><Relationship Id="rId32" Type="http://schemas.openxmlformats.org/officeDocument/2006/relationships/customXml" Target="../customXml/item10.xml"/><Relationship Id="rId37" Type="http://schemas.microsoft.com/office/2022/10/relationships/richValueRel" Target="richData/richValueRel.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Dashboard Project.xlsx]pivot cal!Weekly Trend</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gradFill>
              <a:gsLst>
                <a:gs pos="19266">
                  <a:schemeClr val="accent1">
                    <a:lumMod val="5000"/>
                    <a:lumOff val="95000"/>
                  </a:schemeClr>
                </a:gs>
                <a:gs pos="6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pivotFmt>
    </c:pivotFmts>
    <c:plotArea>
      <c:layout/>
      <c:barChart>
        <c:barDir val="bar"/>
        <c:grouping val="clustered"/>
        <c:varyColors val="0"/>
        <c:ser>
          <c:idx val="0"/>
          <c:order val="0"/>
          <c:tx>
            <c:strRef>
              <c:f>'pivot cal'!$F$24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cal'!$E$25:$E$32</c:f>
              <c:strCache>
                <c:ptCount val="7"/>
                <c:pt idx="0">
                  <c:v>Monday</c:v>
                </c:pt>
                <c:pt idx="1">
                  <c:v>Tuesday</c:v>
                </c:pt>
                <c:pt idx="2">
                  <c:v>Wednesday</c:v>
                </c:pt>
                <c:pt idx="3">
                  <c:v>Thursday</c:v>
                </c:pt>
                <c:pt idx="4">
                  <c:v>Friday</c:v>
                </c:pt>
                <c:pt idx="5">
                  <c:v>Saturday</c:v>
                </c:pt>
                <c:pt idx="6">
                  <c:v>Sunday</c:v>
                </c:pt>
              </c:strCache>
            </c:strRef>
          </c:cat>
          <c:val>
            <c:numRef>
              <c:f>'pivot cal'!$F$25:$F$32</c:f>
              <c:numCache>
                <c:formatCode>#,##0</c:formatCode>
                <c:ptCount val="7"/>
                <c:pt idx="0">
                  <c:v>23</c:v>
                </c:pt>
                <c:pt idx="1">
                  <c:v>28</c:v>
                </c:pt>
                <c:pt idx="2">
                  <c:v>29</c:v>
                </c:pt>
                <c:pt idx="3">
                  <c:v>18</c:v>
                </c:pt>
                <c:pt idx="4">
                  <c:v>29</c:v>
                </c:pt>
                <c:pt idx="5">
                  <c:v>34</c:v>
                </c:pt>
                <c:pt idx="6">
                  <c:v>25</c:v>
                </c:pt>
              </c:numCache>
            </c:numRef>
          </c:val>
          <c:extLst>
            <c:ext xmlns:c16="http://schemas.microsoft.com/office/drawing/2014/chart" uri="{C3380CC4-5D6E-409C-BE32-E72D297353CC}">
              <c16:uniqueId val="{00000000-2D7E-4C79-8E16-A1CACDEEACA2}"/>
            </c:ext>
          </c:extLst>
        </c:ser>
        <c:dLbls>
          <c:dLblPos val="outEnd"/>
          <c:showLegendKey val="0"/>
          <c:showVal val="1"/>
          <c:showCatName val="0"/>
          <c:showSerName val="0"/>
          <c:showPercent val="0"/>
          <c:showBubbleSize val="0"/>
        </c:dLbls>
        <c:gapWidth val="25"/>
        <c:axId val="355271775"/>
        <c:axId val="355269375"/>
      </c:barChart>
      <c:catAx>
        <c:axId val="355271775"/>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5269375"/>
        <c:crosses val="autoZero"/>
        <c:auto val="0"/>
        <c:lblAlgn val="ctr"/>
        <c:lblOffset val="100"/>
        <c:noMultiLvlLbl val="0"/>
      </c:catAx>
      <c:valAx>
        <c:axId val="355269375"/>
        <c:scaling>
          <c:orientation val="minMax"/>
        </c:scaling>
        <c:delete val="1"/>
        <c:axPos val="t"/>
        <c:numFmt formatCode="#,##0" sourceLinked="1"/>
        <c:majorTickMark val="out"/>
        <c:minorTickMark val="none"/>
        <c:tickLblPos val="nextTo"/>
        <c:crossAx val="355271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Dashboard Project.xlsx]pivot cal!Monthly Trend</c:name>
    <c:fmtId val="2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AU" b="1" baseline="0"/>
              <a:t>Call Trend</a:t>
            </a:r>
            <a:endParaRPr lang="en-AU" b="1"/>
          </a:p>
        </c:rich>
      </c:tx>
      <c:layout>
        <c:manualLayout>
          <c:xMode val="edge"/>
          <c:yMode val="edge"/>
          <c:x val="2.4305555555555556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5"/>
            </a:solidFill>
            <a:round/>
          </a:ln>
          <a:effectLst/>
        </c:spPr>
        <c:marker>
          <c:symbol val="circle"/>
          <c:size val="5"/>
          <c:spPr>
            <a:solidFill>
              <a:schemeClr val="bg1"/>
            </a:solid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5"/>
            </a:solidFill>
            <a:round/>
          </a:ln>
          <a:effectLst/>
        </c:spPr>
        <c:marker>
          <c:symbol val="circle"/>
          <c:size val="5"/>
          <c:spPr>
            <a:solidFill>
              <a:schemeClr val="bg1"/>
            </a:solid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100000">
                <a:schemeClr val="accent6">
                  <a:lumMod val="20000"/>
                  <a:lumOff val="80000"/>
                </a:schemeClr>
              </a:gs>
              <a:gs pos="77500">
                <a:schemeClr val="accent6">
                  <a:lumMod val="40000"/>
                  <a:lumOff val="60000"/>
                </a:schemeClr>
              </a:gs>
              <a:gs pos="55000">
                <a:schemeClr val="accent6">
                  <a:lumMod val="60000"/>
                  <a:lumOff val="40000"/>
                </a:schemeClr>
              </a:gs>
              <a:gs pos="0">
                <a:schemeClr val="accent6"/>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 cal'!$C$24</c:f>
              <c:strCache>
                <c:ptCount val="1"/>
                <c:pt idx="0">
                  <c:v>Call Count2</c:v>
                </c:pt>
              </c:strCache>
            </c:strRef>
          </c:tx>
          <c:spPr>
            <a:gradFill flip="none" rotWithShape="1">
              <a:gsLst>
                <a:gs pos="100000">
                  <a:schemeClr val="accent6">
                    <a:lumMod val="20000"/>
                    <a:lumOff val="80000"/>
                  </a:schemeClr>
                </a:gs>
                <a:gs pos="77500">
                  <a:schemeClr val="accent6">
                    <a:lumMod val="40000"/>
                    <a:lumOff val="60000"/>
                  </a:schemeClr>
                </a:gs>
                <a:gs pos="55000">
                  <a:schemeClr val="accent6">
                    <a:lumMod val="60000"/>
                    <a:lumOff val="40000"/>
                  </a:schemeClr>
                </a:gs>
                <a:gs pos="0">
                  <a:schemeClr val="accent6"/>
                </a:gs>
              </a:gsLst>
              <a:lin ang="5400000" scaled="1"/>
              <a:tileRect/>
            </a:gradFill>
            <a:ln>
              <a:noFill/>
            </a:ln>
            <a:effectLst/>
          </c:spPr>
          <c:cat>
            <c:strRef>
              <c:f>'pivot cal'!$A$25:$A$37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cal'!$C$25:$C$37</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extLst>
            <c:ext xmlns:c16="http://schemas.microsoft.com/office/drawing/2014/chart" uri="{C3380CC4-5D6E-409C-BE32-E72D297353CC}">
              <c16:uniqueId val="{00000001-7F32-4EAE-98CB-72CC739E8437}"/>
            </c:ext>
          </c:extLst>
        </c:ser>
        <c:dLbls>
          <c:showLegendKey val="0"/>
          <c:showVal val="0"/>
          <c:showCatName val="0"/>
          <c:showSerName val="0"/>
          <c:showPercent val="0"/>
          <c:showBubbleSize val="0"/>
        </c:dLbls>
        <c:axId val="355276095"/>
        <c:axId val="355278015"/>
      </c:areaChart>
      <c:lineChart>
        <c:grouping val="standard"/>
        <c:varyColors val="0"/>
        <c:ser>
          <c:idx val="0"/>
          <c:order val="0"/>
          <c:tx>
            <c:strRef>
              <c:f>'pivot cal'!$B$24</c:f>
              <c:strCache>
                <c:ptCount val="1"/>
                <c:pt idx="0">
                  <c:v>Call Count</c:v>
                </c:pt>
              </c:strCache>
            </c:strRef>
          </c:tx>
          <c:spPr>
            <a:ln w="28575" cap="rnd">
              <a:solidFill>
                <a:schemeClr val="accent5"/>
              </a:solidFill>
              <a:round/>
            </a:ln>
            <a:effectLst/>
          </c:spPr>
          <c:marker>
            <c:symbol val="circle"/>
            <c:size val="5"/>
            <c:spPr>
              <a:solidFill>
                <a:schemeClr val="bg1"/>
              </a:solidFill>
              <a:ln w="25400">
                <a:solidFill>
                  <a:schemeClr val="tx1"/>
                </a:solidFill>
              </a:ln>
              <a:effectLst/>
            </c:spPr>
          </c:marker>
          <c:cat>
            <c:strRef>
              <c:f>'pivot cal'!$A$25:$A$37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cal'!$B$25:$B$37</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smooth val="0"/>
          <c:extLst>
            <c:ext xmlns:c16="http://schemas.microsoft.com/office/drawing/2014/chart" uri="{C3380CC4-5D6E-409C-BE32-E72D297353CC}">
              <c16:uniqueId val="{00000000-99C4-4BE0-8758-A0A68DE08E07}"/>
            </c:ext>
          </c:extLst>
        </c:ser>
        <c:dLbls>
          <c:showLegendKey val="0"/>
          <c:showVal val="0"/>
          <c:showCatName val="0"/>
          <c:showSerName val="0"/>
          <c:showPercent val="0"/>
          <c:showBubbleSize val="0"/>
        </c:dLbls>
        <c:marker val="1"/>
        <c:smooth val="0"/>
        <c:axId val="355276095"/>
        <c:axId val="355278015"/>
      </c:lineChart>
      <c:catAx>
        <c:axId val="35527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5278015"/>
        <c:crosses val="autoZero"/>
        <c:auto val="1"/>
        <c:lblAlgn val="ctr"/>
        <c:lblOffset val="100"/>
        <c:noMultiLvlLbl val="0"/>
      </c:catAx>
      <c:valAx>
        <c:axId val="3552780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5276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accent1">
          <a:shade val="1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AU" b="1"/>
              <a:t>Calls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cal'!$E$43:$E$47</c:f>
              <c:strCache>
                <c:ptCount val="5"/>
                <c:pt idx="0">
                  <c:v>R01</c:v>
                </c:pt>
                <c:pt idx="1">
                  <c:v>R02</c:v>
                </c:pt>
                <c:pt idx="2">
                  <c:v>R03</c:v>
                </c:pt>
                <c:pt idx="3">
                  <c:v>R04</c:v>
                </c:pt>
                <c:pt idx="4">
                  <c:v>R05</c:v>
                </c:pt>
              </c:strCache>
            </c:strRef>
          </c:cat>
          <c:val>
            <c:numRef>
              <c:f>'pivot cal'!$F$43:$F$47</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5FED-4766-B61D-1E2FCEA21BE1}"/>
            </c:ext>
          </c:extLst>
        </c:ser>
        <c:ser>
          <c:idx val="1"/>
          <c:order val="1"/>
          <c:tx>
            <c:strRef>
              <c:f>'pivot cal'!$H$42</c:f>
              <c:strCache>
                <c:ptCount val="1"/>
                <c:pt idx="0">
                  <c:v>Sel. Calls</c:v>
                </c:pt>
              </c:strCache>
            </c:strRef>
          </c:tx>
          <c:spPr>
            <a:gradFill flip="none" rotWithShape="1">
              <a:gsLst>
                <a:gs pos="100000">
                  <a:schemeClr val="accent6">
                    <a:lumMod val="60000"/>
                    <a:lumOff val="40000"/>
                  </a:schemeClr>
                </a:gs>
                <a:gs pos="23000">
                  <a:schemeClr val="accent6"/>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cal'!$H$43:$H$47</c:f>
              <c:numCache>
                <c:formatCode>General</c:formatCode>
                <c:ptCount val="5"/>
                <c:pt idx="0">
                  <c:v>#N/A</c:v>
                </c:pt>
                <c:pt idx="1">
                  <c:v>#N/A</c:v>
                </c:pt>
                <c:pt idx="2">
                  <c:v>#N/A</c:v>
                </c:pt>
                <c:pt idx="3">
                  <c:v>186</c:v>
                </c:pt>
                <c:pt idx="4">
                  <c:v>#N/A</c:v>
                </c:pt>
              </c:numCache>
            </c:numRef>
          </c:val>
          <c:extLst>
            <c:ext xmlns:c16="http://schemas.microsoft.com/office/drawing/2014/chart" uri="{C3380CC4-5D6E-409C-BE32-E72D297353CC}">
              <c16:uniqueId val="{00000001-5FED-4766-B61D-1E2FCEA21BE1}"/>
            </c:ext>
          </c:extLst>
        </c:ser>
        <c:dLbls>
          <c:dLblPos val="outEnd"/>
          <c:showLegendKey val="0"/>
          <c:showVal val="1"/>
          <c:showCatName val="0"/>
          <c:showSerName val="0"/>
          <c:showPercent val="0"/>
          <c:showBubbleSize val="0"/>
        </c:dLbls>
        <c:gapWidth val="25"/>
        <c:overlap val="100"/>
        <c:axId val="1668687296"/>
        <c:axId val="1668711296"/>
      </c:barChart>
      <c:catAx>
        <c:axId val="166868729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711296"/>
        <c:crosses val="autoZero"/>
        <c:auto val="1"/>
        <c:lblAlgn val="ctr"/>
        <c:lblOffset val="100"/>
        <c:noMultiLvlLbl val="0"/>
      </c:catAx>
      <c:valAx>
        <c:axId val="1668711296"/>
        <c:scaling>
          <c:orientation val="minMax"/>
          <c:min val="0"/>
        </c:scaling>
        <c:delete val="1"/>
        <c:axPos val="t"/>
        <c:numFmt formatCode="General" sourceLinked="1"/>
        <c:majorTickMark val="none"/>
        <c:minorTickMark val="none"/>
        <c:tickLblPos val="nextTo"/>
        <c:crossAx val="1668687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AU" b="1"/>
              <a:t>Amount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cal'!$E$43:$E$47</c:f>
              <c:strCache>
                <c:ptCount val="5"/>
                <c:pt idx="0">
                  <c:v>R01</c:v>
                </c:pt>
                <c:pt idx="1">
                  <c:v>R02</c:v>
                </c:pt>
                <c:pt idx="2">
                  <c:v>R03</c:v>
                </c:pt>
                <c:pt idx="3">
                  <c:v>R04</c:v>
                </c:pt>
                <c:pt idx="4">
                  <c:v>R05</c:v>
                </c:pt>
              </c:strCache>
            </c:strRef>
          </c:cat>
          <c:val>
            <c:numRef>
              <c:f>'pivot cal'!$G$43:$G$47</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A22F-4AB5-B9D6-58BCA9EA9ABA}"/>
            </c:ext>
          </c:extLst>
        </c:ser>
        <c:ser>
          <c:idx val="1"/>
          <c:order val="1"/>
          <c:tx>
            <c:strRef>
              <c:f>'pivot cal'!$I$42</c:f>
              <c:strCache>
                <c:ptCount val="1"/>
                <c:pt idx="0">
                  <c:v>Sel. Amount</c:v>
                </c:pt>
              </c:strCache>
            </c:strRef>
          </c:tx>
          <c:spPr>
            <a:gradFill>
              <a:gsLst>
                <a:gs pos="100000">
                  <a:schemeClr val="accent6">
                    <a:lumMod val="60000"/>
                    <a:lumOff val="40000"/>
                  </a:schemeClr>
                </a:gs>
                <a:gs pos="23000">
                  <a:schemeClr val="accent6"/>
                </a:gs>
              </a:gsLst>
              <a:lin ang="108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cal'!$I$43:$I$47</c:f>
              <c:numCache>
                <c:formatCode>"$"#,###.0,"k"</c:formatCode>
                <c:ptCount val="5"/>
                <c:pt idx="0">
                  <c:v>#N/A</c:v>
                </c:pt>
                <c:pt idx="1">
                  <c:v>#N/A</c:v>
                </c:pt>
                <c:pt idx="2">
                  <c:v>#N/A</c:v>
                </c:pt>
                <c:pt idx="3">
                  <c:v>16651</c:v>
                </c:pt>
                <c:pt idx="4">
                  <c:v>#N/A</c:v>
                </c:pt>
              </c:numCache>
            </c:numRef>
          </c:val>
          <c:extLst>
            <c:ext xmlns:c16="http://schemas.microsoft.com/office/drawing/2014/chart" uri="{C3380CC4-5D6E-409C-BE32-E72D297353CC}">
              <c16:uniqueId val="{00000001-A22F-4AB5-B9D6-58BCA9EA9ABA}"/>
            </c:ext>
          </c:extLst>
        </c:ser>
        <c:dLbls>
          <c:dLblPos val="outEnd"/>
          <c:showLegendKey val="0"/>
          <c:showVal val="1"/>
          <c:showCatName val="0"/>
          <c:showSerName val="0"/>
          <c:showPercent val="0"/>
          <c:showBubbleSize val="0"/>
        </c:dLbls>
        <c:gapWidth val="25"/>
        <c:overlap val="100"/>
        <c:axId val="1668687296"/>
        <c:axId val="1668711296"/>
      </c:barChart>
      <c:catAx>
        <c:axId val="166868729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711296"/>
        <c:crosses val="autoZero"/>
        <c:auto val="1"/>
        <c:lblAlgn val="ctr"/>
        <c:lblOffset val="100"/>
        <c:noMultiLvlLbl val="0"/>
      </c:catAx>
      <c:valAx>
        <c:axId val="1668711296"/>
        <c:scaling>
          <c:orientation val="minMax"/>
          <c:max val="25000"/>
        </c:scaling>
        <c:delete val="1"/>
        <c:axPos val="t"/>
        <c:numFmt formatCode="&quot;$&quot;#,###.0,&quot;k&quot;" sourceLinked="1"/>
        <c:majorTickMark val="none"/>
        <c:minorTickMark val="none"/>
        <c:tickLblPos val="nextTo"/>
        <c:crossAx val="1668687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Dashboard Project.xlsx]pivot cal!Male_female ratio</c:name>
    <c:fmtId val="4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AU" b="1">
                <a:solidFill>
                  <a:srgbClr val="FF0000"/>
                </a:solidFill>
              </a:rPr>
              <a:t>Women</a:t>
            </a:r>
            <a:r>
              <a:rPr lang="en-AU" b="1"/>
              <a:t> Vs </a:t>
            </a:r>
            <a:r>
              <a:rPr lang="en-AU" b="1">
                <a:solidFill>
                  <a:schemeClr val="accent1">
                    <a:lumMod val="40000"/>
                    <a:lumOff val="60000"/>
                  </a:schemeClr>
                </a:solidFill>
              </a:rPr>
              <a:t>Man</a:t>
            </a:r>
            <a:r>
              <a:rPr lang="en-AU" b="1"/>
              <a:t> Ratio</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pivotFmt>
      <c:pivotFmt>
        <c:idx val="7"/>
        <c:spPr>
          <a:solidFill>
            <a:schemeClr val="accent1">
              <a:lumMod val="40000"/>
              <a:lumOff val="60000"/>
            </a:schemeClr>
          </a:solidFill>
          <a:ln>
            <a:noFill/>
          </a:ln>
          <a:effectLst/>
        </c:spPr>
      </c:pivotFmt>
      <c:pivotFmt>
        <c:idx val="8"/>
        <c:spPr>
          <a:solidFill>
            <a:schemeClr val="accent1">
              <a:lumMod val="40000"/>
              <a:lumOff val="60000"/>
            </a:schemeClr>
          </a:solidFill>
          <a:ln>
            <a:noFill/>
          </a:ln>
          <a:effectLst/>
        </c:spPr>
      </c:pivotFmt>
      <c:pivotFmt>
        <c:idx val="9"/>
        <c:spPr>
          <a:solidFill>
            <a:schemeClr val="accent1">
              <a:lumMod val="40000"/>
              <a:lumOff val="60000"/>
            </a:schemeClr>
          </a:solidFill>
          <a:ln>
            <a:noFill/>
          </a:ln>
          <a:effectLst/>
        </c:spPr>
      </c:pivotFmt>
    </c:pivotFmts>
    <c:plotArea>
      <c:layout/>
      <c:barChart>
        <c:barDir val="col"/>
        <c:grouping val="percentStacked"/>
        <c:varyColors val="0"/>
        <c:ser>
          <c:idx val="0"/>
          <c:order val="0"/>
          <c:tx>
            <c:strRef>
              <c:f>'pivot cal'!$B$64:$B$65</c:f>
              <c:strCache>
                <c:ptCount val="1"/>
                <c:pt idx="0">
                  <c:v>Female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3-4352-482D-A4BF-2B2EE58C5A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cal'!$A$66:$A$69</c:f>
              <c:strCache>
                <c:ptCount val="3"/>
                <c:pt idx="0">
                  <c:v>Cincinnati</c:v>
                </c:pt>
                <c:pt idx="1">
                  <c:v>Cleveland</c:v>
                </c:pt>
                <c:pt idx="2">
                  <c:v>Columbus</c:v>
                </c:pt>
              </c:strCache>
            </c:strRef>
          </c:cat>
          <c:val>
            <c:numRef>
              <c:f>'pivot cal'!$B$66:$B$69</c:f>
              <c:numCache>
                <c:formatCode>#,##0</c:formatCode>
                <c:ptCount val="3"/>
                <c:pt idx="0">
                  <c:v>144</c:v>
                </c:pt>
                <c:pt idx="1">
                  <c:v>326</c:v>
                </c:pt>
                <c:pt idx="2">
                  <c:v>129</c:v>
                </c:pt>
              </c:numCache>
            </c:numRef>
          </c:val>
          <c:extLst>
            <c:ext xmlns:c16="http://schemas.microsoft.com/office/drawing/2014/chart" uri="{C3380CC4-5D6E-409C-BE32-E72D297353CC}">
              <c16:uniqueId val="{00000000-4352-482D-A4BF-2B2EE58C5AEC}"/>
            </c:ext>
          </c:extLst>
        </c:ser>
        <c:ser>
          <c:idx val="1"/>
          <c:order val="1"/>
          <c:tx>
            <c:strRef>
              <c:f>'pivot cal'!$C$64:$C$65</c:f>
              <c:strCache>
                <c:ptCount val="1"/>
                <c:pt idx="0">
                  <c:v>Male</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cal'!$A$66:$A$69</c:f>
              <c:strCache>
                <c:ptCount val="3"/>
                <c:pt idx="0">
                  <c:v>Cincinnati</c:v>
                </c:pt>
                <c:pt idx="1">
                  <c:v>Cleveland</c:v>
                </c:pt>
                <c:pt idx="2">
                  <c:v>Columbus</c:v>
                </c:pt>
              </c:strCache>
            </c:strRef>
          </c:cat>
          <c:val>
            <c:numRef>
              <c:f>'pivot cal'!$C$66:$C$69</c:f>
              <c:numCache>
                <c:formatCode>#,##0</c:formatCode>
                <c:ptCount val="3"/>
                <c:pt idx="0">
                  <c:v>132</c:v>
                </c:pt>
                <c:pt idx="1">
                  <c:v>63</c:v>
                </c:pt>
                <c:pt idx="2">
                  <c:v>206</c:v>
                </c:pt>
              </c:numCache>
            </c:numRef>
          </c:val>
          <c:extLst>
            <c:ext xmlns:c16="http://schemas.microsoft.com/office/drawing/2014/chart" uri="{C3380CC4-5D6E-409C-BE32-E72D297353CC}">
              <c16:uniqueId val="{00000001-4352-482D-A4BF-2B2EE58C5AEC}"/>
            </c:ext>
          </c:extLst>
        </c:ser>
        <c:dLbls>
          <c:dLblPos val="ctr"/>
          <c:showLegendKey val="0"/>
          <c:showVal val="1"/>
          <c:showCatName val="0"/>
          <c:showSerName val="0"/>
          <c:showPercent val="0"/>
          <c:showBubbleSize val="0"/>
        </c:dLbls>
        <c:gapWidth val="25"/>
        <c:overlap val="100"/>
        <c:axId val="416753167"/>
        <c:axId val="416758447"/>
      </c:barChart>
      <c:catAx>
        <c:axId val="4167531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758447"/>
        <c:crosses val="autoZero"/>
        <c:auto val="1"/>
        <c:lblAlgn val="ctr"/>
        <c:lblOffset val="100"/>
        <c:noMultiLvlLbl val="0"/>
      </c:catAx>
      <c:valAx>
        <c:axId val="416758447"/>
        <c:scaling>
          <c:orientation val="minMax"/>
        </c:scaling>
        <c:delete val="1"/>
        <c:axPos val="l"/>
        <c:numFmt formatCode="0%" sourceLinked="1"/>
        <c:majorTickMark val="none"/>
        <c:minorTickMark val="none"/>
        <c:tickLblPos val="nextTo"/>
        <c:crossAx val="416753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Dashboard Project.xlsx]pivot cal!Rap satisfaction</c:name>
    <c:fmtId val="37"/>
  </c:pivotSource>
  <c:chart>
    <c:title>
      <c:tx>
        <c:rich>
          <a:bodyPr rot="0" spcFirstLastPara="1" vertOverflow="ellipsis" vert="horz" wrap="square" anchor="ctr" anchorCtr="1"/>
          <a:lstStyle/>
          <a:p>
            <a:pPr algn="l">
              <a:defRPr sz="1400" b="1" i="0" u="none" strike="noStrike" kern="1200" spc="0" baseline="0">
                <a:solidFill>
                  <a:schemeClr val="tx1">
                    <a:lumMod val="65000"/>
                    <a:lumOff val="35000"/>
                  </a:schemeClr>
                </a:solidFill>
                <a:latin typeface="+mn-lt"/>
                <a:ea typeface="+mn-ea"/>
                <a:cs typeface="+mn-cs"/>
              </a:defRPr>
            </a:pPr>
            <a:r>
              <a:rPr lang="en-AU" b="1"/>
              <a:t>Rating</a:t>
            </a:r>
          </a:p>
        </c:rich>
      </c:tx>
      <c:layout>
        <c:manualLayout>
          <c:xMode val="edge"/>
          <c:yMode val="edge"/>
          <c:x val="3.9665974202477743E-2"/>
          <c:y val="2.8723413879515457E-2"/>
        </c:manualLayout>
      </c:layout>
      <c:overlay val="0"/>
      <c:spPr>
        <a:noFill/>
        <a:ln>
          <a:noFill/>
        </a:ln>
        <a:effectLst/>
      </c:spPr>
      <c:txPr>
        <a:bodyPr rot="0" spcFirstLastPara="1" vertOverflow="ellipsis" vert="horz" wrap="square" anchor="ctr" anchorCtr="1"/>
        <a:lstStyle/>
        <a:p>
          <a:pPr algn="l">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cal'!$H$64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cal'!$G$65:$G$70</c:f>
              <c:strCache>
                <c:ptCount val="5"/>
                <c:pt idx="0">
                  <c:v>1</c:v>
                </c:pt>
                <c:pt idx="1">
                  <c:v>2</c:v>
                </c:pt>
                <c:pt idx="2">
                  <c:v>3</c:v>
                </c:pt>
                <c:pt idx="3">
                  <c:v>4</c:v>
                </c:pt>
                <c:pt idx="4">
                  <c:v>5</c:v>
                </c:pt>
              </c:strCache>
            </c:strRef>
          </c:cat>
          <c:val>
            <c:numRef>
              <c:f>'pivot cal'!$H$65:$H$70</c:f>
              <c:numCache>
                <c:formatCode>#,##0</c:formatCode>
                <c:ptCount val="5"/>
                <c:pt idx="0">
                  <c:v>3</c:v>
                </c:pt>
                <c:pt idx="1">
                  <c:v>10</c:v>
                </c:pt>
                <c:pt idx="2">
                  <c:v>41</c:v>
                </c:pt>
                <c:pt idx="3">
                  <c:v>70</c:v>
                </c:pt>
                <c:pt idx="4">
                  <c:v>62</c:v>
                </c:pt>
              </c:numCache>
            </c:numRef>
          </c:val>
          <c:extLst>
            <c:ext xmlns:c16="http://schemas.microsoft.com/office/drawing/2014/chart" uri="{C3380CC4-5D6E-409C-BE32-E72D297353CC}">
              <c16:uniqueId val="{00000000-7293-4038-A44A-A52EB64D81C2}"/>
            </c:ext>
          </c:extLst>
        </c:ser>
        <c:dLbls>
          <c:showLegendKey val="0"/>
          <c:showVal val="0"/>
          <c:showCatName val="0"/>
          <c:showSerName val="0"/>
          <c:showPercent val="0"/>
          <c:showBubbleSize val="0"/>
        </c:dLbls>
        <c:gapWidth val="10"/>
        <c:axId val="2010956703"/>
        <c:axId val="2010961023"/>
      </c:barChart>
      <c:catAx>
        <c:axId val="20109567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961023"/>
        <c:crosses val="autoZero"/>
        <c:auto val="1"/>
        <c:lblAlgn val="ctr"/>
        <c:lblOffset val="100"/>
        <c:noMultiLvlLbl val="0"/>
      </c:catAx>
      <c:valAx>
        <c:axId val="2010961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956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9.png"/><Relationship Id="rId3" Type="http://schemas.openxmlformats.org/officeDocument/2006/relationships/chart" Target="../charts/chart3.xml"/><Relationship Id="rId7" Type="http://schemas.openxmlformats.org/officeDocument/2006/relationships/image" Target="../media/image7.png"/><Relationship Id="rId12" Type="http://schemas.openxmlformats.org/officeDocument/2006/relationships/image" Target="../media/image4.svg"/><Relationship Id="rId17" Type="http://schemas.openxmlformats.org/officeDocument/2006/relationships/image" Target="../media/image11.png"/><Relationship Id="rId2" Type="http://schemas.openxmlformats.org/officeDocument/2006/relationships/chart" Target="../charts/chart2.xml"/><Relationship Id="rId16" Type="http://schemas.openxmlformats.org/officeDocument/2006/relationships/image" Target="../media/image2.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5" Type="http://schemas.openxmlformats.org/officeDocument/2006/relationships/chart" Target="../charts/chart5.xml"/><Relationship Id="rId1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editAs="oneCell">
    <xdr:from>
      <xdr:col>7</xdr:col>
      <xdr:colOff>447675</xdr:colOff>
      <xdr:row>2</xdr:row>
      <xdr:rowOff>9525</xdr:rowOff>
    </xdr:from>
    <xdr:to>
      <xdr:col>12</xdr:col>
      <xdr:colOff>47625</xdr:colOff>
      <xdr:row>16</xdr:row>
      <xdr:rowOff>9525</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AD769017-AA45-9577-6BF2-0C3B99692F73}"/>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181725" y="390525"/>
              <a:ext cx="1828800" cy="2667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3</xdr:row>
      <xdr:rowOff>3521</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169669</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704849" y="3840899"/>
          <a:ext cx="411480" cy="4114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70555</xdr:colOff>
      <xdr:row>26</xdr:row>
      <xdr:rowOff>152870</xdr:rowOff>
    </xdr:from>
    <xdr:to>
      <xdr:col>3</xdr:col>
      <xdr:colOff>490243</xdr:colOff>
      <xdr:row>31</xdr:row>
      <xdr:rowOff>179211</xdr:rowOff>
    </xdr:to>
    <xdr:sp macro="" textlink="'pivot cal'!E4">
      <xdr:nvSpPr>
        <xdr:cNvPr id="25" name="Rectangle 24">
          <a:extLst>
            <a:ext uri="{FF2B5EF4-FFF2-40B4-BE49-F238E27FC236}">
              <a16:creationId xmlns:a16="http://schemas.microsoft.com/office/drawing/2014/main" id="{C05C3021-CCB1-46FD-99D6-29720CF58037}"/>
            </a:ext>
          </a:extLst>
        </xdr:cNvPr>
        <xdr:cNvSpPr/>
      </xdr:nvSpPr>
      <xdr:spPr>
        <a:xfrm>
          <a:off x="235185" y="5044722"/>
          <a:ext cx="1254595" cy="967082"/>
        </a:xfrm>
        <a:prstGeom prst="rect">
          <a:avLst/>
        </a:prstGeom>
        <a:solidFill>
          <a:schemeClr val="accent6"/>
        </a:solidFill>
        <a:ln w="25400">
          <a:prstDash val="solid"/>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85215AC-A578-4B1D-A670-BCF9EC391BBD}" type="TxLink">
            <a:rPr lang="en-US" sz="2000" b="1" i="0" u="none" strike="noStrike" kern="1200">
              <a:solidFill>
                <a:schemeClr val="bg1"/>
              </a:solidFill>
              <a:latin typeface="+mn-lt"/>
              <a:ea typeface="+mn-ea"/>
              <a:cs typeface="+mn-cs"/>
            </a:rPr>
            <a:pPr marL="0" indent="0" algn="ctr"/>
            <a:t>307</a:t>
          </a:fld>
          <a:endParaRPr lang="en-US" sz="2000" b="1" kern="1200">
            <a:solidFill>
              <a:schemeClr val="bg1"/>
            </a:solidFill>
            <a:latin typeface="+mn-lt"/>
            <a:ea typeface="+mn-ea"/>
            <a:cs typeface="+mn-cs"/>
          </a:endParaRPr>
        </a:p>
      </xdr:txBody>
    </xdr:sp>
    <xdr:clientData/>
  </xdr:twoCellAnchor>
  <xdr:twoCellAnchor>
    <xdr:from>
      <xdr:col>1</xdr:col>
      <xdr:colOff>70554</xdr:colOff>
      <xdr:row>20</xdr:row>
      <xdr:rowOff>70553</xdr:rowOff>
    </xdr:from>
    <xdr:to>
      <xdr:col>3</xdr:col>
      <xdr:colOff>490242</xdr:colOff>
      <xdr:row>25</xdr:row>
      <xdr:rowOff>96894</xdr:rowOff>
    </xdr:to>
    <xdr:sp macro="" textlink="'pivot cal'!D4">
      <xdr:nvSpPr>
        <xdr:cNvPr id="24" name="Rectangle 23">
          <a:extLst>
            <a:ext uri="{FF2B5EF4-FFF2-40B4-BE49-F238E27FC236}">
              <a16:creationId xmlns:a16="http://schemas.microsoft.com/office/drawing/2014/main" id="{0BB18029-1896-4B73-8C56-C6642F8C75C6}"/>
            </a:ext>
          </a:extLst>
        </xdr:cNvPr>
        <xdr:cNvSpPr/>
      </xdr:nvSpPr>
      <xdr:spPr>
        <a:xfrm>
          <a:off x="235184" y="3833516"/>
          <a:ext cx="1254595" cy="967082"/>
        </a:xfrm>
        <a:prstGeom prst="rect">
          <a:avLst/>
        </a:prstGeom>
        <a:solidFill>
          <a:schemeClr val="accent6"/>
        </a:solidFill>
        <a:ln w="25400">
          <a:prstDash val="solid"/>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BFB0D5C-0369-41DA-A2DA-90EDEDD29F2E}" type="TxLink">
            <a:rPr lang="en-US" sz="2000" b="1" i="0" u="none" strike="noStrike" kern="1200">
              <a:solidFill>
                <a:schemeClr val="bg1"/>
              </a:solidFill>
              <a:latin typeface="Aptos"/>
              <a:ea typeface="+mn-ea"/>
              <a:cs typeface="+mn-cs"/>
            </a:rPr>
            <a:pPr marL="0" indent="0" algn="ctr"/>
            <a:t>3.9</a:t>
          </a:fld>
          <a:endParaRPr lang="en-US" sz="4000" b="1" kern="1200">
            <a:solidFill>
              <a:schemeClr val="bg1"/>
            </a:solidFill>
            <a:latin typeface="+mn-lt"/>
            <a:ea typeface="+mn-ea"/>
            <a:cs typeface="+mn-cs"/>
          </a:endParaRPr>
        </a:p>
      </xdr:txBody>
    </xdr:sp>
    <xdr:clientData/>
  </xdr:twoCellAnchor>
  <xdr:twoCellAnchor>
    <xdr:from>
      <xdr:col>1</xdr:col>
      <xdr:colOff>70555</xdr:colOff>
      <xdr:row>14</xdr:row>
      <xdr:rowOff>47037</xdr:rowOff>
    </xdr:from>
    <xdr:to>
      <xdr:col>3</xdr:col>
      <xdr:colOff>490243</xdr:colOff>
      <xdr:row>19</xdr:row>
      <xdr:rowOff>73378</xdr:rowOff>
    </xdr:to>
    <xdr:sp macro="" textlink="'pivot cal'!C4">
      <xdr:nvSpPr>
        <xdr:cNvPr id="26" name="Rectangle 25">
          <a:extLst>
            <a:ext uri="{FF2B5EF4-FFF2-40B4-BE49-F238E27FC236}">
              <a16:creationId xmlns:a16="http://schemas.microsoft.com/office/drawing/2014/main" id="{3B81F9D4-2257-4327-B1DE-4BABD240C231}"/>
            </a:ext>
          </a:extLst>
        </xdr:cNvPr>
        <xdr:cNvSpPr/>
      </xdr:nvSpPr>
      <xdr:spPr>
        <a:xfrm>
          <a:off x="235185" y="2681111"/>
          <a:ext cx="1254595" cy="967082"/>
        </a:xfrm>
        <a:prstGeom prst="rect">
          <a:avLst/>
        </a:prstGeom>
        <a:solidFill>
          <a:schemeClr val="accent6"/>
        </a:solidFill>
        <a:ln w="25400">
          <a:prstDash val="solid"/>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B2B724D-A457-4732-B394-99BB3D7AE1DB}" type="TxLink">
            <a:rPr lang="en-US" sz="2000" b="1" i="0" u="none" strike="noStrike" kern="1200">
              <a:solidFill>
                <a:schemeClr val="bg1"/>
              </a:solidFill>
              <a:latin typeface="Aptos"/>
              <a:ea typeface="+mn-ea"/>
              <a:cs typeface="+mn-cs"/>
            </a:rPr>
            <a:pPr marL="0" indent="0" algn="ctr"/>
            <a:t>89,850</a:t>
          </a:fld>
          <a:endParaRPr lang="en-US" sz="2000" b="1" kern="1200">
            <a:solidFill>
              <a:schemeClr val="bg1"/>
            </a:solidFill>
            <a:latin typeface="+mn-lt"/>
            <a:ea typeface="+mn-ea"/>
            <a:cs typeface="+mn-cs"/>
          </a:endParaRPr>
        </a:p>
      </xdr:txBody>
    </xdr:sp>
    <xdr:clientData/>
  </xdr:twoCellAnchor>
  <xdr:twoCellAnchor>
    <xdr:from>
      <xdr:col>1</xdr:col>
      <xdr:colOff>70556</xdr:colOff>
      <xdr:row>7</xdr:row>
      <xdr:rowOff>35279</xdr:rowOff>
    </xdr:from>
    <xdr:to>
      <xdr:col>3</xdr:col>
      <xdr:colOff>490244</xdr:colOff>
      <xdr:row>12</xdr:row>
      <xdr:rowOff>155692</xdr:rowOff>
    </xdr:to>
    <xdr:sp macro="" textlink="'pivot cal'!B4">
      <xdr:nvSpPr>
        <xdr:cNvPr id="56" name="Rectangle 55">
          <a:extLst>
            <a:ext uri="{FF2B5EF4-FFF2-40B4-BE49-F238E27FC236}">
              <a16:creationId xmlns:a16="http://schemas.microsoft.com/office/drawing/2014/main" id="{8FC3025C-7DEE-464C-902A-317734C3AC13}"/>
            </a:ext>
          </a:extLst>
        </xdr:cNvPr>
        <xdr:cNvSpPr/>
      </xdr:nvSpPr>
      <xdr:spPr>
        <a:xfrm>
          <a:off x="235186" y="1352316"/>
          <a:ext cx="1254595" cy="1061154"/>
        </a:xfrm>
        <a:prstGeom prst="rect">
          <a:avLst/>
        </a:prstGeom>
        <a:solidFill>
          <a:schemeClr val="accent6"/>
        </a:solidFill>
        <a:ln w="25400">
          <a:prstDash val="solid"/>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6A403D9-A4C4-4799-B616-A992010844D3}" type="TxLink">
            <a:rPr lang="en-US" sz="2000" b="1" i="0" u="none" strike="noStrike" kern="1200">
              <a:solidFill>
                <a:schemeClr val="bg1"/>
              </a:solidFill>
              <a:latin typeface="Aptos"/>
              <a:ea typeface="+mn-ea"/>
              <a:cs typeface="+mn-cs"/>
            </a:rPr>
            <a:pPr marL="0" indent="0" algn="ctr"/>
            <a:t>$96,623</a:t>
          </a:fld>
          <a:endParaRPr lang="en-US" sz="2000" b="1" kern="1200">
            <a:solidFill>
              <a:schemeClr val="bg1"/>
            </a:solidFill>
            <a:latin typeface="+mn-lt"/>
            <a:ea typeface="+mn-ea"/>
            <a:cs typeface="+mn-cs"/>
          </a:endParaRPr>
        </a:p>
      </xdr:txBody>
    </xdr:sp>
    <xdr:clientData/>
  </xdr:twoCellAnchor>
  <xdr:twoCellAnchor>
    <xdr:from>
      <xdr:col>1</xdr:col>
      <xdr:colOff>82315</xdr:colOff>
      <xdr:row>1</xdr:row>
      <xdr:rowOff>11759</xdr:rowOff>
    </xdr:from>
    <xdr:to>
      <xdr:col>3</xdr:col>
      <xdr:colOff>502003</xdr:colOff>
      <xdr:row>6</xdr:row>
      <xdr:rowOff>94074</xdr:rowOff>
    </xdr:to>
    <xdr:sp macro="" textlink="'pivot cal'!A4">
      <xdr:nvSpPr>
        <xdr:cNvPr id="57" name="Rectangle 56">
          <a:extLst>
            <a:ext uri="{FF2B5EF4-FFF2-40B4-BE49-F238E27FC236}">
              <a16:creationId xmlns:a16="http://schemas.microsoft.com/office/drawing/2014/main" id="{4C427756-14B1-4B7F-BE47-AE6B8004BB45}"/>
            </a:ext>
          </a:extLst>
        </xdr:cNvPr>
        <xdr:cNvSpPr/>
      </xdr:nvSpPr>
      <xdr:spPr>
        <a:xfrm>
          <a:off x="246945" y="199907"/>
          <a:ext cx="1254595" cy="1023056"/>
        </a:xfrm>
        <a:prstGeom prst="rect">
          <a:avLst/>
        </a:prstGeom>
        <a:solidFill>
          <a:schemeClr val="accent6"/>
        </a:solidFill>
        <a:ln w="25400">
          <a:prstDash val="solid"/>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D03A0C2-3809-4236-8C37-CC4763E1E21A}" type="TxLink">
            <a:rPr lang="en-US" sz="2000" b="1" i="0" u="none" strike="noStrike" kern="1200">
              <a:solidFill>
                <a:schemeClr val="bg1"/>
              </a:solidFill>
              <a:latin typeface="Aptos"/>
              <a:ea typeface="+mn-ea"/>
              <a:cs typeface="+mn-cs"/>
            </a:rPr>
            <a:pPr marL="0" indent="0" algn="ctr"/>
            <a:t>1,000</a:t>
          </a:fld>
          <a:endParaRPr lang="en-US" sz="2000" b="1" i="0" u="none" strike="noStrike" kern="1200">
            <a:solidFill>
              <a:schemeClr val="bg1"/>
            </a:solidFill>
            <a:latin typeface="+mn-lt"/>
            <a:ea typeface="+mn-ea"/>
            <a:cs typeface="+mn-cs"/>
          </a:endParaRPr>
        </a:p>
      </xdr:txBody>
    </xdr:sp>
    <xdr:clientData/>
  </xdr:twoCellAnchor>
  <xdr:twoCellAnchor>
    <xdr:from>
      <xdr:col>3</xdr:col>
      <xdr:colOff>611481</xdr:colOff>
      <xdr:row>17</xdr:row>
      <xdr:rowOff>129350</xdr:rowOff>
    </xdr:from>
    <xdr:to>
      <xdr:col>10</xdr:col>
      <xdr:colOff>329260</xdr:colOff>
      <xdr:row>32</xdr:row>
      <xdr:rowOff>11759</xdr:rowOff>
    </xdr:to>
    <xdr:sp macro="" textlink="">
      <xdr:nvSpPr>
        <xdr:cNvPr id="16" name="Rectangle 15">
          <a:extLst>
            <a:ext uri="{FF2B5EF4-FFF2-40B4-BE49-F238E27FC236}">
              <a16:creationId xmlns:a16="http://schemas.microsoft.com/office/drawing/2014/main" id="{E97131FF-83AF-42CA-BC61-78EA5EA1B963}"/>
            </a:ext>
          </a:extLst>
        </xdr:cNvPr>
        <xdr:cNvSpPr/>
      </xdr:nvSpPr>
      <xdr:spPr>
        <a:xfrm>
          <a:off x="1611018" y="3327869"/>
          <a:ext cx="4492038" cy="2704631"/>
        </a:xfrm>
        <a:prstGeom prst="rect">
          <a:avLst/>
        </a:prstGeom>
        <a:ln w="25400">
          <a:solidFill>
            <a:srgbClr val="002060">
              <a:alpha val="93000"/>
            </a:srgb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AU" sz="1100" kern="1200"/>
        </a:p>
      </xdr:txBody>
    </xdr:sp>
    <xdr:clientData/>
  </xdr:twoCellAnchor>
  <xdr:twoCellAnchor>
    <xdr:from>
      <xdr:col>2</xdr:col>
      <xdr:colOff>238880</xdr:colOff>
      <xdr:row>11</xdr:row>
      <xdr:rowOff>26104</xdr:rowOff>
    </xdr:from>
    <xdr:to>
      <xdr:col>3</xdr:col>
      <xdr:colOff>305742</xdr:colOff>
      <xdr:row>12</xdr:row>
      <xdr:rowOff>70555</xdr:rowOff>
    </xdr:to>
    <xdr:sp macro="" textlink="'pivot cal'!B10">
      <xdr:nvSpPr>
        <xdr:cNvPr id="42" name="TextBox 41">
          <a:extLst>
            <a:ext uri="{FF2B5EF4-FFF2-40B4-BE49-F238E27FC236}">
              <a16:creationId xmlns:a16="http://schemas.microsoft.com/office/drawing/2014/main" id="{6BBCA1B7-56AA-4D26-A5DC-8730A6A2BC51}"/>
            </a:ext>
          </a:extLst>
        </xdr:cNvPr>
        <xdr:cNvSpPr txBox="1"/>
      </xdr:nvSpPr>
      <xdr:spPr>
        <a:xfrm>
          <a:off x="556380" y="2095734"/>
          <a:ext cx="748899" cy="232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AC46416-49F5-409F-A766-0B39B806DA93}" type="TxLink">
            <a:rPr lang="en-US" sz="1000" b="0" i="0" u="none" strike="noStrike" kern="1200">
              <a:solidFill>
                <a:schemeClr val="bg1"/>
              </a:solidFill>
              <a:latin typeface="+mn-lt"/>
            </a:rPr>
            <a:pPr/>
            <a:t>$16,651</a:t>
          </a:fld>
          <a:endParaRPr lang="en-AU" sz="800" kern="1200">
            <a:solidFill>
              <a:schemeClr val="bg1"/>
            </a:solidFill>
            <a:latin typeface="+mn-lt"/>
          </a:endParaRPr>
        </a:p>
      </xdr:txBody>
    </xdr:sp>
    <xdr:clientData/>
  </xdr:twoCellAnchor>
  <xdr:oneCellAnchor>
    <xdr:from>
      <xdr:col>2</xdr:col>
      <xdr:colOff>125032</xdr:colOff>
      <xdr:row>20</xdr:row>
      <xdr:rowOff>99343</xdr:rowOff>
    </xdr:from>
    <xdr:ext cx="1027375" cy="265194"/>
    <xdr:sp macro="" textlink="">
      <xdr:nvSpPr>
        <xdr:cNvPr id="48" name="TextBox 47">
          <a:extLst>
            <a:ext uri="{FF2B5EF4-FFF2-40B4-BE49-F238E27FC236}">
              <a16:creationId xmlns:a16="http://schemas.microsoft.com/office/drawing/2014/main" id="{8DA18755-A635-4219-AED5-3B26CF18C9EB}"/>
            </a:ext>
          </a:extLst>
        </xdr:cNvPr>
        <xdr:cNvSpPr txBox="1"/>
      </xdr:nvSpPr>
      <xdr:spPr>
        <a:xfrm>
          <a:off x="442532" y="3862306"/>
          <a:ext cx="1027375" cy="2651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AU" sz="1200" b="1" kern="1200">
              <a:solidFill>
                <a:schemeClr val="bg1"/>
              </a:solidFill>
            </a:rPr>
            <a:t>Avg.Rating</a:t>
          </a:r>
        </a:p>
      </xdr:txBody>
    </xdr:sp>
    <xdr:clientData/>
  </xdr:oneCellAnchor>
  <xdr:twoCellAnchor editAs="oneCell">
    <xdr:from>
      <xdr:col>3</xdr:col>
      <xdr:colOff>634999</xdr:colOff>
      <xdr:row>13</xdr:row>
      <xdr:rowOff>58793</xdr:rowOff>
    </xdr:from>
    <xdr:to>
      <xdr:col>13</xdr:col>
      <xdr:colOff>599722</xdr:colOff>
      <xdr:row>17</xdr:row>
      <xdr:rowOff>11759</xdr:rowOff>
    </xdr:to>
    <mc:AlternateContent xmlns:mc="http://schemas.openxmlformats.org/markup-compatibility/2006" xmlns:a14="http://schemas.microsoft.com/office/drawing/2010/main">
      <mc:Choice Requires="a14">
        <xdr:graphicFrame macro="">
          <xdr:nvGraphicFramePr>
            <xdr:cNvPr id="55" name="Representative 1">
              <a:extLst>
                <a:ext uri="{FF2B5EF4-FFF2-40B4-BE49-F238E27FC236}">
                  <a16:creationId xmlns:a16="http://schemas.microsoft.com/office/drawing/2014/main" id="{DAD59D9B-6A42-424F-A66D-6A2B0F2D07BC}"/>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1619787" y="2577268"/>
              <a:ext cx="6745232" cy="727881"/>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23519</xdr:colOff>
      <xdr:row>2</xdr:row>
      <xdr:rowOff>35278</xdr:rowOff>
    </xdr:from>
    <xdr:to>
      <xdr:col>12</xdr:col>
      <xdr:colOff>445383</xdr:colOff>
      <xdr:row>11</xdr:row>
      <xdr:rowOff>35277</xdr:rowOff>
    </xdr:to>
    <xdr:graphicFrame macro="">
      <xdr:nvGraphicFramePr>
        <xdr:cNvPr id="4" name="Chart 3">
          <a:extLst>
            <a:ext uri="{FF2B5EF4-FFF2-40B4-BE49-F238E27FC236}">
              <a16:creationId xmlns:a16="http://schemas.microsoft.com/office/drawing/2014/main" id="{77696EDC-FC6B-4D47-8882-4B205EE95F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599721</xdr:colOff>
      <xdr:row>1</xdr:row>
      <xdr:rowOff>0</xdr:rowOff>
    </xdr:from>
    <xdr:to>
      <xdr:col>10</xdr:col>
      <xdr:colOff>70556</xdr:colOff>
      <xdr:row>12</xdr:row>
      <xdr:rowOff>152870</xdr:rowOff>
    </xdr:to>
    <xdr:graphicFrame macro="">
      <xdr:nvGraphicFramePr>
        <xdr:cNvPr id="3" name="Chart 2">
          <a:extLst>
            <a:ext uri="{FF2B5EF4-FFF2-40B4-BE49-F238E27FC236}">
              <a16:creationId xmlns:a16="http://schemas.microsoft.com/office/drawing/2014/main" id="{A86E08CB-D596-4B7F-BAAA-9D52C0004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17</xdr:row>
      <xdr:rowOff>164629</xdr:rowOff>
    </xdr:from>
    <xdr:to>
      <xdr:col>7</xdr:col>
      <xdr:colOff>199908</xdr:colOff>
      <xdr:row>31</xdr:row>
      <xdr:rowOff>141111</xdr:rowOff>
    </xdr:to>
    <xdr:graphicFrame macro="">
      <xdr:nvGraphicFramePr>
        <xdr:cNvPr id="12" name="Chart 11">
          <a:extLst>
            <a:ext uri="{FF2B5EF4-FFF2-40B4-BE49-F238E27FC236}">
              <a16:creationId xmlns:a16="http://schemas.microsoft.com/office/drawing/2014/main" id="{36190009-A7DB-41D8-97A3-7FECAF0C9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70554</xdr:colOff>
      <xdr:row>17</xdr:row>
      <xdr:rowOff>152870</xdr:rowOff>
    </xdr:from>
    <xdr:to>
      <xdr:col>10</xdr:col>
      <xdr:colOff>317500</xdr:colOff>
      <xdr:row>31</xdr:row>
      <xdr:rowOff>164629</xdr:rowOff>
    </xdr:to>
    <xdr:graphicFrame macro="">
      <xdr:nvGraphicFramePr>
        <xdr:cNvPr id="13" name="Chart 12">
          <a:extLst>
            <a:ext uri="{FF2B5EF4-FFF2-40B4-BE49-F238E27FC236}">
              <a16:creationId xmlns:a16="http://schemas.microsoft.com/office/drawing/2014/main" id="{BFA13BBC-1F87-46C7-95FD-446731D921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446849</xdr:colOff>
      <xdr:row>1</xdr:row>
      <xdr:rowOff>11759</xdr:rowOff>
    </xdr:from>
    <xdr:to>
      <xdr:col>16</xdr:col>
      <xdr:colOff>293979</xdr:colOff>
      <xdr:row>12</xdr:row>
      <xdr:rowOff>152870</xdr:rowOff>
    </xdr:to>
    <xdr:graphicFrame macro="">
      <xdr:nvGraphicFramePr>
        <xdr:cNvPr id="14" name="Chart 13">
          <a:extLst>
            <a:ext uri="{FF2B5EF4-FFF2-40B4-BE49-F238E27FC236}">
              <a16:creationId xmlns:a16="http://schemas.microsoft.com/office/drawing/2014/main" id="{D3A37526-52A0-4444-ABA9-4AF3257364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258704</xdr:colOff>
      <xdr:row>1</xdr:row>
      <xdr:rowOff>11760</xdr:rowOff>
    </xdr:from>
    <xdr:to>
      <xdr:col>21</xdr:col>
      <xdr:colOff>11759</xdr:colOff>
      <xdr:row>12</xdr:row>
      <xdr:rowOff>152870</xdr:rowOff>
    </xdr:to>
    <xdr:graphicFrame macro="">
      <xdr:nvGraphicFramePr>
        <xdr:cNvPr id="15" name="Chart 14">
          <a:extLst>
            <a:ext uri="{FF2B5EF4-FFF2-40B4-BE49-F238E27FC236}">
              <a16:creationId xmlns:a16="http://schemas.microsoft.com/office/drawing/2014/main" id="{57CFC38C-ACAA-449B-8706-22B85C2B5A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2</xdr:col>
      <xdr:colOff>258704</xdr:colOff>
      <xdr:row>1</xdr:row>
      <xdr:rowOff>23517</xdr:rowOff>
    </xdr:from>
    <xdr:ext cx="615226" cy="246946"/>
    <xdr:sp macro="" textlink="">
      <xdr:nvSpPr>
        <xdr:cNvPr id="30" name="TextBox 29">
          <a:extLst>
            <a:ext uri="{FF2B5EF4-FFF2-40B4-BE49-F238E27FC236}">
              <a16:creationId xmlns:a16="http://schemas.microsoft.com/office/drawing/2014/main" id="{CA7D8617-7E53-4CAE-8CCF-8B42C9FF8BE4}"/>
            </a:ext>
          </a:extLst>
        </xdr:cNvPr>
        <xdr:cNvSpPr txBox="1"/>
      </xdr:nvSpPr>
      <xdr:spPr>
        <a:xfrm>
          <a:off x="576204" y="211665"/>
          <a:ext cx="615226" cy="2469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AU" sz="1200" b="1" kern="1200">
              <a:solidFill>
                <a:schemeClr val="bg1"/>
              </a:solidFill>
            </a:rPr>
            <a:t>Call</a:t>
          </a:r>
        </a:p>
      </xdr:txBody>
    </xdr:sp>
    <xdr:clientData/>
  </xdr:oneCellAnchor>
  <xdr:twoCellAnchor editAs="oneCell">
    <xdr:from>
      <xdr:col>1</xdr:col>
      <xdr:colOff>141111</xdr:colOff>
      <xdr:row>1</xdr:row>
      <xdr:rowOff>62703</xdr:rowOff>
    </xdr:from>
    <xdr:to>
      <xdr:col>2</xdr:col>
      <xdr:colOff>169970</xdr:colOff>
      <xdr:row>2</xdr:row>
      <xdr:rowOff>56112</xdr:rowOff>
    </xdr:to>
    <xdr:pic>
      <xdr:nvPicPr>
        <xdr:cNvPr id="31" name="Graphic 30" descr="Receiver with solid fill">
          <a:extLst>
            <a:ext uri="{FF2B5EF4-FFF2-40B4-BE49-F238E27FC236}">
              <a16:creationId xmlns:a16="http://schemas.microsoft.com/office/drawing/2014/main" id="{7AC9CF41-7C64-49A3-A5FE-6D363DE7096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05741" y="250851"/>
          <a:ext cx="181729" cy="181557"/>
        </a:xfrm>
        <a:prstGeom prst="rect">
          <a:avLst/>
        </a:prstGeom>
      </xdr:spPr>
    </xdr:pic>
    <xdr:clientData/>
  </xdr:twoCellAnchor>
  <xdr:twoCellAnchor>
    <xdr:from>
      <xdr:col>2</xdr:col>
      <xdr:colOff>293077</xdr:colOff>
      <xdr:row>4</xdr:row>
      <xdr:rowOff>150187</xdr:rowOff>
    </xdr:from>
    <xdr:to>
      <xdr:col>3</xdr:col>
      <xdr:colOff>270464</xdr:colOff>
      <xdr:row>6</xdr:row>
      <xdr:rowOff>23519</xdr:rowOff>
    </xdr:to>
    <xdr:sp macro="" textlink="'pivot cal'!A10">
      <xdr:nvSpPr>
        <xdr:cNvPr id="32" name="TextBox 31">
          <a:extLst>
            <a:ext uri="{FF2B5EF4-FFF2-40B4-BE49-F238E27FC236}">
              <a16:creationId xmlns:a16="http://schemas.microsoft.com/office/drawing/2014/main" id="{4239F3DC-4BD6-41A2-BCD5-D25E4454C6AF}"/>
            </a:ext>
          </a:extLst>
        </xdr:cNvPr>
        <xdr:cNvSpPr txBox="1"/>
      </xdr:nvSpPr>
      <xdr:spPr>
        <a:xfrm>
          <a:off x="610577" y="902780"/>
          <a:ext cx="659424" cy="249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3C9C5C5-495F-4C19-B133-85ECE45AB7BD}" type="TxLink">
            <a:rPr lang="en-US" sz="1000" b="0" i="0" u="none" strike="noStrike" kern="1200">
              <a:solidFill>
                <a:schemeClr val="bg1"/>
              </a:solidFill>
              <a:latin typeface="Aptos"/>
            </a:rPr>
            <a:pPr/>
            <a:t>186</a:t>
          </a:fld>
          <a:endParaRPr lang="en-AU" sz="1000" kern="1200">
            <a:solidFill>
              <a:schemeClr val="bg1"/>
            </a:solidFill>
          </a:endParaRPr>
        </a:p>
      </xdr:txBody>
    </xdr:sp>
    <xdr:clientData/>
  </xdr:twoCellAnchor>
  <xdr:oneCellAnchor>
    <xdr:from>
      <xdr:col>2</xdr:col>
      <xdr:colOff>113273</xdr:colOff>
      <xdr:row>7</xdr:row>
      <xdr:rowOff>35278</xdr:rowOff>
    </xdr:from>
    <xdr:ext cx="906367" cy="232500"/>
    <xdr:sp macro="" textlink="">
      <xdr:nvSpPr>
        <xdr:cNvPr id="33" name="TextBox 32">
          <a:extLst>
            <a:ext uri="{FF2B5EF4-FFF2-40B4-BE49-F238E27FC236}">
              <a16:creationId xmlns:a16="http://schemas.microsoft.com/office/drawing/2014/main" id="{81E8CF46-21C3-4BFD-8829-A0D0D8075544}"/>
            </a:ext>
          </a:extLst>
        </xdr:cNvPr>
        <xdr:cNvSpPr txBox="1"/>
      </xdr:nvSpPr>
      <xdr:spPr>
        <a:xfrm>
          <a:off x="430773" y="1352315"/>
          <a:ext cx="906367" cy="232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AU" sz="1200" b="1" kern="1200">
              <a:solidFill>
                <a:schemeClr val="bg1"/>
              </a:solidFill>
            </a:rPr>
            <a:t>Amount</a:t>
          </a:r>
        </a:p>
      </xdr:txBody>
    </xdr:sp>
    <xdr:clientData/>
  </xdr:oneCellAnchor>
  <xdr:twoCellAnchor editAs="oneCell">
    <xdr:from>
      <xdr:col>1</xdr:col>
      <xdr:colOff>105833</xdr:colOff>
      <xdr:row>7</xdr:row>
      <xdr:rowOff>77047</xdr:rowOff>
    </xdr:from>
    <xdr:to>
      <xdr:col>2</xdr:col>
      <xdr:colOff>176388</xdr:colOff>
      <xdr:row>8</xdr:row>
      <xdr:rowOff>112324</xdr:rowOff>
    </xdr:to>
    <xdr:pic>
      <xdr:nvPicPr>
        <xdr:cNvPr id="34" name="Graphic 33" descr="Shopping cart with solid fill">
          <a:extLst>
            <a:ext uri="{FF2B5EF4-FFF2-40B4-BE49-F238E27FC236}">
              <a16:creationId xmlns:a16="http://schemas.microsoft.com/office/drawing/2014/main" id="{E814894A-5843-447A-A835-22DC6CA68B4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70463" y="1394084"/>
          <a:ext cx="223425" cy="223425"/>
        </a:xfrm>
        <a:prstGeom prst="rect">
          <a:avLst/>
        </a:prstGeom>
      </xdr:spPr>
    </xdr:pic>
    <xdr:clientData/>
  </xdr:twoCellAnchor>
  <xdr:oneCellAnchor>
    <xdr:from>
      <xdr:col>2</xdr:col>
      <xdr:colOff>113274</xdr:colOff>
      <xdr:row>14</xdr:row>
      <xdr:rowOff>58796</xdr:rowOff>
    </xdr:from>
    <xdr:ext cx="906367" cy="232500"/>
    <xdr:sp macro="" textlink="">
      <xdr:nvSpPr>
        <xdr:cNvPr id="35" name="TextBox 34">
          <a:extLst>
            <a:ext uri="{FF2B5EF4-FFF2-40B4-BE49-F238E27FC236}">
              <a16:creationId xmlns:a16="http://schemas.microsoft.com/office/drawing/2014/main" id="{DD837710-C29A-49FC-83E8-BA55A751BA7B}"/>
            </a:ext>
          </a:extLst>
        </xdr:cNvPr>
        <xdr:cNvSpPr txBox="1"/>
      </xdr:nvSpPr>
      <xdr:spPr>
        <a:xfrm>
          <a:off x="430774" y="2692870"/>
          <a:ext cx="906367" cy="232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AU" sz="1200" b="1" kern="1200">
              <a:solidFill>
                <a:schemeClr val="bg1"/>
              </a:solidFill>
            </a:rPr>
            <a:t>Duration</a:t>
          </a:r>
        </a:p>
      </xdr:txBody>
    </xdr:sp>
    <xdr:clientData/>
  </xdr:oneCellAnchor>
  <xdr:twoCellAnchor>
    <xdr:from>
      <xdr:col>2</xdr:col>
      <xdr:colOff>250639</xdr:colOff>
      <xdr:row>17</xdr:row>
      <xdr:rowOff>150186</xdr:rowOff>
    </xdr:from>
    <xdr:to>
      <xdr:col>3</xdr:col>
      <xdr:colOff>176390</xdr:colOff>
      <xdr:row>18</xdr:row>
      <xdr:rowOff>147600</xdr:rowOff>
    </xdr:to>
    <xdr:sp macro="" textlink="'pivot cal'!C10">
      <xdr:nvSpPr>
        <xdr:cNvPr id="36" name="TextBox 35">
          <a:extLst>
            <a:ext uri="{FF2B5EF4-FFF2-40B4-BE49-F238E27FC236}">
              <a16:creationId xmlns:a16="http://schemas.microsoft.com/office/drawing/2014/main" id="{7AC1BE1F-FF83-41A8-9B07-D6C040FC7F5A}"/>
            </a:ext>
          </a:extLst>
        </xdr:cNvPr>
        <xdr:cNvSpPr txBox="1"/>
      </xdr:nvSpPr>
      <xdr:spPr>
        <a:xfrm>
          <a:off x="568139" y="3348705"/>
          <a:ext cx="607788" cy="185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98CBB9-D5C1-46E2-A68C-C1E2B766290D}" type="TxLink">
            <a:rPr lang="en-US" sz="1000" b="0" i="0" u="none" strike="noStrike" kern="1200">
              <a:solidFill>
                <a:schemeClr val="bg1"/>
              </a:solidFill>
              <a:latin typeface="+mn-lt"/>
            </a:rPr>
            <a:pPr/>
            <a:t>17,807</a:t>
          </a:fld>
          <a:endParaRPr lang="en-AU" sz="800" kern="1200">
            <a:solidFill>
              <a:schemeClr val="bg1"/>
            </a:solidFill>
            <a:latin typeface="+mn-lt"/>
          </a:endParaRPr>
        </a:p>
      </xdr:txBody>
    </xdr:sp>
    <xdr:clientData/>
  </xdr:twoCellAnchor>
  <xdr:twoCellAnchor editAs="oneCell">
    <xdr:from>
      <xdr:col>1</xdr:col>
      <xdr:colOff>129352</xdr:colOff>
      <xdr:row>14</xdr:row>
      <xdr:rowOff>77044</xdr:rowOff>
    </xdr:from>
    <xdr:to>
      <xdr:col>2</xdr:col>
      <xdr:colOff>199908</xdr:colOff>
      <xdr:row>15</xdr:row>
      <xdr:rowOff>112322</xdr:rowOff>
    </xdr:to>
    <xdr:pic>
      <xdr:nvPicPr>
        <xdr:cNvPr id="37" name="Graphic 36" descr="Hourglass Finished with solid fill">
          <a:extLst>
            <a:ext uri="{FF2B5EF4-FFF2-40B4-BE49-F238E27FC236}">
              <a16:creationId xmlns:a16="http://schemas.microsoft.com/office/drawing/2014/main" id="{9B6E2A77-E877-403B-83B1-5253E911D68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93982" y="2711118"/>
          <a:ext cx="223426" cy="223426"/>
        </a:xfrm>
        <a:prstGeom prst="rect">
          <a:avLst/>
        </a:prstGeom>
      </xdr:spPr>
    </xdr:pic>
    <xdr:clientData/>
  </xdr:twoCellAnchor>
  <xdr:twoCellAnchor>
    <xdr:from>
      <xdr:col>2</xdr:col>
      <xdr:colOff>356471</xdr:colOff>
      <xdr:row>23</xdr:row>
      <xdr:rowOff>155458</xdr:rowOff>
    </xdr:from>
    <xdr:to>
      <xdr:col>3</xdr:col>
      <xdr:colOff>94795</xdr:colOff>
      <xdr:row>24</xdr:row>
      <xdr:rowOff>165924</xdr:rowOff>
    </xdr:to>
    <xdr:sp macro="" textlink="'pivot cal'!$D$10">
      <xdr:nvSpPr>
        <xdr:cNvPr id="38" name="TextBox 37">
          <a:extLst>
            <a:ext uri="{FF2B5EF4-FFF2-40B4-BE49-F238E27FC236}">
              <a16:creationId xmlns:a16="http://schemas.microsoft.com/office/drawing/2014/main" id="{59E7ABD6-9B05-4C22-B8F5-3209A10723A9}"/>
            </a:ext>
          </a:extLst>
        </xdr:cNvPr>
        <xdr:cNvSpPr txBox="1"/>
      </xdr:nvSpPr>
      <xdr:spPr>
        <a:xfrm>
          <a:off x="673971" y="4482865"/>
          <a:ext cx="420361" cy="198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AB901FC-5445-449D-8159-91E9D0395464}" type="TxLink">
            <a:rPr lang="en-US" sz="1000" b="0" i="0" u="none" strike="noStrike" kern="1200">
              <a:solidFill>
                <a:schemeClr val="bg1"/>
              </a:solidFill>
              <a:latin typeface="+mn-lt"/>
            </a:rPr>
            <a:pPr/>
            <a:t>3.9</a:t>
          </a:fld>
          <a:endParaRPr lang="en-AU" sz="800" kern="1200">
            <a:solidFill>
              <a:schemeClr val="bg1"/>
            </a:solidFill>
            <a:latin typeface="+mn-lt"/>
          </a:endParaRPr>
        </a:p>
      </xdr:txBody>
    </xdr:sp>
    <xdr:clientData/>
  </xdr:twoCellAnchor>
  <xdr:twoCellAnchor editAs="oneCell">
    <xdr:from>
      <xdr:col>1</xdr:col>
      <xdr:colOff>105834</xdr:colOff>
      <xdr:row>20</xdr:row>
      <xdr:rowOff>94075</xdr:rowOff>
    </xdr:from>
    <xdr:to>
      <xdr:col>2</xdr:col>
      <xdr:colOff>235186</xdr:colOff>
      <xdr:row>22</xdr:row>
      <xdr:rowOff>1</xdr:rowOff>
    </xdr:to>
    <xdr:pic>
      <xdr:nvPicPr>
        <xdr:cNvPr id="41" name="Graphic 40" descr="Rating Star with solid fill">
          <a:extLst>
            <a:ext uri="{FF2B5EF4-FFF2-40B4-BE49-F238E27FC236}">
              <a16:creationId xmlns:a16="http://schemas.microsoft.com/office/drawing/2014/main" id="{CAEBFEBC-2F75-4D8A-B730-3C517AD73FB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rcRect/>
        <a:stretch/>
      </xdr:blipFill>
      <xdr:spPr>
        <a:xfrm>
          <a:off x="270464" y="3857038"/>
          <a:ext cx="282222" cy="282222"/>
        </a:xfrm>
        <a:prstGeom prst="rect">
          <a:avLst/>
        </a:prstGeom>
      </xdr:spPr>
    </xdr:pic>
    <xdr:clientData/>
  </xdr:twoCellAnchor>
  <xdr:oneCellAnchor>
    <xdr:from>
      <xdr:col>2</xdr:col>
      <xdr:colOff>89755</xdr:colOff>
      <xdr:row>26</xdr:row>
      <xdr:rowOff>176388</xdr:rowOff>
    </xdr:from>
    <xdr:ext cx="1050893" cy="305741"/>
    <xdr:sp macro="" textlink="">
      <xdr:nvSpPr>
        <xdr:cNvPr id="45" name="TextBox 44">
          <a:extLst>
            <a:ext uri="{FF2B5EF4-FFF2-40B4-BE49-F238E27FC236}">
              <a16:creationId xmlns:a16="http://schemas.microsoft.com/office/drawing/2014/main" id="{529B6150-9493-4329-A6E0-B0AAF315C7E7}"/>
            </a:ext>
          </a:extLst>
        </xdr:cNvPr>
        <xdr:cNvSpPr txBox="1"/>
      </xdr:nvSpPr>
      <xdr:spPr>
        <a:xfrm>
          <a:off x="407255" y="5068240"/>
          <a:ext cx="1050893" cy="3057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AU" sz="1000" b="1" kern="1200">
              <a:solidFill>
                <a:schemeClr val="bg1"/>
              </a:solidFill>
            </a:rPr>
            <a:t>Happy Clients</a:t>
          </a:r>
        </a:p>
      </xdr:txBody>
    </xdr:sp>
    <xdr:clientData/>
  </xdr:oneCellAnchor>
  <xdr:twoCellAnchor>
    <xdr:from>
      <xdr:col>2</xdr:col>
      <xdr:colOff>309434</xdr:colOff>
      <xdr:row>30</xdr:row>
      <xdr:rowOff>73143</xdr:rowOff>
    </xdr:from>
    <xdr:to>
      <xdr:col>3</xdr:col>
      <xdr:colOff>47758</xdr:colOff>
      <xdr:row>31</xdr:row>
      <xdr:rowOff>83609</xdr:rowOff>
    </xdr:to>
    <xdr:sp macro="" textlink="'pivot cal'!E10">
      <xdr:nvSpPr>
        <xdr:cNvPr id="49" name="TextBox 48">
          <a:extLst>
            <a:ext uri="{FF2B5EF4-FFF2-40B4-BE49-F238E27FC236}">
              <a16:creationId xmlns:a16="http://schemas.microsoft.com/office/drawing/2014/main" id="{899AE08A-6789-4469-AA13-B39DB8DDA7B2}"/>
            </a:ext>
          </a:extLst>
        </xdr:cNvPr>
        <xdr:cNvSpPr txBox="1"/>
      </xdr:nvSpPr>
      <xdr:spPr>
        <a:xfrm>
          <a:off x="626934" y="5717587"/>
          <a:ext cx="420361" cy="198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F180C5-5FE0-4608-83F7-A04D0C058452}" type="TxLink">
            <a:rPr lang="en-US" sz="1100" b="0" i="0" u="none" strike="noStrike" kern="1200">
              <a:solidFill>
                <a:schemeClr val="bg1"/>
              </a:solidFill>
              <a:latin typeface="+mn-lt"/>
            </a:rPr>
            <a:pPr/>
            <a:t>62</a:t>
          </a:fld>
          <a:endParaRPr lang="en-AU" sz="1000" kern="1200">
            <a:solidFill>
              <a:schemeClr val="bg1"/>
            </a:solidFill>
            <a:latin typeface="+mn-lt"/>
          </a:endParaRPr>
        </a:p>
      </xdr:txBody>
    </xdr:sp>
    <xdr:clientData/>
  </xdr:twoCellAnchor>
  <xdr:twoCellAnchor editAs="oneCell">
    <xdr:from>
      <xdr:col>1</xdr:col>
      <xdr:colOff>94073</xdr:colOff>
      <xdr:row>27</xdr:row>
      <xdr:rowOff>23520</xdr:rowOff>
    </xdr:from>
    <xdr:to>
      <xdr:col>2</xdr:col>
      <xdr:colOff>152870</xdr:colOff>
      <xdr:row>28</xdr:row>
      <xdr:rowOff>47039</xdr:rowOff>
    </xdr:to>
    <xdr:pic>
      <xdr:nvPicPr>
        <xdr:cNvPr id="53" name="Graphic 52" descr="Star-struck face outline with solid fill">
          <a:extLst>
            <a:ext uri="{FF2B5EF4-FFF2-40B4-BE49-F238E27FC236}">
              <a16:creationId xmlns:a16="http://schemas.microsoft.com/office/drawing/2014/main" id="{98870C72-ABAD-4AF6-8652-16C9EA89FE7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58703" y="5103520"/>
          <a:ext cx="211667" cy="211667"/>
        </a:xfrm>
        <a:prstGeom prst="rect">
          <a:avLst/>
        </a:prstGeom>
      </xdr:spPr>
    </xdr:pic>
    <xdr:clientData/>
  </xdr:twoCellAnchor>
  <xdr:twoCellAnchor editAs="oneCell">
    <xdr:from>
      <xdr:col>10</xdr:col>
      <xdr:colOff>670277</xdr:colOff>
      <xdr:row>17</xdr:row>
      <xdr:rowOff>164629</xdr:rowOff>
    </xdr:from>
    <xdr:to>
      <xdr:col>13</xdr:col>
      <xdr:colOff>11760</xdr:colOff>
      <xdr:row>24</xdr:row>
      <xdr:rowOff>129351</xdr:rowOff>
    </xdr:to>
    <xdr:pic>
      <xdr:nvPicPr>
        <xdr:cNvPr id="61" name="Picture 60" descr="Businessman hands together">
          <a:extLst>
            <a:ext uri="{FF2B5EF4-FFF2-40B4-BE49-F238E27FC236}">
              <a16:creationId xmlns:a16="http://schemas.microsoft.com/office/drawing/2014/main" id="{D0F86619-9F4A-4CD2-B0C1-5961A6802D5F}"/>
            </a:ext>
          </a:extLst>
        </xdr:cNvPr>
        <xdr:cNvPicPr>
          <a:picLocks noChangeAspect="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l="-1264" t="-460" r="1264" b="72724"/>
        <a:stretch/>
      </xdr:blipFill>
      <xdr:spPr>
        <a:xfrm>
          <a:off x="6444073" y="3363148"/>
          <a:ext cx="1387594" cy="1281759"/>
        </a:xfrm>
        <a:prstGeom prst="ellipse">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Patel" refreshedDate="45669.161173958331" backgroundQuery="1" createdVersion="8" refreshedVersion="8" minRefreshableVersion="3" recordCount="0" supportSubquery="1" supportAdvancedDrill="1" xr:uid="{79085B09-6029-4D3D-9353-6A3DA5EB810C}">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rating]" caption="5* rating" numFmtId="0" hierarchy="21"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rating]" caption="5* rating"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Patel" refreshedDate="45669.709559606483" backgroundQuery="1" createdVersion="8" refreshedVersion="8" minRefreshableVersion="3" recordCount="0" supportSubquery="1" supportAdvancedDrill="1" xr:uid="{3EB2E7E3-1846-4715-ABEB-26C3261E13B1}">
  <cacheSource type="external" connectionId="1"/>
  <cacheFields count="3">
    <cacheField name="[calls].[Representative].[Representative]" caption="Representative" numFmtId="0" hierarchy="3" level="1">
      <sharedItems count="5">
        <s v="R01"/>
        <s v="R02"/>
        <s v="R03"/>
        <s v="R04"/>
        <s v="R05"/>
      </sharedItems>
    </cacheField>
    <cacheField name="[Measures].[Total Amount]" caption="Total Amount" numFmtId="0" hierarchy="18" level="32767"/>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Patel" refreshedDate="45670.024004166669" backgroundQuery="1" createdVersion="8" refreshedVersion="8" minRefreshableVersion="3" recordCount="0" supportSubquery="1" supportAdvancedDrill="1" xr:uid="{D7068288-6468-4B3C-AC26-B1BA85152A82}">
  <cacheSource type="external" connectionId="1"/>
  <cacheFields count="3">
    <cacheField name="[Measures].[Call Count]" caption="Call Count" numFmtId="0" hierarchy="17" level="32767"/>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2"/>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Patel" refreshedDate="45670.057675810189" backgroundQuery="1" createdVersion="8" refreshedVersion="8" minRefreshableVersion="3" recordCount="0" supportSubquery="1" supportAdvancedDrill="1" xr:uid="{9CE98D7F-67A4-4BE4-BB76-79A680743718}">
  <cacheSource type="external" connectionId="1"/>
  <cacheFields count="4">
    <cacheField name="[customers].[City].[City]" caption="City" numFmtId="0" hierarchy="15" level="1">
      <sharedItems count="3">
        <s v="Cincinnati"/>
        <s v="Cleveland"/>
        <s v="Columbus"/>
      </sharedItems>
    </cacheField>
    <cacheField name="[calls].[Customer ID].[Customer ID]" caption="Customer ID" numFmtId="0" hierarchy="1" level="1">
      <sharedItems count="15">
        <s v="C0003"/>
        <s v="C0004"/>
        <s v="C0011"/>
        <s v="C0012"/>
        <s v="C0002"/>
        <s v="C0007"/>
        <s v="C0008"/>
        <s v="C0010"/>
        <s v="C0013"/>
        <s v="C0015"/>
        <s v="C0001"/>
        <s v="C0005"/>
        <s v="C0006"/>
        <s v="C0009"/>
        <s v="C0014"/>
      </sharedItems>
    </cacheField>
    <cacheField name="[calls].[Representative].[Representative]" caption="Representative" numFmtId="0" hierarchy="3" level="1">
      <sharedItems count="5">
        <s v="R01"/>
        <s v="R02"/>
        <s v="R03"/>
        <s v="R04"/>
        <s v="R05"/>
      </sharedItems>
    </cacheField>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2" memberValueDatatype="130" unbalanced="0">
      <fieldsUsage count="2">
        <fieldUsage x="-1"/>
        <fieldUsage x="1"/>
      </fieldsUsage>
    </cacheHierarchy>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Patel" refreshedDate="45670.538587268522" backgroundQuery="1" createdVersion="8" refreshedVersion="8" minRefreshableVersion="3" recordCount="0" supportSubquery="1" supportAdvancedDrill="1" xr:uid="{F79F63D8-FA61-4019-AEB8-BB5973403F32}">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calls].[Representative].[Representative]" caption="Representative" numFmtId="0" hierarchy="3" level="1">
      <sharedItems containsSemiMixedTypes="0" containsNonDate="0" containsString="0"/>
    </cacheField>
    <cacheField name="[Measures].[Average Rating]" caption="Average Rating" numFmtId="0" hierarchy="20" level="32767"/>
    <cacheField name="[Measures].[5* rating]" caption="5* rating" numFmtId="0" hierarchy="21"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4"/>
      </fieldsUsage>
    </cacheHierarchy>
    <cacheHierarchy uniqueName="[Measures].[5* rating]" caption="5* rating" measure="1" displayFolder="" measureGroup="calls" count="0" oneField="1">
      <fieldsUsage count="1">
        <fieldUsage x="5"/>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Patel" refreshedDate="45670.538587962961" backgroundQuery="1" createdVersion="8" refreshedVersion="8" minRefreshableVersion="3" recordCount="0" supportSubquery="1" supportAdvancedDrill="1" xr:uid="{452881C7-DDCF-4BE5-9937-359A522E7BE1}">
  <cacheSource type="external" connectionId="1"/>
  <cacheFields count="4">
    <cacheField name="[calls].[Date of Call (Month)].[Date of Call (Month)]" caption="Date of Call (Month)" numFmtId="0" hierarchy="11" level="1">
      <sharedItems count="12">
        <s v="Jan"/>
        <s v="Feb"/>
        <s v="Mar"/>
        <s v="Apr"/>
        <s v="May"/>
        <s v="Jun"/>
        <s v="Jul"/>
        <s v="Aug"/>
        <s v="Sep"/>
        <s v="Oct"/>
        <s v="Nov"/>
        <s v="Dec"/>
      </sharedItems>
    </cacheField>
    <cacheField name="[calls].[Representative].[Representative]" caption="Representative" numFmtId="0" hierarchy="3" level="1">
      <sharedItems containsSemiMixedTypes="0" containsNonDate="0" containsString="0"/>
    </cacheField>
    <cacheField name="[Measures].[Call Count]" caption="Call Count" numFmtId="0" hierarchy="17" level="32767"/>
    <cacheField name="Dummy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0"/>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Patel" refreshedDate="45670.538588425923" backgroundQuery="1" createdVersion="8" refreshedVersion="8" minRefreshableVersion="3" recordCount="0" supportSubquery="1" supportAdvancedDrill="1" xr:uid="{E7E5B95A-68C6-4BA0-BFCC-506175B9A4B2}">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calls].[Representative].[Representative]" caption="Representative" numFmtId="0" hierarchy="3" level="1">
      <sharedItems containsSemiMixedTypes="0" containsNonDate="0" containsString="0"/>
    </cacheField>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Patel" refreshedDate="45670.538588888892" backgroundQuery="1" createdVersion="8" refreshedVersion="8" minRefreshableVersion="3" recordCount="0" supportSubquery="1" supportAdvancedDrill="1" xr:uid="{2A38250F-C016-445B-9A6E-553172C2FA1F}">
  <cacheSource type="external" connectionId="1"/>
  <cacheFields count="1">
    <cacheField name="[calls].[Representative].[Representative]" caption="Representative" numFmtId="0" hierarchy="3" level="1">
      <sharedItems count="2">
        <s v="R04"/>
        <s v="R01" u="1"/>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Patel" refreshedDate="45670.538589351854" backgroundQuery="1" createdVersion="8" refreshedVersion="8" minRefreshableVersion="3" recordCount="0" supportSubquery="1" supportAdvancedDrill="1" xr:uid="{05950450-9497-4A60-A665-ECE8811CF852}">
  <cacheSource type="external" connectionId="1"/>
  <cacheFields count="3">
    <cacheField name="[calls].[Representative].[Representative]" caption="Representative" numFmtId="0" hierarchy="3" level="1">
      <sharedItems containsSemiMixedTypes="0" containsNonDate="0" containsString="0"/>
    </cacheField>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Patel" refreshedDate="45669.161167361111" backgroundQuery="1" createdVersion="3" refreshedVersion="8" minRefreshableVersion="3" recordCount="0" supportSubquery="1" supportAdvancedDrill="1" xr:uid="{74A1F1A5-64AE-4238-9027-1DDA85AF547A}">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2290896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3183AB-AE52-4EEB-9B22-19766AC131E2}" name="Summary Pivot" cacheId="0" applyNumberFormats="0" applyBorderFormats="0" applyFontFormats="0" applyPatternFormats="0" applyAlignmentFormats="0" applyWidthHeightFormats="1" dataCaption="Values" tag="d49823a9-dc98-42ad-81e7-7b9ab5503dad"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shboard 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B468DE-8B49-4B9B-A712-18D722C1EFD8}" name="Male_female ratio" cacheId="2" applyNumberFormats="0" applyBorderFormats="0" applyFontFormats="0" applyPatternFormats="0" applyAlignmentFormats="0" applyWidthHeightFormats="1" dataCaption="Values" tag="b94077fc-c52e-4d02-a662-4395b26db4cb" updatedVersion="8" minRefreshableVersion="3" useAutoFormatting="1" subtotalHiddenItems="1" itemPrintTitles="1" createdVersion="8" indent="0" outline="1" outlineData="1" multipleFieldFilters="0" chartFormat="44">
  <location ref="A64:D69" firstHeaderRow="1" firstDataRow="2" firstDataCol="1"/>
  <pivotFields count="3">
    <pivotField dataField="1" subtotalTop="0" showAll="0" defaultSubtotal="0"/>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s>
  <rowFields count="1">
    <field x="1"/>
  </rowFields>
  <rowItems count="4">
    <i>
      <x/>
    </i>
    <i>
      <x v="1"/>
    </i>
    <i>
      <x v="2"/>
    </i>
    <i t="grand">
      <x/>
    </i>
  </rowItems>
  <colFields count="1">
    <field x="2"/>
  </colFields>
  <colItems count="3">
    <i>
      <x/>
    </i>
    <i>
      <x v="1"/>
    </i>
    <i t="grand">
      <x/>
    </i>
  </colItems>
  <dataFields count="1">
    <dataField fld="0" subtotal="count" baseField="0" baseItem="0"/>
  </dataFields>
  <chartFormats count="6">
    <chartFormat chart="40" format="4" series="1">
      <pivotArea type="data" outline="0" fieldPosition="0">
        <references count="2">
          <reference field="4294967294" count="1" selected="0">
            <x v="0"/>
          </reference>
          <reference field="2" count="1" selected="0">
            <x v="0"/>
          </reference>
        </references>
      </pivotArea>
    </chartFormat>
    <chartFormat chart="40" format="5" series="1">
      <pivotArea type="data" outline="0" fieldPosition="0">
        <references count="2">
          <reference field="4294967294" count="1" selected="0">
            <x v="0"/>
          </reference>
          <reference field="2" count="1" selected="0">
            <x v="1"/>
          </reference>
        </references>
      </pivotArea>
    </chartFormat>
    <chartFormat chart="40" format="6">
      <pivotArea type="data" outline="0" fieldPosition="0">
        <references count="3">
          <reference field="4294967294" count="1" selected="0">
            <x v="0"/>
          </reference>
          <reference field="1" count="1" selected="0">
            <x v="0"/>
          </reference>
          <reference field="2" count="1" selected="0">
            <x v="0"/>
          </reference>
        </references>
      </pivotArea>
    </chartFormat>
    <chartFormat chart="40" format="7">
      <pivotArea type="data" outline="0" fieldPosition="0">
        <references count="3">
          <reference field="4294967294" count="1" selected="0">
            <x v="0"/>
          </reference>
          <reference field="1" count="1" selected="0">
            <x v="0"/>
          </reference>
          <reference field="2" count="1" selected="0">
            <x v="1"/>
          </reference>
        </references>
      </pivotArea>
    </chartFormat>
    <chartFormat chart="40" format="8">
      <pivotArea type="data" outline="0" fieldPosition="0">
        <references count="3">
          <reference field="4294967294" count="1" selected="0">
            <x v="0"/>
          </reference>
          <reference field="1" count="1" selected="0">
            <x v="1"/>
          </reference>
          <reference field="2" count="1" selected="0">
            <x v="1"/>
          </reference>
        </references>
      </pivotArea>
    </chartFormat>
    <chartFormat chart="40" format="9">
      <pivotArea type="data" outline="0" fieldPosition="0">
        <references count="3">
          <reference field="4294967294" count="1" selected="0">
            <x v="0"/>
          </reference>
          <reference field="1" count="1" selected="0">
            <x v="2"/>
          </reference>
          <reference field="2" count="1" selected="0">
            <x v="1"/>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62232E-F2B1-4099-BD1A-3A4A8206D172}" name="Monthly Trend" cacheId="135" applyNumberFormats="0" applyBorderFormats="0" applyFontFormats="0" applyPatternFormats="0" applyAlignmentFormats="0" applyWidthHeightFormats="1" dataCaption="Values" tag="d231f4f4-254d-4be2-aa13-1b325099ead5" updatedVersion="8" minRefreshableVersion="3" useAutoFormatting="1" subtotalHiddenItems="1" itemPrintTitles="1" createdVersion="8" indent="0" outline="1" outlineData="1" multipleFieldFilters="0" chartFormat="34">
  <location ref="A24:C37" firstHeaderRow="0" firstDataRow="1" firstDataCol="1"/>
  <pivotFields count="4">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3" subtotal="count" baseField="0" baseItem="0">
      <extLst>
        <ext xmlns:x14="http://schemas.microsoft.com/office/spreadsheetml/2009/9/main" uri="{E15A36E0-9728-4e99-A89B-3F7291B0FE68}">
          <x14:dataField sourceField="2" uniqueName="[__Xl2].[Measures].[Call Count]"/>
        </ext>
      </extLst>
    </dataField>
  </dataFields>
  <chartFormats count="2">
    <chartFormat chart="25" format="6"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1"/>
          </reference>
        </references>
      </pivotArea>
    </chartFormat>
  </chartFormats>
  <pivotHierarchies count="28">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shboard 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7EA8F8-59B2-41B0-885B-868F7E89EAAD}" name="Rep count" cacheId="132" applyNumberFormats="0" applyBorderFormats="0" applyFontFormats="0" applyPatternFormats="0" applyAlignmentFormats="0" applyWidthHeightFormats="1" dataCaption="Values" tag="62c4c906-ab65-4859-9137-fb7f535cbf98" updatedVersion="8" minRefreshableVersion="3" useAutoFormatting="1" subtotalHiddenItems="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4" subtotal="count" baseField="0" baseItem="0"/>
    <dataField fld="5" subtotal="count" baseField="0" baseItem="0"/>
  </dataFields>
  <pivotHierarchies count="27">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shboard 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3C14DC-3956-4E70-AA2D-83379210D212}" name="Weekly Trend" cacheId="138" applyNumberFormats="0" applyBorderFormats="0" applyFontFormats="0" applyPatternFormats="0" applyAlignmentFormats="0" applyWidthHeightFormats="1" dataCaption="Values" tag="42d17293-f4c7-4cbf-873c-c362e6077126" updatedVersion="8" minRefreshableVersion="3" useAutoFormatting="1" subtotalHiddenItems="1" itemPrintTitles="1" createdVersion="8" indent="0" outline="1" outlineData="1" multipleFieldFilters="0" chartFormat="36">
  <location ref="E24:F32" firstHeaderRow="1" firstDataRow="1" firstDataCol="1"/>
  <pivotFields count="3">
    <pivotField axis="axisRow" allDrilled="1" subtotalTop="0" showAll="0" sortType="ascending" defaultSubtotal="0" defaultAttributeDrillState="1">
      <items count="7">
        <item x="1"/>
        <item x="5"/>
        <item x="6"/>
        <item x="4"/>
        <item x="0"/>
        <item x="2"/>
        <item x="3"/>
      </items>
    </pivotField>
    <pivotField allDrilled="1" subtotalTop="0" showAll="0" dataSourceSort="1" defaultSubtotal="0" defaultAttributeDrillState="1"/>
    <pivotField dataField="1" subtotalTop="0" showAll="0" defaultSubtotal="0"/>
  </pivotFields>
  <rowFields count="1">
    <field x="0"/>
  </rowFields>
  <rowItems count="8">
    <i>
      <x/>
    </i>
    <i>
      <x v="1"/>
    </i>
    <i>
      <x v="2"/>
    </i>
    <i>
      <x v="3"/>
    </i>
    <i>
      <x v="4"/>
    </i>
    <i>
      <x v="5"/>
    </i>
    <i>
      <x v="6"/>
    </i>
    <i t="grand">
      <x/>
    </i>
  </rowItems>
  <colItems count="1">
    <i/>
  </colItems>
  <dataFields count="1">
    <dataField fld="2" subtotal="count" baseField="0" baseItem="0"/>
  </dataFields>
  <chartFormats count="2">
    <chartFormat chart="31" format="3" series="1">
      <pivotArea type="data" outline="0" fieldPosition="0">
        <references count="1">
          <reference field="4294967294" count="1" selected="0">
            <x v="0"/>
          </reference>
        </references>
      </pivotArea>
    </chartFormat>
    <chartFormat chart="31" format="4">
      <pivotArea type="data" outline="0" fieldPosition="0">
        <references count="2">
          <reference field="4294967294" count="1" selected="0">
            <x v="0"/>
          </reference>
          <reference field="0" count="1" selected="0">
            <x v="4"/>
          </reference>
        </references>
      </pivotArea>
    </chartFormat>
  </chartFormats>
  <pivotHierarchies count="27">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shboard 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23EB73-02AD-4410-878B-C540EF3F3DF3}" name="Rep amount" cacheId="3" applyNumberFormats="0" applyBorderFormats="0" applyFontFormats="0" applyPatternFormats="0" applyAlignmentFormats="0" applyWidthHeightFormats="1" dataCaption="Values" tag="d05475bd-7904-47e8-8a6b-00c2fd8380ab" updatedVersion="8" minRefreshableVersion="3" useAutoFormatting="1" subtotalHiddenItems="1" rowGrandTotals="0" itemPrintTitles="1" createdVersion="8" indent="0" outline="1" outlineData="1" multipleFieldFilters="0" chartFormat="40">
  <location ref="A80:G99"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2">
    <field x="0"/>
    <field x="1"/>
  </rowFields>
  <rowItems count="18">
    <i>
      <x/>
    </i>
    <i r="1">
      <x/>
    </i>
    <i r="1">
      <x v="1"/>
    </i>
    <i r="1">
      <x v="2"/>
    </i>
    <i r="1">
      <x v="3"/>
    </i>
    <i>
      <x v="1"/>
    </i>
    <i r="1">
      <x v="4"/>
    </i>
    <i r="1">
      <x v="5"/>
    </i>
    <i r="1">
      <x v="6"/>
    </i>
    <i r="1">
      <x v="7"/>
    </i>
    <i r="1">
      <x v="8"/>
    </i>
    <i r="1">
      <x v="9"/>
    </i>
    <i>
      <x v="2"/>
    </i>
    <i r="1">
      <x v="10"/>
    </i>
    <i r="1">
      <x v="11"/>
    </i>
    <i r="1">
      <x v="12"/>
    </i>
    <i r="1">
      <x v="13"/>
    </i>
    <i r="1">
      <x v="14"/>
    </i>
  </rowItems>
  <colFields count="1">
    <field x="2"/>
  </colFields>
  <colItems count="6">
    <i>
      <x/>
    </i>
    <i>
      <x v="1"/>
    </i>
    <i>
      <x v="2"/>
    </i>
    <i>
      <x v="3"/>
    </i>
    <i>
      <x v="4"/>
    </i>
    <i t="grand">
      <x/>
    </i>
  </colItems>
  <dataFields count="1">
    <dataField fld="3"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7C1C9B2-05FD-4E4C-B00F-5D3AD6A7D82A}" name="Selected Rep" cacheId="141" applyNumberFormats="0" applyBorderFormats="0" applyFontFormats="0" applyPatternFormats="0" applyAlignmentFormats="0" applyWidthHeightFormats="1" dataCaption="Values" tag="074a99f9-8b11-4a97-a9fa-094bce3669b1" updatedVersion="8" minRefreshableVersion="3" useAutoFormatting="1" subtotalHiddenItems="1" rowGrandTotals="0" colGrandTotals="0" itemPrintTitles="1" createdVersion="8" indent="0" outline="1" outlineData="1" multipleFieldFilters="0" chartFormat="34">
  <location ref="A53:A54" firstHeaderRow="1" firstDataRow="1" firstDataCol="1"/>
  <pivotFields count="1">
    <pivotField axis="axisRow" allDrilled="1" subtotalTop="0" showAll="0" dataSourceSort="1" defaultSubtotal="0" defaultAttributeDrillState="1">
      <items count="2">
        <item s="1" x="0"/>
        <item x="1"/>
      </items>
    </pivotField>
  </pivotFields>
  <rowFields count="1">
    <field x="0"/>
  </rowFields>
  <rowItems count="1">
    <i>
      <x/>
    </i>
  </rowItems>
  <formats count="2">
    <format dxfId="34">
      <pivotArea dataOnly="0" labelOnly="1" fieldPosition="0">
        <references count="1">
          <reference field="0" count="1">
            <x v="1"/>
          </reference>
        </references>
      </pivotArea>
    </format>
    <format dxfId="33">
      <pivotArea dataOnly="0" labelOnly="1" fieldPosition="0">
        <references count="1">
          <reference field="0" count="0"/>
        </references>
      </pivotArea>
    </format>
  </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shboard 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5AE91AC-EB85-42E3-9896-B685535DA0B2}" name="Repo pivat" cacheId="1" applyNumberFormats="0" applyBorderFormats="0" applyFontFormats="0" applyPatternFormats="0" applyAlignmentFormats="0" applyWidthHeightFormats="1" dataCaption="Values" tag="3d0bb8f1-619b-4550-9a18-144c05c0ff8f" updatedVersion="8" minRefreshableVersion="3" useAutoFormatting="1" subtotalHiddenItems="1" itemPrintTitles="1" createdVersion="8" indent="0" outline="1" outlineData="1" multipleFieldFilters="0" chartFormat="34">
  <location ref="A43:C49"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2" subtotal="count" baseField="0" baseItem="0"/>
    <dataField fld="1"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shboard 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ED7908-561A-4479-B51A-72E84FBD4AD4}" name="Rap satisfaction" cacheId="144" applyNumberFormats="0" applyBorderFormats="0" applyFontFormats="0" applyPatternFormats="0" applyAlignmentFormats="0" applyWidthHeightFormats="1" dataCaption="Values" tag="75421227-1e8f-4912-990d-79f28e10b64e" updatedVersion="8" minRefreshableVersion="3" useAutoFormatting="1" subtotalHiddenItems="1" itemPrintTitles="1" createdVersion="8" indent="0" outline="1" outlineData="1" multipleFieldFilters="0" chartFormat="40">
  <location ref="G64:H70"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Items count="1">
    <i/>
  </colItems>
  <dataFields count="1">
    <dataField fld="2" subtotal="count" baseField="0" baseItem="0"/>
  </dataFields>
  <chartFormats count="1">
    <chartFormat chart="37"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 Center Dashboard 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17858FBE-026B-4C69-AB71-5373BF016972}" sourceName="[calls].[Representative]">
  <pivotTables>
    <pivotTable tabId="6" name="Rep count"/>
    <pivotTable tabId="6" name="Monthly Trend"/>
    <pivotTable tabId="6" name="Weekly Trend"/>
    <pivotTable tabId="6" name="Selected Rep"/>
    <pivotTable tabId="6" name="Rap satisfaction"/>
  </pivotTables>
  <data>
    <olap pivotCacheId="822908961">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7E491D6B-D1E1-4B79-BD51-A535165F8F28}" cache="Slicer_Representative" caption="Representative"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E1F7B7DF-EE4D-4F22-9859-FDC4626B03EF}" cache="Slicer_Representative" caption="Representative" columnCount="5" level="1" style="SlicerStyleDark6 2"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32"/>
    <tableColumn id="5" xr3:uid="{5A35565E-8707-4DED-AD15-A0669D67B382}" name="Date of Call" dataDxfId="31"/>
    <tableColumn id="6" xr3:uid="{F2E4F158-B41F-47BC-8DF8-DFCADFEE4E40}" name="Purchase Amount"/>
    <tableColumn id="7" xr3:uid="{04B291B5-47BD-4F78-8FD8-D1551CCA6BD9}" name="Satisfaction Rating"/>
    <tableColumn id="8" xr3:uid="{6E4123C0-0B17-43B8-A142-A1E540CE974C}" name="FY" dataDxfId="30">
      <calculatedColumnFormula>IF(MONTH(calls[[#This Row],[Date of Call]])&lt;=6, YEAR(calls[[#This Row],[Date of Call]]), YEAR(calls[[#This Row],[Date of Call]])+1)</calculatedColumnFormula>
    </tableColumn>
    <tableColumn id="9" xr3:uid="{199FA271-5E9B-46CE-9BC6-2801F92CD17E}" name="Day of week" dataDxfId="29">
      <calculatedColumnFormula>TEXT(calls[[#This Row],[Date of Call]],"DDDD")</calculatedColumnFormula>
    </tableColumn>
    <tableColumn id="10" xr3:uid="{328CDB09-95B8-4D5E-9ED9-EF0D363735A1}" name="Duration Bucket" dataDxfId="28">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27">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26" headerRowBorderDxfId="25" tableBorderDxfId="24" totalsRowBorderDxfId="23">
  <autoFilter ref="Q3:T18" xr:uid="{27158F51-A707-4171-8A04-81FB0AABCBA5}"/>
  <tableColumns count="4">
    <tableColumn id="1" xr3:uid="{02688061-6A8C-4E23-B7FF-D00CD8B58CAC}" name="Customer ID" dataDxfId="22"/>
    <tableColumn id="2" xr3:uid="{771678B6-DB44-426B-9874-B4E421A440D5}" name="Gedner" dataDxfId="21"/>
    <tableColumn id="3" xr3:uid="{B0D41C62-587E-494D-B49A-603F2C05F8D3}" name="Age" dataDxfId="20"/>
    <tableColumn id="4" xr3:uid="{663F92D6-FE31-4D81-9E01-8D066DDC8A88}" name="City" dataDxfId="19"/>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Aptos ExtraBold">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627C8-9176-4E6A-8CE8-F0888613FA8D}">
  <dimension ref="A3:I99"/>
  <sheetViews>
    <sheetView workbookViewId="0">
      <selection activeCell="N61" sqref="N61"/>
    </sheetView>
  </sheetViews>
  <sheetFormatPr defaultRowHeight="15" x14ac:dyDescent="0.25"/>
  <cols>
    <col min="1" max="1" width="12.625" bestFit="1" customWidth="1"/>
    <col min="2" max="2" width="10" bestFit="1" customWidth="1"/>
    <col min="3" max="3" width="11" bestFit="1" customWidth="1"/>
    <col min="4" max="4" width="13.625" bestFit="1" customWidth="1"/>
    <col min="5" max="5" width="12.625" bestFit="1" customWidth="1"/>
    <col min="6" max="6" width="10" bestFit="1" customWidth="1"/>
    <col min="7" max="7" width="12.625" bestFit="1" customWidth="1"/>
    <col min="8" max="8" width="10" bestFit="1" customWidth="1"/>
    <col min="9" max="9" width="10.625" bestFit="1" customWidth="1"/>
    <col min="10" max="13" width="2.875" bestFit="1" customWidth="1"/>
    <col min="14" max="14" width="10.875" bestFit="1" customWidth="1"/>
  </cols>
  <sheetData>
    <row r="3" spans="1:5" x14ac:dyDescent="0.25">
      <c r="A3" t="s">
        <v>1042</v>
      </c>
      <c r="B3" t="s">
        <v>1043</v>
      </c>
      <c r="C3" t="s">
        <v>1044</v>
      </c>
      <c r="D3" t="s">
        <v>1045</v>
      </c>
      <c r="E3" t="s">
        <v>1046</v>
      </c>
    </row>
    <row r="4" spans="1:5" x14ac:dyDescent="0.25">
      <c r="A4" s="21">
        <v>1000</v>
      </c>
      <c r="B4" s="22">
        <v>96623</v>
      </c>
      <c r="C4" s="21">
        <v>89850</v>
      </c>
      <c r="D4" s="23">
        <v>3.8854000000000033</v>
      </c>
      <c r="E4" s="21">
        <v>307</v>
      </c>
    </row>
    <row r="9" spans="1:5" x14ac:dyDescent="0.25">
      <c r="A9" t="s">
        <v>1042</v>
      </c>
      <c r="B9" t="s">
        <v>1043</v>
      </c>
      <c r="C9" t="s">
        <v>1044</v>
      </c>
      <c r="D9" t="s">
        <v>1045</v>
      </c>
      <c r="E9" t="s">
        <v>1046</v>
      </c>
    </row>
    <row r="10" spans="1:5" x14ac:dyDescent="0.25">
      <c r="A10" s="21">
        <v>186</v>
      </c>
      <c r="B10" s="22">
        <v>16651</v>
      </c>
      <c r="C10" s="21">
        <v>17807</v>
      </c>
      <c r="D10" s="23">
        <v>3.8973118279569863</v>
      </c>
      <c r="E10" s="21">
        <v>62</v>
      </c>
    </row>
    <row r="24" spans="1:6" x14ac:dyDescent="0.25">
      <c r="A24" s="24" t="s">
        <v>1048</v>
      </c>
      <c r="B24" t="s">
        <v>1042</v>
      </c>
      <c r="C24" t="s">
        <v>1069</v>
      </c>
      <c r="E24" s="24" t="s">
        <v>1048</v>
      </c>
      <c r="F24" t="s">
        <v>1042</v>
      </c>
    </row>
    <row r="25" spans="1:6" x14ac:dyDescent="0.25">
      <c r="A25" s="25" t="s">
        <v>1050</v>
      </c>
      <c r="B25" s="21">
        <v>10</v>
      </c>
      <c r="C25" s="21">
        <v>10</v>
      </c>
      <c r="E25" s="25" t="s">
        <v>1063</v>
      </c>
      <c r="F25" s="21">
        <v>23</v>
      </c>
    </row>
    <row r="26" spans="1:6" x14ac:dyDescent="0.25">
      <c r="A26" s="25" t="s">
        <v>1051</v>
      </c>
      <c r="B26" s="21">
        <v>11</v>
      </c>
      <c r="C26" s="21">
        <v>11</v>
      </c>
      <c r="E26" s="25" t="s">
        <v>1067</v>
      </c>
      <c r="F26" s="21">
        <v>28</v>
      </c>
    </row>
    <row r="27" spans="1:6" x14ac:dyDescent="0.25">
      <c r="A27" s="25" t="s">
        <v>1052</v>
      </c>
      <c r="B27" s="21">
        <v>30</v>
      </c>
      <c r="C27" s="21">
        <v>30</v>
      </c>
      <c r="E27" s="25" t="s">
        <v>1068</v>
      </c>
      <c r="F27" s="21">
        <v>29</v>
      </c>
    </row>
    <row r="28" spans="1:6" x14ac:dyDescent="0.25">
      <c r="A28" s="25" t="s">
        <v>1053</v>
      </c>
      <c r="B28" s="21">
        <v>23</v>
      </c>
      <c r="C28" s="21">
        <v>23</v>
      </c>
      <c r="E28" s="25" t="s">
        <v>1066</v>
      </c>
      <c r="F28" s="21">
        <v>18</v>
      </c>
    </row>
    <row r="29" spans="1:6" x14ac:dyDescent="0.25">
      <c r="A29" s="25" t="s">
        <v>1054</v>
      </c>
      <c r="B29" s="21">
        <v>22</v>
      </c>
      <c r="C29" s="21">
        <v>22</v>
      </c>
      <c r="E29" s="25" t="s">
        <v>1062</v>
      </c>
      <c r="F29" s="21">
        <v>29</v>
      </c>
    </row>
    <row r="30" spans="1:6" x14ac:dyDescent="0.25">
      <c r="A30" s="25" t="s">
        <v>1055</v>
      </c>
      <c r="B30" s="21">
        <v>11</v>
      </c>
      <c r="C30" s="21">
        <v>11</v>
      </c>
      <c r="E30" s="25" t="s">
        <v>1064</v>
      </c>
      <c r="F30" s="21">
        <v>34</v>
      </c>
    </row>
    <row r="31" spans="1:6" x14ac:dyDescent="0.25">
      <c r="A31" s="25" t="s">
        <v>1056</v>
      </c>
      <c r="B31" s="21">
        <v>17</v>
      </c>
      <c r="C31" s="21">
        <v>17</v>
      </c>
      <c r="E31" s="25" t="s">
        <v>1065</v>
      </c>
      <c r="F31" s="21">
        <v>25</v>
      </c>
    </row>
    <row r="32" spans="1:6" x14ac:dyDescent="0.25">
      <c r="A32" s="25" t="s">
        <v>1057</v>
      </c>
      <c r="B32" s="21">
        <v>12</v>
      </c>
      <c r="C32" s="21">
        <v>12</v>
      </c>
      <c r="E32" s="25" t="s">
        <v>1049</v>
      </c>
      <c r="F32" s="21">
        <v>186</v>
      </c>
    </row>
    <row r="33" spans="1:9" x14ac:dyDescent="0.25">
      <c r="A33" s="25" t="s">
        <v>1058</v>
      </c>
      <c r="B33" s="21">
        <v>13</v>
      </c>
      <c r="C33" s="21">
        <v>13</v>
      </c>
    </row>
    <row r="34" spans="1:9" x14ac:dyDescent="0.25">
      <c r="A34" s="25" t="s">
        <v>1059</v>
      </c>
      <c r="B34" s="21">
        <v>15</v>
      </c>
      <c r="C34" s="21">
        <v>15</v>
      </c>
    </row>
    <row r="35" spans="1:9" x14ac:dyDescent="0.25">
      <c r="A35" s="25" t="s">
        <v>1060</v>
      </c>
      <c r="B35" s="21">
        <v>8</v>
      </c>
      <c r="C35" s="21">
        <v>8</v>
      </c>
    </row>
    <row r="36" spans="1:9" x14ac:dyDescent="0.25">
      <c r="A36" s="25" t="s">
        <v>1061</v>
      </c>
      <c r="B36" s="21">
        <v>14</v>
      </c>
      <c r="C36" s="21">
        <v>14</v>
      </c>
    </row>
    <row r="37" spans="1:9" x14ac:dyDescent="0.25">
      <c r="A37" s="25" t="s">
        <v>1049</v>
      </c>
      <c r="B37" s="21">
        <v>186</v>
      </c>
      <c r="C37" s="21">
        <v>186</v>
      </c>
    </row>
    <row r="40" spans="1:9" x14ac:dyDescent="0.25">
      <c r="H40" t="s">
        <v>1075</v>
      </c>
      <c r="I40" t="str">
        <f>A54</f>
        <v>R04</v>
      </c>
    </row>
    <row r="42" spans="1:9" x14ac:dyDescent="0.25">
      <c r="E42" t="s">
        <v>1070</v>
      </c>
      <c r="F42" t="s">
        <v>1071</v>
      </c>
      <c r="G42" t="s">
        <v>1072</v>
      </c>
      <c r="H42" t="s">
        <v>1073</v>
      </c>
      <c r="I42" t="s">
        <v>1074</v>
      </c>
    </row>
    <row r="43" spans="1:9" x14ac:dyDescent="0.25">
      <c r="A43" s="24" t="s">
        <v>1048</v>
      </c>
      <c r="B43" t="s">
        <v>1042</v>
      </c>
      <c r="C43" t="s">
        <v>1043</v>
      </c>
      <c r="E43" t="str" cm="1">
        <f t="array" ref="E43:G47">A44:C48</f>
        <v>R01</v>
      </c>
      <c r="F43">
        <v>189</v>
      </c>
      <c r="G43" s="26">
        <v>18415</v>
      </c>
      <c r="H43" t="e">
        <f xml:space="preserve"> IF(E43=$I$40,F43,NA())</f>
        <v>#N/A</v>
      </c>
      <c r="I43" s="26" t="e">
        <f>IF(E43=$I$40,G43,NA())</f>
        <v>#N/A</v>
      </c>
    </row>
    <row r="44" spans="1:9" x14ac:dyDescent="0.25">
      <c r="A44" s="25" t="s">
        <v>11</v>
      </c>
      <c r="B44" s="21">
        <v>189</v>
      </c>
      <c r="C44" s="22">
        <v>18415</v>
      </c>
      <c r="E44" t="str">
        <v>R02</v>
      </c>
      <c r="F44">
        <v>218</v>
      </c>
      <c r="G44" s="26">
        <v>20581</v>
      </c>
      <c r="H44" t="e">
        <f t="shared" ref="H44:H47" si="0" xml:space="preserve"> IF(E44=$I$40,F44,NA())</f>
        <v>#N/A</v>
      </c>
      <c r="I44" s="26" t="e">
        <f t="shared" ref="I44:I47" si="1">IF(E44=$I$40,G44,NA())</f>
        <v>#N/A</v>
      </c>
    </row>
    <row r="45" spans="1:9" x14ac:dyDescent="0.25">
      <c r="A45" s="25" t="s">
        <v>9</v>
      </c>
      <c r="B45" s="21">
        <v>218</v>
      </c>
      <c r="C45" s="22">
        <v>20581</v>
      </c>
      <c r="E45" t="str">
        <v>R03</v>
      </c>
      <c r="F45">
        <v>207</v>
      </c>
      <c r="G45" s="26">
        <v>20872</v>
      </c>
      <c r="H45" t="e">
        <f t="shared" si="0"/>
        <v>#N/A</v>
      </c>
      <c r="I45" s="26" t="e">
        <f t="shared" si="1"/>
        <v>#N/A</v>
      </c>
    </row>
    <row r="46" spans="1:9" x14ac:dyDescent="0.25">
      <c r="A46" s="25" t="s">
        <v>6</v>
      </c>
      <c r="B46" s="21">
        <v>207</v>
      </c>
      <c r="C46" s="22">
        <v>20872</v>
      </c>
      <c r="E46" t="str">
        <v>R04</v>
      </c>
      <c r="F46">
        <v>186</v>
      </c>
      <c r="G46" s="26">
        <v>16651</v>
      </c>
      <c r="H46">
        <f t="shared" si="0"/>
        <v>186</v>
      </c>
      <c r="I46" s="26">
        <f t="shared" si="1"/>
        <v>16651</v>
      </c>
    </row>
    <row r="47" spans="1:9" x14ac:dyDescent="0.25">
      <c r="A47" s="25" t="s">
        <v>13</v>
      </c>
      <c r="B47" s="21">
        <v>186</v>
      </c>
      <c r="C47" s="22">
        <v>16651</v>
      </c>
      <c r="E47" t="str">
        <v>R05</v>
      </c>
      <c r="F47">
        <v>200</v>
      </c>
      <c r="G47" s="26">
        <v>20104</v>
      </c>
      <c r="H47" t="e">
        <f t="shared" si="0"/>
        <v>#N/A</v>
      </c>
      <c r="I47" s="26" t="e">
        <f t="shared" si="1"/>
        <v>#N/A</v>
      </c>
    </row>
    <row r="48" spans="1:9" x14ac:dyDescent="0.25">
      <c r="A48" s="25" t="s">
        <v>10</v>
      </c>
      <c r="B48" s="21">
        <v>200</v>
      </c>
      <c r="C48" s="22">
        <v>20104</v>
      </c>
    </row>
    <row r="49" spans="1:8" x14ac:dyDescent="0.25">
      <c r="A49" s="25" t="s">
        <v>1049</v>
      </c>
      <c r="B49" s="21">
        <v>1000</v>
      </c>
      <c r="C49" s="22">
        <v>96623</v>
      </c>
    </row>
    <row r="52" spans="1:8" x14ac:dyDescent="0.25">
      <c r="E52" t="s">
        <v>1078</v>
      </c>
      <c r="H52" t="s">
        <v>1084</v>
      </c>
    </row>
    <row r="53" spans="1:8" x14ac:dyDescent="0.25">
      <c r="A53" s="24" t="s">
        <v>1048</v>
      </c>
    </row>
    <row r="54" spans="1:8" x14ac:dyDescent="0.25">
      <c r="A54" s="27" t="s">
        <v>13</v>
      </c>
      <c r="E54" t="s">
        <v>1079</v>
      </c>
      <c r="F54" s="41">
        <f>A10/A4</f>
        <v>0.186</v>
      </c>
      <c r="H54" t="str">
        <f>"% total calls : "&amp;TEXT(F54,"0%")</f>
        <v>% total calls : 19%</v>
      </c>
    </row>
    <row r="55" spans="1:8" x14ac:dyDescent="0.25">
      <c r="E55" t="s">
        <v>1080</v>
      </c>
      <c r="F55">
        <f>_xlfn.XLOOKUP(A54,E43:E47,F43:F47)</f>
        <v>186</v>
      </c>
      <c r="H55" t="str">
        <f>IF(COUNTA(A54:A58)&gt;1,"", "Call Rank : "&amp;F58)</f>
        <v>Call Rank : 5</v>
      </c>
    </row>
    <row r="56" spans="1:8" x14ac:dyDescent="0.25">
      <c r="E56" t="s">
        <v>1081</v>
      </c>
      <c r="F56" s="26">
        <f>_xlfn.XLOOKUP(A54,E43:E47,G43:G47)</f>
        <v>16651</v>
      </c>
      <c r="H56" t="str">
        <f xml:space="preserve"> IF(COUNTA(A54:A58)&gt;1," ","Amount Rank : "&amp;F59)</f>
        <v>Amount Rank : 5</v>
      </c>
    </row>
    <row r="58" spans="1:8" x14ac:dyDescent="0.25">
      <c r="E58" t="s">
        <v>1082</v>
      </c>
      <c r="F58">
        <f>_xlfn.RANK.AVG(F55,F43:F47)</f>
        <v>5</v>
      </c>
      <c r="H58" t="s">
        <v>1085</v>
      </c>
    </row>
    <row r="59" spans="1:8" x14ac:dyDescent="0.25">
      <c r="E59" t="s">
        <v>1083</v>
      </c>
      <c r="F59">
        <f>_xlfn.RANK.AVG(F56,G43:G47)</f>
        <v>5</v>
      </c>
      <c r="H59">
        <f>_xlfn.XLOOKUP(A54,Assets!E3:E7,Assets!F3:F7)</f>
        <v>0</v>
      </c>
    </row>
    <row r="64" spans="1:8" x14ac:dyDescent="0.25">
      <c r="A64" s="24" t="s">
        <v>1042</v>
      </c>
      <c r="B64" s="24" t="s">
        <v>1076</v>
      </c>
      <c r="G64" s="24" t="s">
        <v>1048</v>
      </c>
      <c r="H64" t="s">
        <v>1042</v>
      </c>
    </row>
    <row r="65" spans="1:8" x14ac:dyDescent="0.25">
      <c r="A65" s="24" t="s">
        <v>1048</v>
      </c>
      <c r="B65" t="s">
        <v>999</v>
      </c>
      <c r="C65" t="s">
        <v>998</v>
      </c>
      <c r="D65" t="s">
        <v>1049</v>
      </c>
      <c r="G65" s="25">
        <v>1</v>
      </c>
      <c r="H65" s="21">
        <v>3</v>
      </c>
    </row>
    <row r="66" spans="1:8" x14ac:dyDescent="0.25">
      <c r="A66" s="25" t="s">
        <v>1002</v>
      </c>
      <c r="B66" s="21">
        <v>144</v>
      </c>
      <c r="C66" s="21">
        <v>132</v>
      </c>
      <c r="D66" s="21">
        <v>276</v>
      </c>
      <c r="G66" s="25">
        <v>2</v>
      </c>
      <c r="H66" s="21">
        <v>10</v>
      </c>
    </row>
    <row r="67" spans="1:8" x14ac:dyDescent="0.25">
      <c r="A67" s="25" t="s">
        <v>1001</v>
      </c>
      <c r="B67" s="21">
        <v>326</v>
      </c>
      <c r="C67" s="21">
        <v>63</v>
      </c>
      <c r="D67" s="21">
        <v>389</v>
      </c>
      <c r="G67" s="25">
        <v>3</v>
      </c>
      <c r="H67" s="21">
        <v>41</v>
      </c>
    </row>
    <row r="68" spans="1:8" x14ac:dyDescent="0.25">
      <c r="A68" s="25" t="s">
        <v>1000</v>
      </c>
      <c r="B68" s="21">
        <v>129</v>
      </c>
      <c r="C68" s="21">
        <v>206</v>
      </c>
      <c r="D68" s="21">
        <v>335</v>
      </c>
      <c r="G68" s="25">
        <v>4</v>
      </c>
      <c r="H68" s="21">
        <v>70</v>
      </c>
    </row>
    <row r="69" spans="1:8" x14ac:dyDescent="0.25">
      <c r="A69" s="25" t="s">
        <v>1049</v>
      </c>
      <c r="B69" s="21">
        <v>599</v>
      </c>
      <c r="C69" s="21">
        <v>401</v>
      </c>
      <c r="D69" s="21">
        <v>1000</v>
      </c>
      <c r="G69" s="25">
        <v>5</v>
      </c>
      <c r="H69" s="21">
        <v>62</v>
      </c>
    </row>
    <row r="70" spans="1:8" x14ac:dyDescent="0.25">
      <c r="G70" s="25" t="s">
        <v>1049</v>
      </c>
      <c r="H70" s="21">
        <v>186</v>
      </c>
    </row>
    <row r="80" spans="1:8" x14ac:dyDescent="0.25">
      <c r="A80" s="24" t="s">
        <v>1043</v>
      </c>
      <c r="B80" s="24" t="s">
        <v>1076</v>
      </c>
    </row>
    <row r="81" spans="1:7" x14ac:dyDescent="0.25">
      <c r="A81" s="24" t="s">
        <v>1048</v>
      </c>
      <c r="B81" t="s">
        <v>11</v>
      </c>
      <c r="C81" t="s">
        <v>9</v>
      </c>
      <c r="D81" t="s">
        <v>6</v>
      </c>
      <c r="E81" t="s">
        <v>13</v>
      </c>
      <c r="F81" t="s">
        <v>10</v>
      </c>
      <c r="G81" t="s">
        <v>1049</v>
      </c>
    </row>
    <row r="82" spans="1:7" x14ac:dyDescent="0.25">
      <c r="A82" s="25" t="s">
        <v>1002</v>
      </c>
    </row>
    <row r="83" spans="1:7" x14ac:dyDescent="0.25">
      <c r="A83" s="28" t="s">
        <v>20</v>
      </c>
      <c r="B83" s="22">
        <v>891</v>
      </c>
      <c r="C83" s="22">
        <v>1332</v>
      </c>
      <c r="D83" s="22">
        <v>1282</v>
      </c>
      <c r="E83" s="22">
        <v>739</v>
      </c>
      <c r="F83" s="22">
        <v>560</v>
      </c>
      <c r="G83" s="22">
        <v>4804</v>
      </c>
    </row>
    <row r="84" spans="1:7" x14ac:dyDescent="0.25">
      <c r="A84" s="28" t="s">
        <v>12</v>
      </c>
      <c r="B84" s="22">
        <v>1991</v>
      </c>
      <c r="C84" s="22">
        <v>1886</v>
      </c>
      <c r="D84" s="22">
        <v>1206</v>
      </c>
      <c r="E84" s="22">
        <v>884</v>
      </c>
      <c r="F84" s="22">
        <v>1722</v>
      </c>
      <c r="G84" s="22">
        <v>7689</v>
      </c>
    </row>
    <row r="85" spans="1:7" x14ac:dyDescent="0.25">
      <c r="A85" s="28" t="s">
        <v>8</v>
      </c>
      <c r="B85" s="22">
        <v>1163</v>
      </c>
      <c r="C85" s="22">
        <v>1180</v>
      </c>
      <c r="D85" s="22">
        <v>1616</v>
      </c>
      <c r="E85" s="22">
        <v>1043</v>
      </c>
      <c r="F85" s="22">
        <v>1747</v>
      </c>
      <c r="G85" s="22">
        <v>6749</v>
      </c>
    </row>
    <row r="86" spans="1:7" x14ac:dyDescent="0.25">
      <c r="A86" s="28" t="s">
        <v>16</v>
      </c>
      <c r="B86" s="22">
        <v>1438</v>
      </c>
      <c r="C86" s="22">
        <v>1616</v>
      </c>
      <c r="D86" s="22">
        <v>866</v>
      </c>
      <c r="E86" s="22">
        <v>829</v>
      </c>
      <c r="F86" s="22">
        <v>2070</v>
      </c>
      <c r="G86" s="22">
        <v>6819</v>
      </c>
    </row>
    <row r="87" spans="1:7" x14ac:dyDescent="0.25">
      <c r="A87" s="25" t="s">
        <v>1001</v>
      </c>
    </row>
    <row r="88" spans="1:7" x14ac:dyDescent="0.25">
      <c r="A88" s="28" t="s">
        <v>24</v>
      </c>
      <c r="B88" s="22">
        <v>1233</v>
      </c>
      <c r="C88" s="22">
        <v>223</v>
      </c>
      <c r="D88" s="22">
        <v>1680</v>
      </c>
      <c r="E88" s="22">
        <v>990</v>
      </c>
      <c r="F88" s="22">
        <v>1508</v>
      </c>
      <c r="G88" s="22">
        <v>5634</v>
      </c>
    </row>
    <row r="89" spans="1:7" x14ac:dyDescent="0.25">
      <c r="A89" s="28" t="s">
        <v>15</v>
      </c>
      <c r="B89" s="22">
        <v>1598</v>
      </c>
      <c r="C89" s="22">
        <v>1907</v>
      </c>
      <c r="D89" s="22">
        <v>869</v>
      </c>
      <c r="E89" s="22">
        <v>1426</v>
      </c>
      <c r="F89" s="22">
        <v>1416</v>
      </c>
      <c r="G89" s="22">
        <v>7216</v>
      </c>
    </row>
    <row r="90" spans="1:7" x14ac:dyDescent="0.25">
      <c r="A90" s="28" t="s">
        <v>5</v>
      </c>
      <c r="B90" s="22">
        <v>900</v>
      </c>
      <c r="C90" s="22">
        <v>1016</v>
      </c>
      <c r="D90" s="22">
        <v>960</v>
      </c>
      <c r="E90" s="22">
        <v>940</v>
      </c>
      <c r="F90" s="22">
        <v>1193</v>
      </c>
      <c r="G90" s="22">
        <v>5009</v>
      </c>
    </row>
    <row r="91" spans="1:7" x14ac:dyDescent="0.25">
      <c r="A91" s="28" t="s">
        <v>18</v>
      </c>
      <c r="B91" s="22">
        <v>900</v>
      </c>
      <c r="C91" s="22">
        <v>1470</v>
      </c>
      <c r="D91" s="22">
        <v>1617</v>
      </c>
      <c r="E91" s="22">
        <v>1314</v>
      </c>
      <c r="F91" s="22">
        <v>941</v>
      </c>
      <c r="G91" s="22">
        <v>6242</v>
      </c>
    </row>
    <row r="92" spans="1:7" x14ac:dyDescent="0.25">
      <c r="A92" s="28" t="s">
        <v>14</v>
      </c>
      <c r="B92" s="22">
        <v>1255</v>
      </c>
      <c r="C92" s="22">
        <v>516</v>
      </c>
      <c r="D92" s="22">
        <v>1874</v>
      </c>
      <c r="E92" s="22">
        <v>1863</v>
      </c>
      <c r="F92" s="22">
        <v>1722</v>
      </c>
      <c r="G92" s="22">
        <v>7230</v>
      </c>
    </row>
    <row r="93" spans="1:7" x14ac:dyDescent="0.25">
      <c r="A93" s="28" t="s">
        <v>19</v>
      </c>
      <c r="B93" s="22">
        <v>1138</v>
      </c>
      <c r="C93" s="22">
        <v>1898</v>
      </c>
      <c r="D93" s="22">
        <v>1482</v>
      </c>
      <c r="E93" s="22">
        <v>846</v>
      </c>
      <c r="F93" s="22">
        <v>1154</v>
      </c>
      <c r="G93" s="22">
        <v>6518</v>
      </c>
    </row>
    <row r="94" spans="1:7" x14ac:dyDescent="0.25">
      <c r="A94" s="25" t="s">
        <v>1000</v>
      </c>
    </row>
    <row r="95" spans="1:7" x14ac:dyDescent="0.25">
      <c r="A95" s="28" t="s">
        <v>17</v>
      </c>
      <c r="B95" s="22">
        <v>1655</v>
      </c>
      <c r="C95" s="22">
        <v>805</v>
      </c>
      <c r="D95" s="22">
        <v>2263</v>
      </c>
      <c r="E95" s="22">
        <v>987</v>
      </c>
      <c r="F95" s="22">
        <v>1075</v>
      </c>
      <c r="G95" s="22">
        <v>6785</v>
      </c>
    </row>
    <row r="96" spans="1:7" x14ac:dyDescent="0.25">
      <c r="A96" s="28" t="s">
        <v>23</v>
      </c>
      <c r="B96" s="22">
        <v>1104</v>
      </c>
      <c r="C96" s="22">
        <v>2280</v>
      </c>
      <c r="D96" s="22">
        <v>1445</v>
      </c>
      <c r="E96" s="22">
        <v>1722</v>
      </c>
      <c r="F96" s="22">
        <v>1196</v>
      </c>
      <c r="G96" s="22">
        <v>7747</v>
      </c>
    </row>
    <row r="97" spans="1:7" x14ac:dyDescent="0.25">
      <c r="A97" s="28" t="s">
        <v>7</v>
      </c>
      <c r="B97" s="22">
        <v>372</v>
      </c>
      <c r="C97" s="22">
        <v>1818</v>
      </c>
      <c r="D97" s="22">
        <v>1346</v>
      </c>
      <c r="E97" s="22">
        <v>1156</v>
      </c>
      <c r="F97" s="22">
        <v>1484</v>
      </c>
      <c r="G97" s="22">
        <v>6176</v>
      </c>
    </row>
    <row r="98" spans="1:7" x14ac:dyDescent="0.25">
      <c r="A98" s="28" t="s">
        <v>22</v>
      </c>
      <c r="B98" s="22">
        <v>1415</v>
      </c>
      <c r="C98" s="22">
        <v>1271</v>
      </c>
      <c r="D98" s="22">
        <v>1214</v>
      </c>
      <c r="E98" s="22">
        <v>1135</v>
      </c>
      <c r="F98" s="22">
        <v>1566</v>
      </c>
      <c r="G98" s="22">
        <v>6601</v>
      </c>
    </row>
    <row r="99" spans="1:7" x14ac:dyDescent="0.25">
      <c r="A99" s="28" t="s">
        <v>21</v>
      </c>
      <c r="B99" s="22">
        <v>1362</v>
      </c>
      <c r="C99" s="22">
        <v>1363</v>
      </c>
      <c r="D99" s="22">
        <v>1152</v>
      </c>
      <c r="E99" s="22">
        <v>777</v>
      </c>
      <c r="F99" s="22">
        <v>750</v>
      </c>
      <c r="G99" s="22">
        <v>5404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4" zoomScale="115" zoomScaleNormal="115" workbookViewId="0">
      <selection activeCell="B3" sqref="B3:L1003"/>
    </sheetView>
  </sheetViews>
  <sheetFormatPr defaultRowHeight="15" x14ac:dyDescent="0.25"/>
  <cols>
    <col min="1" max="1" width="3.25" customWidth="1"/>
    <col min="2" max="2" width="14.625" customWidth="1"/>
    <col min="3" max="3" width="12.875" customWidth="1"/>
    <col min="4" max="4" width="16.625" customWidth="1"/>
    <col min="5" max="5" width="15" customWidth="1"/>
    <col min="6" max="6" width="16.125" customWidth="1"/>
    <col min="7" max="7" width="17.25" customWidth="1"/>
    <col min="8" max="8" width="18.375" customWidth="1"/>
    <col min="9" max="9" width="17.25" customWidth="1"/>
    <col min="10" max="12" width="15.5" customWidth="1"/>
    <col min="13" max="16" width="7.5" customWidth="1"/>
    <col min="17" max="17" width="14.625" customWidth="1"/>
    <col min="20" max="20" width="10.625" customWidth="1"/>
  </cols>
  <sheetData>
    <row r="1" spans="2:20" s="4" customFormat="1" ht="48" customHeight="1" x14ac:dyDescent="0.25">
      <c r="B1" s="5" t="s">
        <v>1003</v>
      </c>
    </row>
    <row r="2" spans="2:20" x14ac:dyDescent="0.25">
      <c r="R2" s="1"/>
    </row>
    <row r="3" spans="2:20" x14ac:dyDescent="0.2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2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2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2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2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2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2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2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2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2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2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2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2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2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2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2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2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2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2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2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2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2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2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2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2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2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2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2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2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2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2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2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2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2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2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2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2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2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2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2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2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2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2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2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2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2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2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2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2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2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2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2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2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2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2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2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2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2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2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2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2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2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2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2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2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2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2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2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2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2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2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2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2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2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2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2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2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2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2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2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2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2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2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2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2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2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2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2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2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2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2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2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2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2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2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2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2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2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2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2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2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2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2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2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2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2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2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2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2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2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2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2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2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2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2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2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2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2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2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2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2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2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2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2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2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2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2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2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2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2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2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2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2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2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2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2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2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2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2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2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2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2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2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2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2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2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2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2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2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2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2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2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2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2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2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2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2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2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2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2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2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2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2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2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2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2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2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2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2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2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2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2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2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2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2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2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2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2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2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2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2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2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2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2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2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2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2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2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2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2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2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2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2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2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2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2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2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2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2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2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2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2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2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2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2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2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2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2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2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2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2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2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2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2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2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2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2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2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2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2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2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2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2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2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2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2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2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2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2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2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2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2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2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2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2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2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2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2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2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2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2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2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2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2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2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2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2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2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2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2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2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2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2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2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2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2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2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2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2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2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2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2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2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2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2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2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2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2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2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2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2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2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2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2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2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2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2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2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2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2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2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2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2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2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2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2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2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2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2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2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2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2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2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2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2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2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2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2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2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2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2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2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2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2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2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2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2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2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2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2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2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2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2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2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2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2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2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2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2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2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2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2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2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2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2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2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2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2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2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2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2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2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2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2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2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2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2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2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2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2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2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2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2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2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2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2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2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2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2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2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2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2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2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2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2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2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2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2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2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2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2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2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2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2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2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2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2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2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2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2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2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2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2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2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2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2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2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2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2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2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2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2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2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2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2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2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2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2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2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2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2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2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2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2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2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2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2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2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2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2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2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2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2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2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2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2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2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2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2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2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2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2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2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2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2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2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2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2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2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2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2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2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2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2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2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2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2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2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2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2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2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2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2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2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2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2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2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2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2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2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2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2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2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2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2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2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2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2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2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2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2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2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2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2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2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2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2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2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2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2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2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2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2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2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2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2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2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2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2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2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2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2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2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2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2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2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2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2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2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2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2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2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2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2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2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2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2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2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2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2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2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2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2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2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2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2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2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2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2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2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2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2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2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2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2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2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2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2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2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2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2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2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2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2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2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2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2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2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2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2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2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2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2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2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2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2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2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2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2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2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2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2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2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2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2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2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2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2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2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2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2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2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2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2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2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2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2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2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2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2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2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2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2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2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2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2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2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2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2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2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2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2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2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2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2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2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2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2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2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2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2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2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2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2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2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2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2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2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2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2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2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2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2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2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2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2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2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2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2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2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2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2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2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2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2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2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2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2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2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2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2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2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2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2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2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2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2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2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2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2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2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2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2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2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2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2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2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2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2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2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2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2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2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2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2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2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2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2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2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2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2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2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2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2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2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2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2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2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2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2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2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2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2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2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2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2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2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2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2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2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2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2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2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2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2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2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2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2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2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2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2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2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2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2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2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2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2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2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2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2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2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2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2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2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2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2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2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2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2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2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2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2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2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2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2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2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2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2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2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2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2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2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2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2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2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2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2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2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2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2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2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2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2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2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2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2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2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2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2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2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2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2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2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2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2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2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2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2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2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2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2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2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2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2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2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2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2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2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2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2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2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2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2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2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2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2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2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2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2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2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2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2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2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2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2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2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2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2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2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2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2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2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2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2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2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2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2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2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2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2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2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2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2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2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2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2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2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2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2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2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2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2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2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2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2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2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2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2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2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2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2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2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2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2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2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2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2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2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2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2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2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2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2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2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2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2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2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2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2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2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2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2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2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2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2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2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2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2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2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2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2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2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2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2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2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2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2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2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2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2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2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2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2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2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2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2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2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2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2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2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2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2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2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2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2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2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2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2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2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2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2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2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2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2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2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2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2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2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2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2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2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2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2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2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2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2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2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2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2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2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2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2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2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2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2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2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2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2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2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2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2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2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2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2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2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2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2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2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2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2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2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2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2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2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2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2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2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2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2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2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2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2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2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2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2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2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2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2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2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2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2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2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2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2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2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2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2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2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2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2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2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2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2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2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2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2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2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2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2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2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2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2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2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2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2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2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2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2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2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2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2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2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2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2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2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2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2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2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2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2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2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2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2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2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2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2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2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2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2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2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2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2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2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2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2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2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2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2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2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2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2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2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2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2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2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2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2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2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2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2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2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2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2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2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2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2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2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2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2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2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2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2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2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2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2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2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2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2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2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2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2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2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2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2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2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2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2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2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2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2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2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68" zoomScaleNormal="115" workbookViewId="0">
      <selection activeCell="J13" sqref="J13"/>
    </sheetView>
  </sheetViews>
  <sheetFormatPr defaultRowHeight="15" x14ac:dyDescent="0.25"/>
  <cols>
    <col min="5" max="5" width="10.875" customWidth="1"/>
    <col min="6" max="6" width="16.125" customWidth="1"/>
  </cols>
  <sheetData>
    <row r="2" spans="5:6" x14ac:dyDescent="0.25">
      <c r="E2" t="s">
        <v>1040</v>
      </c>
      <c r="F2" t="s">
        <v>1041</v>
      </c>
    </row>
    <row r="3" spans="5:6" ht="23.25" customHeight="1" x14ac:dyDescent="0.25">
      <c r="E3" t="s">
        <v>11</v>
      </c>
    </row>
    <row r="4" spans="5:6" ht="25.5" customHeight="1" x14ac:dyDescent="0.25">
      <c r="E4" t="s">
        <v>9</v>
      </c>
    </row>
    <row r="5" spans="5:6" ht="25.5" customHeight="1" x14ac:dyDescent="0.25">
      <c r="E5" t="s">
        <v>6</v>
      </c>
    </row>
    <row r="6" spans="5:6" ht="25.5" customHeight="1" x14ac:dyDescent="0.25">
      <c r="E6" t="s">
        <v>13</v>
      </c>
    </row>
    <row r="7" spans="5:6" ht="25.5" customHeight="1" x14ac:dyDescent="0.25">
      <c r="E7" t="s">
        <v>10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072BF-D120-45AF-919E-AB0D3C4B9CF5}">
  <dimension ref="F7:U32"/>
  <sheetViews>
    <sheetView tabSelected="1" zoomScale="64" zoomScaleNormal="64" workbookViewId="0">
      <selection activeCell="Y25" sqref="Y25"/>
    </sheetView>
  </sheetViews>
  <sheetFormatPr defaultRowHeight="15" x14ac:dyDescent="0.25"/>
  <cols>
    <col min="1" max="1" width="2.125" style="20" customWidth="1"/>
    <col min="2" max="2" width="2" style="20" customWidth="1"/>
    <col min="3" max="16384" width="9" style="20"/>
  </cols>
  <sheetData>
    <row r="7" spans="6:21" x14ac:dyDescent="0.25">
      <c r="F7" s="20" t="s">
        <v>1047</v>
      </c>
    </row>
    <row r="14" spans="6:21" x14ac:dyDescent="0.25">
      <c r="O14" s="31"/>
      <c r="P14" s="32" t="str" cm="1">
        <f t="array" ref="P14:T14">'pivot cal'!B81:F81</f>
        <v>R01</v>
      </c>
      <c r="Q14" s="32" t="str">
        <v>R02</v>
      </c>
      <c r="R14" s="32" t="str">
        <v>R03</v>
      </c>
      <c r="S14" s="32" t="str">
        <v>R04</v>
      </c>
      <c r="T14" s="32" t="str">
        <v>R05</v>
      </c>
      <c r="U14" s="33" t="s">
        <v>1077</v>
      </c>
    </row>
    <row r="15" spans="6:21" x14ac:dyDescent="0.25">
      <c r="O15" s="34" t="s">
        <v>1002</v>
      </c>
      <c r="P15" s="29"/>
      <c r="Q15" s="29"/>
      <c r="R15" s="29"/>
      <c r="S15" s="29"/>
      <c r="T15" s="29"/>
      <c r="U15" s="35"/>
    </row>
    <row r="16" spans="6:21" x14ac:dyDescent="0.25">
      <c r="O16" s="36" t="s">
        <v>20</v>
      </c>
      <c r="P16" s="30">
        <v>891</v>
      </c>
      <c r="Q16" s="30">
        <v>1332</v>
      </c>
      <c r="R16" s="30">
        <v>1282</v>
      </c>
      <c r="S16" s="30">
        <v>739</v>
      </c>
      <c r="T16" s="30">
        <v>560</v>
      </c>
      <c r="U16" s="37">
        <v>4804</v>
      </c>
    </row>
    <row r="17" spans="12:21" x14ac:dyDescent="0.25">
      <c r="O17" s="36" t="s">
        <v>12</v>
      </c>
      <c r="P17" s="30">
        <v>1991</v>
      </c>
      <c r="Q17" s="30">
        <v>1886</v>
      </c>
      <c r="R17" s="30">
        <v>1206</v>
      </c>
      <c r="S17" s="30">
        <v>884</v>
      </c>
      <c r="T17" s="30">
        <v>1722</v>
      </c>
      <c r="U17" s="37">
        <v>7689</v>
      </c>
    </row>
    <row r="18" spans="12:21" x14ac:dyDescent="0.25">
      <c r="O18" s="36" t="s">
        <v>8</v>
      </c>
      <c r="P18" s="30">
        <v>1163</v>
      </c>
      <c r="Q18" s="30">
        <v>1180</v>
      </c>
      <c r="R18" s="30">
        <v>1616</v>
      </c>
      <c r="S18" s="30">
        <v>1043</v>
      </c>
      <c r="T18" s="30">
        <v>1747</v>
      </c>
      <c r="U18" s="37">
        <v>6749</v>
      </c>
    </row>
    <row r="19" spans="12:21" x14ac:dyDescent="0.25">
      <c r="O19" s="36" t="s">
        <v>16</v>
      </c>
      <c r="P19" s="30">
        <v>1438</v>
      </c>
      <c r="Q19" s="30">
        <v>1616</v>
      </c>
      <c r="R19" s="30">
        <v>866</v>
      </c>
      <c r="S19" s="30">
        <v>829</v>
      </c>
      <c r="T19" s="30">
        <v>2070</v>
      </c>
      <c r="U19" s="37">
        <v>6819</v>
      </c>
    </row>
    <row r="20" spans="12:21" x14ac:dyDescent="0.25">
      <c r="O20" s="34" t="s">
        <v>1001</v>
      </c>
      <c r="P20" s="30"/>
      <c r="Q20" s="30"/>
      <c r="R20" s="30"/>
      <c r="S20" s="30"/>
      <c r="T20" s="30"/>
      <c r="U20" s="37"/>
    </row>
    <row r="21" spans="12:21" x14ac:dyDescent="0.25">
      <c r="L21" s="42"/>
      <c r="O21" s="36" t="s">
        <v>24</v>
      </c>
      <c r="P21" s="30">
        <v>1233</v>
      </c>
      <c r="Q21" s="30">
        <v>223</v>
      </c>
      <c r="R21" s="30">
        <v>1680</v>
      </c>
      <c r="S21" s="30">
        <v>990</v>
      </c>
      <c r="T21" s="30">
        <v>1508</v>
      </c>
      <c r="U21" s="37">
        <v>5634</v>
      </c>
    </row>
    <row r="22" spans="12:21" x14ac:dyDescent="0.25">
      <c r="O22" s="36" t="s">
        <v>15</v>
      </c>
      <c r="P22" s="30">
        <v>1598</v>
      </c>
      <c r="Q22" s="30">
        <v>1907</v>
      </c>
      <c r="R22" s="30">
        <v>869</v>
      </c>
      <c r="S22" s="30">
        <v>1426</v>
      </c>
      <c r="T22" s="30">
        <v>1416</v>
      </c>
      <c r="U22" s="37">
        <v>7216</v>
      </c>
    </row>
    <row r="23" spans="12:21" x14ac:dyDescent="0.25">
      <c r="O23" s="36" t="s">
        <v>5</v>
      </c>
      <c r="P23" s="30">
        <v>900</v>
      </c>
      <c r="Q23" s="30">
        <v>1016</v>
      </c>
      <c r="R23" s="30">
        <v>960</v>
      </c>
      <c r="S23" s="30">
        <v>940</v>
      </c>
      <c r="T23" s="30">
        <v>1193</v>
      </c>
      <c r="U23" s="37">
        <v>5009</v>
      </c>
    </row>
    <row r="24" spans="12:21" x14ac:dyDescent="0.25">
      <c r="O24" s="36" t="s">
        <v>18</v>
      </c>
      <c r="P24" s="30">
        <v>900</v>
      </c>
      <c r="Q24" s="30">
        <v>1470</v>
      </c>
      <c r="R24" s="30">
        <v>1617</v>
      </c>
      <c r="S24" s="30">
        <v>1314</v>
      </c>
      <c r="T24" s="30">
        <v>941</v>
      </c>
      <c r="U24" s="37">
        <v>6242</v>
      </c>
    </row>
    <row r="25" spans="12:21" x14ac:dyDescent="0.25">
      <c r="O25" s="36" t="s">
        <v>14</v>
      </c>
      <c r="P25" s="30">
        <v>1255</v>
      </c>
      <c r="Q25" s="30">
        <v>516</v>
      </c>
      <c r="R25" s="30">
        <v>1874</v>
      </c>
      <c r="S25" s="30">
        <v>1863</v>
      </c>
      <c r="T25" s="30">
        <v>1722</v>
      </c>
      <c r="U25" s="37">
        <v>7230</v>
      </c>
    </row>
    <row r="26" spans="12:21" x14ac:dyDescent="0.25">
      <c r="O26" s="36" t="s">
        <v>19</v>
      </c>
      <c r="P26" s="30">
        <v>1138</v>
      </c>
      <c r="Q26" s="30">
        <v>1898</v>
      </c>
      <c r="R26" s="30">
        <v>1482</v>
      </c>
      <c r="S26" s="30">
        <v>846</v>
      </c>
      <c r="T26" s="30">
        <v>1154</v>
      </c>
      <c r="U26" s="37">
        <v>6518</v>
      </c>
    </row>
    <row r="27" spans="12:21" x14ac:dyDescent="0.25">
      <c r="L27" s="44" t="str">
        <f>'pivot cal'!H54</f>
        <v>% total calls : 19%</v>
      </c>
      <c r="M27" s="45"/>
      <c r="O27" s="34" t="s">
        <v>1000</v>
      </c>
      <c r="P27" s="30"/>
      <c r="Q27" s="30"/>
      <c r="R27" s="30"/>
      <c r="S27" s="30"/>
      <c r="T27" s="30"/>
      <c r="U27" s="37"/>
    </row>
    <row r="28" spans="12:21" x14ac:dyDescent="0.25">
      <c r="L28" s="43"/>
      <c r="M28" s="35"/>
      <c r="O28" s="36" t="s">
        <v>17</v>
      </c>
      <c r="P28" s="30">
        <v>1655</v>
      </c>
      <c r="Q28" s="30">
        <v>805</v>
      </c>
      <c r="R28" s="30">
        <v>2263</v>
      </c>
      <c r="S28" s="30">
        <v>987</v>
      </c>
      <c r="T28" s="30">
        <v>1075</v>
      </c>
      <c r="U28" s="37">
        <v>6785</v>
      </c>
    </row>
    <row r="29" spans="12:21" x14ac:dyDescent="0.25">
      <c r="L29" s="46" t="str">
        <f>'pivot cal'!H55</f>
        <v>Call Rank : 5</v>
      </c>
      <c r="M29" s="47"/>
      <c r="O29" s="36" t="s">
        <v>23</v>
      </c>
      <c r="P29" s="30">
        <v>1104</v>
      </c>
      <c r="Q29" s="30">
        <v>2280</v>
      </c>
      <c r="R29" s="30">
        <v>1445</v>
      </c>
      <c r="S29" s="30">
        <v>1722</v>
      </c>
      <c r="T29" s="30">
        <v>1196</v>
      </c>
      <c r="U29" s="37">
        <v>7747</v>
      </c>
    </row>
    <row r="30" spans="12:21" x14ac:dyDescent="0.25">
      <c r="L30" s="43"/>
      <c r="M30" s="35"/>
      <c r="O30" s="36" t="s">
        <v>7</v>
      </c>
      <c r="P30" s="30">
        <v>372</v>
      </c>
      <c r="Q30" s="30">
        <v>1818</v>
      </c>
      <c r="R30" s="30">
        <v>1346</v>
      </c>
      <c r="S30" s="30">
        <v>1156</v>
      </c>
      <c r="T30" s="30">
        <v>1484</v>
      </c>
      <c r="U30" s="37">
        <v>6176</v>
      </c>
    </row>
    <row r="31" spans="12:21" x14ac:dyDescent="0.25">
      <c r="L31" s="48" t="str">
        <f>'pivot cal'!H56</f>
        <v>Amount Rank : 5</v>
      </c>
      <c r="M31" s="49"/>
      <c r="O31" s="36" t="s">
        <v>22</v>
      </c>
      <c r="P31" s="30">
        <v>1415</v>
      </c>
      <c r="Q31" s="30">
        <v>1271</v>
      </c>
      <c r="R31" s="30">
        <v>1214</v>
      </c>
      <c r="S31" s="30">
        <v>1135</v>
      </c>
      <c r="T31" s="30">
        <v>1566</v>
      </c>
      <c r="U31" s="37">
        <v>6601</v>
      </c>
    </row>
    <row r="32" spans="12:21" x14ac:dyDescent="0.25">
      <c r="L32" s="50"/>
      <c r="M32" s="50"/>
      <c r="O32" s="38" t="s">
        <v>21</v>
      </c>
      <c r="P32" s="39">
        <v>1362</v>
      </c>
      <c r="Q32" s="39">
        <v>1363</v>
      </c>
      <c r="R32" s="39">
        <v>1152</v>
      </c>
      <c r="S32" s="39">
        <v>777</v>
      </c>
      <c r="T32" s="39">
        <v>750</v>
      </c>
      <c r="U32" s="40">
        <v>5404</v>
      </c>
    </row>
  </sheetData>
  <mergeCells count="4">
    <mergeCell ref="L27:M27"/>
    <mergeCell ref="L29:M29"/>
    <mergeCell ref="L31:M31"/>
    <mergeCell ref="L32:M32"/>
  </mergeCells>
  <conditionalFormatting sqref="P16:T32">
    <cfRule type="dataBar" priority="2">
      <dataBar>
        <cfvo type="num" val="0"/>
        <cfvo type="formula" val="MAX($P$16:$T$32)*2"/>
        <color theme="1"/>
      </dataBar>
      <extLst>
        <ext xmlns:x14="http://schemas.microsoft.com/office/spreadsheetml/2009/9/main" uri="{B025F937-C7B1-47D3-B67F-A62EFF666E3E}">
          <x14:id>{20344A1F-6374-41B0-81DC-D3CE08539A9F}</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88A5B6FC-4C0A-48B8-B1C9-175D40A3CBC9}">
            <xm:f>P$14='pivot cal'!$A$54</xm:f>
            <x14:dxf>
              <fill>
                <patternFill>
                  <bgColor theme="9" tint="0.59996337778862885"/>
                </patternFill>
              </fill>
              <border>
                <left style="thin">
                  <color auto="1"/>
                </left>
                <right style="thin">
                  <color auto="1"/>
                </right>
                <vertical/>
                <horizontal/>
              </border>
            </x14:dxf>
          </x14:cfRule>
          <xm:sqref>P14:T32</xm:sqref>
        </x14:conditionalFormatting>
        <x14:conditionalFormatting xmlns:xm="http://schemas.microsoft.com/office/excel/2006/main">
          <x14:cfRule type="dataBar" id="{20344A1F-6374-41B0-81DC-D3CE08539A9F}">
            <x14:dataBar minLength="0" maxLength="100" gradient="0">
              <x14:cfvo type="num">
                <xm:f>0</xm:f>
              </x14:cfvo>
              <x14:cfvo type="formula">
                <xm:f>MAX($P$16:$T$32)*2</xm:f>
              </x14:cfvo>
              <x14:negativeFillColor rgb="FFFF0000"/>
              <x14:axisColor rgb="FF000000"/>
            </x14:dataBar>
          </x14:cfRule>
          <xm:sqref>P16:T32</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Props1.xml><?xml version="1.0" encoding="utf-8"?>
<ds:datastoreItem xmlns:ds="http://schemas.openxmlformats.org/officeDocument/2006/customXml" ds:itemID="{8D58C1E8-ACC3-4025-A218-408B3BEA706B}">
  <ds:schemaRefs/>
</ds:datastoreItem>
</file>

<file path=customXml/itemProps2.xml><?xml version="1.0" encoding="utf-8"?>
<ds:datastoreItem xmlns:ds="http://schemas.openxmlformats.org/officeDocument/2006/customXml" ds:itemID="{54DE85C6-3F68-49A4-B6A1-637D697F754A}">
  <ds:schemaRefs/>
</ds:datastoreItem>
</file>

<file path=customXml/itemProps3.xml><?xml version="1.0" encoding="utf-8"?>
<ds:datastoreItem xmlns:ds="http://schemas.openxmlformats.org/officeDocument/2006/customXml" ds:itemID="{324215AB-73A6-46F3-BBB7-61C447FF7336}">
  <ds:schemaRefs/>
</ds:datastoreItem>
</file>

<file path=customXml/itemProps4.xml><?xml version="1.0" encoding="utf-8"?>
<ds:datastoreItem xmlns:ds="http://schemas.openxmlformats.org/officeDocument/2006/customXml" ds:itemID="{133BD7E5-011E-43E8-8247-6C0616D1CD9B}">
  <ds:schemaRefs/>
</ds:datastoreItem>
</file>

<file path=customXml/itemProps5.xml><?xml version="1.0" encoding="utf-8"?>
<ds:datastoreItem xmlns:ds="http://schemas.openxmlformats.org/officeDocument/2006/customXml" ds:itemID="{C42E57B4-C531-4443-9188-2B8E3935BC25}">
  <ds:schemaRefs/>
</ds:datastoreItem>
</file>

<file path=customXml/itemProps6.xml><?xml version="1.0" encoding="utf-8"?>
<ds:datastoreItem xmlns:ds="http://schemas.openxmlformats.org/officeDocument/2006/customXml" ds:itemID="{3E8DF95F-9E7D-47B8-8930-D0A5D57FE54E}">
  <ds:schemaRefs/>
</ds:datastoreItem>
</file>

<file path=customXml/itemProps7.xml><?xml version="1.0" encoding="utf-8"?>
<ds:datastoreItem xmlns:ds="http://schemas.openxmlformats.org/officeDocument/2006/customXml" ds:itemID="{3D3EA5D7-D6CB-42D1-A119-C193594B6FAD}">
  <ds:schemaRefs/>
</ds:datastoreItem>
</file>

<file path=customXml/itemProps8.xml><?xml version="1.0" encoding="utf-8"?>
<ds:datastoreItem xmlns:ds="http://schemas.openxmlformats.org/officeDocument/2006/customXml" ds:itemID="{0DFF6958-B5D7-4CB0-9C88-B50A18560735}">
  <ds:schemaRefs/>
</ds:datastoreItem>
</file>

<file path=customXml/itemProps9.xml><?xml version="1.0" encoding="utf-8"?>
<ds:datastoreItem xmlns:ds="http://schemas.openxmlformats.org/officeDocument/2006/customXml" ds:itemID="{68FBE1F3-1A7B-4509-B9A8-F4B66FFAA49F}">
  <ds:schemaRefs/>
</ds:datastoreItem>
</file>

<file path=customXml/itemProps10.xml><?xml version="1.0" encoding="utf-8"?>
<ds:datastoreItem xmlns:ds="http://schemas.openxmlformats.org/officeDocument/2006/customXml" ds:itemID="{95C4B100-7A61-4FB9-8661-C61F3BB95B30}">
  <ds:schemaRefs/>
</ds:datastoreItem>
</file>

<file path=customXml/itemProps11.xml><?xml version="1.0" encoding="utf-8"?>
<ds:datastoreItem xmlns:ds="http://schemas.openxmlformats.org/officeDocument/2006/customXml" ds:itemID="{D729BF88-39E8-43B2-9BD0-69A858D2AF86}">
  <ds:schemaRefs/>
</ds:datastoreItem>
</file>

<file path=customXml/itemProps12.xml><?xml version="1.0" encoding="utf-8"?>
<ds:datastoreItem xmlns:ds="http://schemas.openxmlformats.org/officeDocument/2006/customXml" ds:itemID="{2D5B87BB-F27B-459C-A61F-AB9E137BC7EB}">
  <ds:schemaRefs/>
</ds:datastoreItem>
</file>

<file path=customXml/itemProps13.xml><?xml version="1.0" encoding="utf-8"?>
<ds:datastoreItem xmlns:ds="http://schemas.openxmlformats.org/officeDocument/2006/customXml" ds:itemID="{FD2BDD33-6075-4125-922F-074CD12835F9}">
  <ds:schemaRefs/>
</ds:datastoreItem>
</file>

<file path=customXml/itemProps14.xml><?xml version="1.0" encoding="utf-8"?>
<ds:datastoreItem xmlns:ds="http://schemas.openxmlformats.org/officeDocument/2006/customXml" ds:itemID="{EBD2DAE1-67A6-4211-B48C-533600C534C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cal</vt:lpstr>
      <vt:lpstr>Data</vt:lpstr>
      <vt:lpstr>Assets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Zulin Patel</cp:lastModifiedBy>
  <dcterms:created xsi:type="dcterms:W3CDTF">2021-03-14T20:21:32Z</dcterms:created>
  <dcterms:modified xsi:type="dcterms:W3CDTF">2025-01-13T01:56:00Z</dcterms:modified>
</cp:coreProperties>
</file>