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QM\report_template\"/>
    </mc:Choice>
  </mc:AlternateContent>
  <bookViews>
    <workbookView xWindow="240" yWindow="30" windowWidth="14940" windowHeight="9675" tabRatio="896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52511"/>
</workbook>
</file>

<file path=xl/calcChain.xml><?xml version="1.0" encoding="utf-8"?>
<calcChain xmlns="http://schemas.openxmlformats.org/spreadsheetml/2006/main">
  <c r="AE41" i="5" l="1"/>
  <c r="U40" i="25"/>
  <c r="E40" i="25"/>
  <c r="P40" i="25"/>
  <c r="AE40" i="25"/>
  <c r="G40" i="25"/>
  <c r="J40" i="25"/>
  <c r="AD40" i="25"/>
  <c r="AF43" i="25"/>
  <c r="P43" i="25"/>
  <c r="D43" i="25"/>
  <c r="Z43" i="25"/>
  <c r="AE43" i="25"/>
  <c r="Q43" i="25"/>
  <c r="S43" i="25"/>
  <c r="V43" i="25"/>
  <c r="AC40" i="25"/>
  <c r="M40" i="25"/>
  <c r="H40" i="25"/>
  <c r="W40" i="25"/>
  <c r="S40" i="25"/>
  <c r="Y43" i="25"/>
  <c r="O43" i="25"/>
  <c r="X43" i="25"/>
  <c r="C43" i="25"/>
  <c r="Y40" i="25"/>
  <c r="T40" i="25"/>
  <c r="R40" i="25"/>
  <c r="K40" i="25"/>
  <c r="U43" i="25"/>
  <c r="G43" i="25"/>
  <c r="T43" i="25"/>
  <c r="AD43" i="25"/>
  <c r="Q40" i="25"/>
  <c r="AB40" i="25"/>
  <c r="L40" i="25"/>
  <c r="AA40" i="25"/>
  <c r="C40" i="25"/>
  <c r="AF40" i="25"/>
  <c r="V40" i="25"/>
  <c r="AC43" i="25"/>
  <c r="M43" i="25"/>
  <c r="W43" i="25"/>
  <c r="R43" i="25"/>
  <c r="AB43" i="25"/>
  <c r="L43" i="25"/>
  <c r="K43" i="25"/>
  <c r="N43" i="25"/>
  <c r="X40" i="25"/>
  <c r="Z40" i="25"/>
  <c r="N40" i="25"/>
  <c r="I43" i="25"/>
  <c r="J43" i="25"/>
  <c r="H43" i="25"/>
  <c r="F43" i="25"/>
  <c r="I40" i="25"/>
  <c r="D40" i="25"/>
  <c r="O40" i="25"/>
  <c r="F40" i="25"/>
  <c r="E43" i="25"/>
  <c r="AA43" i="25"/>
  <c r="B40" i="25"/>
  <c r="B43" i="25"/>
  <c r="D45" i="25" l="1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C45" i="25"/>
  <c r="C37" i="25"/>
  <c r="C42" i="25" l="1"/>
  <c r="C44" i="25" s="1"/>
  <c r="B45" i="25"/>
  <c r="C41" i="25" l="1"/>
  <c r="C46" i="25"/>
  <c r="Z42" i="24"/>
  <c r="Y42" i="24"/>
  <c r="X42" i="24"/>
  <c r="B42" i="24"/>
  <c r="Z41" i="24"/>
  <c r="Y41" i="24"/>
  <c r="X41" i="24"/>
  <c r="B41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Z39" i="39" s="1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Z38" i="39" s="1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AD40" i="38" s="1"/>
  <c r="G40" i="38"/>
  <c r="F40" i="38"/>
  <c r="E40" i="38"/>
  <c r="D40" i="38"/>
  <c r="C40" i="38"/>
  <c r="B40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Z39" i="38" s="1"/>
  <c r="AC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AD40" i="37" s="1"/>
  <c r="D40" i="37"/>
  <c r="C40" i="37"/>
  <c r="B40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Z39" i="37" s="1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Z38" i="37" s="1"/>
  <c r="F38" i="37"/>
  <c r="E38" i="37"/>
  <c r="D38" i="37"/>
  <c r="C38" i="37"/>
  <c r="B38" i="37"/>
  <c r="AB38" i="37" s="1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9" i="36" s="1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B38" i="36" s="1"/>
  <c r="C38" i="36"/>
  <c r="B38" i="36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AD40" i="35" s="1"/>
  <c r="F40" i="35"/>
  <c r="E40" i="35"/>
  <c r="D40" i="35"/>
  <c r="C40" i="35"/>
  <c r="B40" i="35"/>
  <c r="Z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AC39" i="35" s="1"/>
  <c r="G39" i="35"/>
  <c r="F39" i="35"/>
  <c r="E39" i="35"/>
  <c r="D39" i="35"/>
  <c r="C39" i="35"/>
  <c r="B39" i="35"/>
  <c r="Z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Z38" i="35" s="1"/>
  <c r="AB38" i="35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Z40" i="34" s="1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Z39" i="34" s="1"/>
  <c r="D39" i="34"/>
  <c r="C39" i="34"/>
  <c r="AC39" i="34" s="1"/>
  <c r="B39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AB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AD40" i="33" s="1"/>
  <c r="H40" i="33"/>
  <c r="G40" i="33"/>
  <c r="F40" i="33"/>
  <c r="E40" i="33"/>
  <c r="D40" i="33"/>
  <c r="C40" i="33"/>
  <c r="B40" i="33"/>
  <c r="Z40" i="33" s="1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AB38" i="33" s="1"/>
  <c r="B38" i="33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AD40" i="32" s="1"/>
  <c r="E40" i="32"/>
  <c r="D40" i="32"/>
  <c r="C40" i="32"/>
  <c r="B40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AC39" i="32" s="1"/>
  <c r="F39" i="32"/>
  <c r="E39" i="32"/>
  <c r="D39" i="32"/>
  <c r="C39" i="32"/>
  <c r="B39" i="32"/>
  <c r="Z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AB38" i="32" s="1"/>
  <c r="G38" i="32"/>
  <c r="F38" i="32"/>
  <c r="E38" i="32"/>
  <c r="D38" i="32"/>
  <c r="C38" i="32"/>
  <c r="B38" i="32"/>
  <c r="Z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V37" i="25"/>
  <c r="U37" i="25"/>
  <c r="T37" i="25"/>
  <c r="S37" i="25"/>
  <c r="R37" i="25"/>
  <c r="Q37" i="25"/>
  <c r="O37" i="25"/>
  <c r="N37" i="25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D40" i="31" s="1"/>
  <c r="C40" i="31"/>
  <c r="B40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Z39" i="31" s="1"/>
  <c r="C39" i="31"/>
  <c r="B39" i="31"/>
  <c r="AC39" i="31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Z38" i="31" s="1"/>
  <c r="D38" i="31"/>
  <c r="C38" i="31"/>
  <c r="AB38" i="31" s="1"/>
  <c r="B38" i="3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Z40" i="30" s="1"/>
  <c r="G40" i="30"/>
  <c r="F40" i="30"/>
  <c r="E40" i="30"/>
  <c r="D40" i="30"/>
  <c r="C40" i="30"/>
  <c r="B40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Z38" i="30" s="1"/>
  <c r="AB38" i="30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Z40" i="29" s="1"/>
  <c r="E40" i="29"/>
  <c r="D40" i="29"/>
  <c r="C40" i="29"/>
  <c r="B40" i="29"/>
  <c r="AD40" i="29" s="1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Z39" i="29" s="1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Z38" i="29" s="1"/>
  <c r="H38" i="29"/>
  <c r="G38" i="29"/>
  <c r="F38" i="29"/>
  <c r="E38" i="29"/>
  <c r="D38" i="29"/>
  <c r="C38" i="29"/>
  <c r="B38" i="29"/>
  <c r="AB38" i="29" s="1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M37" i="25"/>
  <c r="L37" i="25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Z40" i="27" s="1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AC39" i="27" s="1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Z38" i="27" s="1"/>
  <c r="B38" i="27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K37" i="25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8" i="26" s="1"/>
  <c r="G38" i="26"/>
  <c r="F38" i="26"/>
  <c r="E38" i="26"/>
  <c r="D38" i="26"/>
  <c r="C38" i="26"/>
  <c r="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/>
  <c r="Y37" i="25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Z38" i="4" s="1"/>
  <c r="H38" i="4"/>
  <c r="G38" i="4"/>
  <c r="F38" i="4"/>
  <c r="E38" i="4"/>
  <c r="D38" i="4"/>
  <c r="C38" i="4"/>
  <c r="B38" i="4"/>
  <c r="AB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Z39" i="5" s="1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AB38" i="7" s="1"/>
  <c r="C38" i="7"/>
  <c r="B38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Z38" i="8" s="1"/>
  <c r="F38" i="8"/>
  <c r="E38" i="8"/>
  <c r="D38" i="8"/>
  <c r="C38" i="8"/>
  <c r="B38" i="8"/>
  <c r="AB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AC39" i="9" s="1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Z39" i="9" s="1"/>
  <c r="C39" i="9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Z38" i="9" s="1"/>
  <c r="D38" i="9"/>
  <c r="C38" i="9"/>
  <c r="B38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D40" i="14" s="1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Z40" i="15" s="1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Z38" i="15" s="1"/>
  <c r="D38" i="15"/>
  <c r="C38" i="15"/>
  <c r="B38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Z40" i="16" s="1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Z39" i="16" s="1"/>
  <c r="H39" i="16"/>
  <c r="G39" i="16"/>
  <c r="F39" i="16"/>
  <c r="E39" i="16"/>
  <c r="D39" i="16"/>
  <c r="C39" i="16"/>
  <c r="AC39" i="16" s="1"/>
  <c r="B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Z38" i="16" s="1"/>
  <c r="B38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Z39" i="17" s="1"/>
  <c r="E39" i="17"/>
  <c r="D39" i="17"/>
  <c r="C39" i="17"/>
  <c r="B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Z38" i="17" s="1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AD40" i="18" s="1"/>
  <c r="Z40" i="18"/>
  <c r="B40" i="18"/>
  <c r="Y39" i="18"/>
  <c r="X39" i="18"/>
  <c r="W39" i="18"/>
  <c r="V39" i="18"/>
  <c r="U39" i="18"/>
  <c r="T39" i="18"/>
  <c r="S39" i="18"/>
  <c r="AC39" i="18" s="1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AB38" i="18" s="1"/>
  <c r="K38" i="18"/>
  <c r="J38" i="18"/>
  <c r="I38" i="18"/>
  <c r="H38" i="18"/>
  <c r="G38" i="18"/>
  <c r="F38" i="18"/>
  <c r="E38" i="18"/>
  <c r="Z38" i="18" s="1"/>
  <c r="D38" i="18"/>
  <c r="C38" i="18"/>
  <c r="B38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AC39" i="19" s="1"/>
  <c r="G39" i="19"/>
  <c r="F39" i="19"/>
  <c r="E39" i="19"/>
  <c r="D39" i="19"/>
  <c r="C39" i="19"/>
  <c r="B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Z38" i="19" s="1"/>
  <c r="H38" i="19"/>
  <c r="G38" i="19"/>
  <c r="F38" i="19"/>
  <c r="E38" i="19"/>
  <c r="D38" i="19"/>
  <c r="C38" i="19"/>
  <c r="B38" i="19"/>
  <c r="AB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E37" i="25"/>
  <c r="AD37" i="25"/>
  <c r="AC37" i="25"/>
  <c r="AB37" i="25"/>
  <c r="AA37" i="25"/>
  <c r="Z37" i="25"/>
  <c r="X37" i="25"/>
  <c r="J37" i="25"/>
  <c r="I37" i="25"/>
  <c r="H37" i="25"/>
  <c r="G37" i="25"/>
  <c r="F37" i="25"/>
  <c r="E37" i="25"/>
  <c r="D37" i="25"/>
  <c r="C43" i="24"/>
  <c r="B37" i="25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40" i="39"/>
  <c r="Z38" i="38"/>
  <c r="Z40" i="37"/>
  <c r="Z40" i="38"/>
  <c r="Z39" i="33"/>
  <c r="Z39" i="19"/>
  <c r="AD40" i="15"/>
  <c r="Z39" i="18"/>
  <c r="W42" i="25" l="1"/>
  <c r="W44" i="25" s="1"/>
  <c r="W41" i="25" s="1"/>
  <c r="W43" i="24" s="1"/>
  <c r="B42" i="25"/>
  <c r="B44" i="25" s="1"/>
  <c r="Z42" i="25"/>
  <c r="Z44" i="25" s="1"/>
  <c r="Y42" i="25"/>
  <c r="Y44" i="25" s="1"/>
  <c r="Y41" i="25" s="1"/>
  <c r="Y43" i="24" s="1"/>
  <c r="X42" i="25"/>
  <c r="X44" i="25" s="1"/>
  <c r="AD40" i="23"/>
  <c r="AC39" i="13"/>
  <c r="Z38" i="13"/>
  <c r="Z39" i="13"/>
  <c r="AD40" i="13"/>
  <c r="Z38" i="26"/>
  <c r="AC39" i="26"/>
  <c r="AD40" i="26"/>
  <c r="Z39" i="26"/>
  <c r="Z39" i="22"/>
  <c r="Z38" i="22"/>
  <c r="AB38" i="20"/>
  <c r="AC39" i="20"/>
  <c r="Z38" i="20"/>
  <c r="Z39" i="20"/>
  <c r="Z40" i="20"/>
  <c r="AD40" i="20"/>
  <c r="Z38" i="21"/>
  <c r="AD40" i="21"/>
  <c r="AC39" i="21"/>
  <c r="Z40" i="22"/>
  <c r="AC39" i="22"/>
  <c r="Z39" i="23"/>
  <c r="AB38" i="23"/>
  <c r="AC42" i="25"/>
  <c r="AC44" i="25" s="1"/>
  <c r="AC41" i="25" s="1"/>
  <c r="AC43" i="24" s="1"/>
  <c r="AA42" i="25"/>
  <c r="AA44" i="25" s="1"/>
  <c r="AB42" i="25"/>
  <c r="AB44" i="25" s="1"/>
  <c r="AE42" i="25"/>
  <c r="AE44" i="25" s="1"/>
  <c r="AE41" i="25" s="1"/>
  <c r="AE43" i="24" s="1"/>
  <c r="AF42" i="25"/>
  <c r="AF44" i="25" s="1"/>
  <c r="AD42" i="25"/>
  <c r="AD44" i="25" s="1"/>
  <c r="T42" i="25"/>
  <c r="T44" i="25" s="1"/>
  <c r="U42" i="25"/>
  <c r="U44" i="25" s="1"/>
  <c r="V42" i="25"/>
  <c r="V44" i="25" s="1"/>
  <c r="R42" i="25"/>
  <c r="R44" i="25" s="1"/>
  <c r="Q42" i="25"/>
  <c r="Q44" i="25" s="1"/>
  <c r="N42" i="25"/>
  <c r="N44" i="25" s="1"/>
  <c r="S42" i="25"/>
  <c r="S44" i="25" s="1"/>
  <c r="S41" i="25" s="1"/>
  <c r="S43" i="24" s="1"/>
  <c r="P42" i="25"/>
  <c r="P44" i="25" s="1"/>
  <c r="O42" i="25"/>
  <c r="O44" i="25" s="1"/>
  <c r="I42" i="25"/>
  <c r="I44" i="25" s="1"/>
  <c r="L42" i="25"/>
  <c r="L44" i="25" s="1"/>
  <c r="J42" i="25"/>
  <c r="J44" i="25"/>
  <c r="J41" i="25" s="1"/>
  <c r="J43" i="24" s="1"/>
  <c r="H42" i="25"/>
  <c r="H44" i="25" s="1"/>
  <c r="K42" i="25"/>
  <c r="K44" i="25" s="1"/>
  <c r="M42" i="25"/>
  <c r="M44" i="25" s="1"/>
  <c r="G42" i="25"/>
  <c r="G44" i="25" s="1"/>
  <c r="E42" i="25"/>
  <c r="E44" i="25" s="1"/>
  <c r="E41" i="25" s="1"/>
  <c r="E43" i="24" s="1"/>
  <c r="D42" i="25"/>
  <c r="D44" i="25" s="1"/>
  <c r="F42" i="25"/>
  <c r="F44" i="25" s="1"/>
  <c r="AB38" i="15"/>
  <c r="Z38" i="33"/>
  <c r="Z39" i="21"/>
  <c r="AD40" i="17"/>
  <c r="Z40" i="28"/>
  <c r="Z40" i="31"/>
  <c r="Z40" i="6"/>
  <c r="AC39" i="37"/>
  <c r="AB38" i="22"/>
  <c r="Z38" i="34"/>
  <c r="AB38" i="9"/>
  <c r="AD40" i="22"/>
  <c r="Z38" i="23"/>
  <c r="Z40" i="14"/>
  <c r="Z40" i="8"/>
  <c r="AD40" i="30"/>
  <c r="AC39" i="23"/>
  <c r="Z40" i="26"/>
  <c r="AC39" i="8"/>
  <c r="Z40" i="32"/>
  <c r="AC39" i="17"/>
  <c r="Z40" i="23"/>
  <c r="AC39" i="14"/>
  <c r="Z38" i="6"/>
  <c r="Z40" i="5"/>
  <c r="Z38" i="36"/>
  <c r="AB38" i="21"/>
  <c r="Z39" i="30"/>
  <c r="Z40" i="21"/>
  <c r="AB38" i="16"/>
  <c r="AB38" i="13"/>
  <c r="AD40" i="9"/>
  <c r="Z39" i="7"/>
  <c r="Z40" i="36"/>
  <c r="AD40" i="19"/>
  <c r="AC39" i="6"/>
  <c r="Y46" i="25" l="1"/>
  <c r="Z41" i="25"/>
  <c r="Z43" i="24" s="1"/>
  <c r="Z46" i="25"/>
  <c r="B41" i="25"/>
  <c r="B43" i="24" s="1"/>
  <c r="B46" i="25"/>
  <c r="AD41" i="25"/>
  <c r="AD43" i="24" s="1"/>
  <c r="AD46" i="25"/>
  <c r="X41" i="25"/>
  <c r="X43" i="24" s="1"/>
  <c r="X46" i="25"/>
  <c r="W46" i="25"/>
  <c r="AF41" i="25"/>
  <c r="AF43" i="24" s="1"/>
  <c r="AF46" i="25"/>
  <c r="AB41" i="25"/>
  <c r="AB43" i="24" s="1"/>
  <c r="AB46" i="25"/>
  <c r="AA46" i="25"/>
  <c r="AA41" i="25"/>
  <c r="AA43" i="24" s="1"/>
  <c r="AE46" i="25"/>
  <c r="AC46" i="25"/>
  <c r="V41" i="25"/>
  <c r="V43" i="24" s="1"/>
  <c r="V46" i="25"/>
  <c r="U41" i="25"/>
  <c r="U43" i="24" s="1"/>
  <c r="U46" i="25"/>
  <c r="T41" i="25"/>
  <c r="T43" i="24" s="1"/>
  <c r="T46" i="25"/>
  <c r="O41" i="25"/>
  <c r="O43" i="24" s="1"/>
  <c r="O46" i="25"/>
  <c r="N41" i="25"/>
  <c r="N43" i="24" s="1"/>
  <c r="N46" i="25"/>
  <c r="Q41" i="25"/>
  <c r="Q43" i="24" s="1"/>
  <c r="Q46" i="25"/>
  <c r="R41" i="25"/>
  <c r="R43" i="24" s="1"/>
  <c r="R46" i="25"/>
  <c r="S46" i="25"/>
  <c r="P41" i="25"/>
  <c r="P43" i="24" s="1"/>
  <c r="P46" i="25"/>
  <c r="M41" i="25"/>
  <c r="M43" i="24" s="1"/>
  <c r="M46" i="25"/>
  <c r="I41" i="25"/>
  <c r="I43" i="24" s="1"/>
  <c r="I46" i="25"/>
  <c r="H41" i="25"/>
  <c r="H43" i="24" s="1"/>
  <c r="H46" i="25"/>
  <c r="K41" i="25"/>
  <c r="K43" i="24" s="1"/>
  <c r="K46" i="25"/>
  <c r="L46" i="25"/>
  <c r="L41" i="25"/>
  <c r="L43" i="24" s="1"/>
  <c r="J46" i="25"/>
  <c r="F41" i="25"/>
  <c r="F43" i="24" s="1"/>
  <c r="F46" i="25"/>
  <c r="G41" i="25"/>
  <c r="G43" i="24" s="1"/>
  <c r="G46" i="25"/>
  <c r="E46" i="25"/>
  <c r="D41" i="25"/>
  <c r="D43" i="24" s="1"/>
  <c r="D46" i="25"/>
</calcChain>
</file>

<file path=xl/sharedStrings.xml><?xml version="1.0" encoding="utf-8"?>
<sst xmlns="http://schemas.openxmlformats.org/spreadsheetml/2006/main" count="980" uniqueCount="173">
  <si>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</si>
  <si>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</si>
  <si>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</si>
  <si>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</si>
  <si>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</si>
  <si>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</si>
  <si>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</si>
  <si>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</si>
  <si>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</si>
  <si>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</si>
  <si>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</si>
  <si>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</si>
  <si>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</si>
  <si>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</si>
  <si>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</si>
  <si>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</si>
  <si>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</si>
  <si>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</si>
  <si>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</si>
  <si>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</si>
  <si>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</si>
  <si>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</si>
  <si>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</si>
  <si>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</si>
  <si>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</si>
  <si>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</si>
  <si>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</si>
  <si>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</si>
  <si>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</si>
  <si>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</si>
  <si>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</si>
  <si>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</si>
  <si>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</si>
  <si>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</si>
  <si>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</si>
  <si>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</si>
  <si>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</si>
  <si>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</si>
  <si>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</si>
  <si>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</si>
  <si>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</si>
  <si>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</si>
  <si>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</si>
  <si>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</si>
  <si>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</si>
  <si>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</si>
  <si>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</si>
  <si>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</si>
  <si>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</si>
  <si>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</si>
  <si>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</si>
  <si>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</si>
  <si>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</si>
  <si>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</si>
  <si>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</si>
  <si>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</si>
  <si>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</si>
  <si>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</si>
  <si>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</si>
  <si>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</si>
  <si>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</si>
  <si>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</si>
  <si>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</si>
  <si>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</si>
  <si>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</si>
  <si>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</si>
  <si>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</si>
  <si>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</si>
  <si>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</si>
  <si>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</si>
  <si>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</si>
  <si>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</si>
  <si>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</si>
  <si>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</si>
  <si>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</si>
  <si>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</si>
  <si>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</si>
  <si>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</si>
  <si>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</si>
  <si>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</si>
  <si>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</si>
  <si>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</si>
  <si>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</si>
  <si>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</si>
  <si>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</si>
  <si>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</si>
  <si>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</si>
  <si>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</si>
  <si>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</si>
  <si>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</si>
  <si>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</si>
  <si>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</si>
  <si>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</si>
  <si>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</si>
  <si>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</si>
  <si>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</si>
  <si>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</si>
  <si>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</si>
  <si>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</si>
  <si>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</si>
  <si>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</si>
  <si>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</si>
  <si>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</si>
  <si>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</si>
  <si>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</si>
  <si>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</si>
  <si>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</si>
  <si>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</si>
  <si>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</si>
  <si>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</si>
  <si>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</si>
  <si>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</si>
  <si>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</si>
  <si>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</si>
  <si>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</si>
  <si>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</si>
  <si>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</si>
  <si>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</si>
  <si>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</si>
  <si>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</si>
  <si>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</si>
  <si>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</si>
  <si>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</si>
  <si>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</si>
  <si>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</si>
  <si>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</si>
  <si>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</si>
  <si>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</si>
  <si>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</si>
  <si>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</si>
  <si>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</si>
  <si>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</si>
  <si>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</si>
  <si>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</si>
  <si>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</si>
  <si>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</si>
  <si>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</si>
  <si>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</si>
  <si>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</si>
  <si>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</si>
  <si>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</si>
  <si>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</si>
  <si>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</si>
  <si>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</si>
  <si>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</si>
  <si>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測站名稱：麥寮環境監測中心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</si>
  <si>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</si>
  <si>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</si>
  <si>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</si>
  <si>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</si>
  <si>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一日內有效小時數未達十六小時以上</t>
  </si>
  <si>
    <t>月份</t>
    <phoneticPr fontId="1" type="noConversion"/>
  </si>
  <si>
    <t>本月應監測總時數</t>
    <phoneticPr fontId="1" type="noConversion"/>
  </si>
  <si>
    <t>年</t>
    <phoneticPr fontId="1" type="noConversion"/>
  </si>
  <si>
    <t>有效總時數</t>
    <phoneticPr fontId="1" type="noConversion"/>
  </si>
  <si>
    <t>不可抗因素/報備核時數</t>
    <phoneticPr fontId="1" type="noConversion"/>
  </si>
  <si>
    <t>無效總時數</t>
    <phoneticPr fontId="1" type="noConversion"/>
  </si>
  <si>
    <t>定保時數</t>
    <phoneticPr fontId="1" type="noConversion"/>
  </si>
  <si>
    <t>維護時數</t>
    <phoneticPr fontId="1" type="noConversion"/>
  </si>
  <si>
    <t>監測有效總時數</t>
    <phoneticPr fontId="1" type="noConversion"/>
  </si>
  <si>
    <t>資料可用率</t>
    <phoneticPr fontId="1" type="noConversion"/>
  </si>
  <si>
    <t>SO2_x000D_
ppb</t>
    <phoneticPr fontId="1" type="noConversion"/>
  </si>
  <si>
    <t>NOx
ppb</t>
    <phoneticPr fontId="1" type="noConversion"/>
  </si>
  <si>
    <t>CO
ppm</t>
    <phoneticPr fontId="1" type="noConversion"/>
  </si>
  <si>
    <t>O3
ppb</t>
    <phoneticPr fontId="1" type="noConversion"/>
  </si>
  <si>
    <t>THC
ppm</t>
    <phoneticPr fontId="1" type="noConversion"/>
  </si>
  <si>
    <t>WS
m/s</t>
    <phoneticPr fontId="1" type="noConversion"/>
  </si>
  <si>
    <t>WD
deg</t>
    <phoneticPr fontId="1" type="noConversion"/>
  </si>
  <si>
    <t>AT
℃</t>
    <phoneticPr fontId="1" type="noConversion"/>
  </si>
  <si>
    <t>RH
%</t>
    <phoneticPr fontId="1" type="noConversion"/>
  </si>
  <si>
    <t>BP
hPa</t>
    <phoneticPr fontId="1" type="noConversion"/>
  </si>
  <si>
    <t>RF
mm/h</t>
    <phoneticPr fontId="1" type="noConversion"/>
  </si>
  <si>
    <t>監測_x000D_
總筆數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</si>
</sst>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0.00"/>
    <numFmt numFmtId="177" formatCode="0.0_ "/>
    <numFmt numFmtId="178" formatCode="0.0_);[Red]\(0.0\)"/>
    <numFmt numFmtId="179" formatCode="0_);[Red]\(0\)"/>
    <numFmt numFmtId="180" formatCode="0.0"/>
  </numFmts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178" fontId="3" fillId="3" borderId="1" xfId="0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>
      <alignment vertical="center"/>
    </xf>
    <xf numFmtId="179" fontId="7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7" fillId="0" borderId="1" xfId="0" applyNumberFormat="1" applyFont="1" applyBorder="1" applyAlignment="1">
      <alignment horizontal="center" vertical="center"/>
    </xf>
    <xf numFmtId="179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9" borderId="0" xfId="0" applyFill="1">
      <alignment vertical="center"/>
    </xf>
    <xf numFmtId="1" fontId="7" fillId="0" borderId="1" xfId="0" applyNumberFormat="1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1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7499999999999999E-2"/>
          <c:y val="0.23095315577396183"/>
          <c:w val="0.8287500000000001"/>
          <c:h val="0.5264850885157889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51856"/>
        <c:axId val="31635146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1072"/>
        <c:axId val="316357344"/>
      </c:scatterChart>
      <c:catAx>
        <c:axId val="3163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16351464"/>
        <c:crosses val="autoZero"/>
        <c:auto val="1"/>
        <c:lblAlgn val="ctr"/>
        <c:lblOffset val="100"/>
        <c:noMultiLvlLbl val="0"/>
      </c:catAx>
      <c:valAx>
        <c:axId val="31635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6351856"/>
        <c:crosses val="autoZero"/>
        <c:crossBetween val="between"/>
      </c:valAx>
      <c:valAx>
        <c:axId val="3163510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16357344"/>
        <c:crosses val="max"/>
        <c:crossBetween val="midCat"/>
      </c:valAx>
      <c:valAx>
        <c:axId val="3163573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163510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8.763643793190227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90728"/>
        <c:axId val="373533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F6-4CEA-BFD1-C9F31574E1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90728"/>
        <c:axId val="373533136"/>
      </c:scatterChart>
      <c:catAx>
        <c:axId val="37279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533136"/>
        <c:crosses val="autoZero"/>
        <c:auto val="1"/>
        <c:lblAlgn val="ctr"/>
        <c:lblOffset val="100"/>
        <c:noMultiLvlLbl val="0"/>
      </c:catAx>
      <c:valAx>
        <c:axId val="37353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2790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34312"/>
        <c:axId val="373534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E6-4E8F-80DD-CA2B42D859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4312"/>
        <c:axId val="373534704"/>
      </c:scatterChart>
      <c:catAx>
        <c:axId val="3735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534704"/>
        <c:crosses val="autoZero"/>
        <c:auto val="1"/>
        <c:lblAlgn val="ctr"/>
        <c:lblOffset val="100"/>
        <c:noMultiLvlLbl val="0"/>
      </c:catAx>
      <c:valAx>
        <c:axId val="37353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534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35880"/>
        <c:axId val="373536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C7-49F6-9038-7263E7D904A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35880"/>
        <c:axId val="373536272"/>
      </c:scatterChart>
      <c:catAx>
        <c:axId val="37353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536272"/>
        <c:crosses val="autoZero"/>
        <c:auto val="1"/>
        <c:lblAlgn val="ctr"/>
        <c:lblOffset val="100"/>
        <c:noMultiLvlLbl val="0"/>
      </c:catAx>
      <c:valAx>
        <c:axId val="37353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535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90744"/>
        <c:axId val="374091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B3-41FB-9C90-4D82061E04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0744"/>
        <c:axId val="374091136"/>
      </c:scatterChart>
      <c:catAx>
        <c:axId val="37409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091136"/>
        <c:crosses val="autoZero"/>
        <c:auto val="1"/>
        <c:lblAlgn val="ctr"/>
        <c:lblOffset val="100"/>
        <c:noMultiLvlLbl val="0"/>
      </c:catAx>
      <c:valAx>
        <c:axId val="37409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09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92312"/>
        <c:axId val="374092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9-4AF8-B41F-A73F75A93CA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2312"/>
        <c:axId val="374092704"/>
      </c:scatterChart>
      <c:catAx>
        <c:axId val="3740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092704"/>
        <c:crosses val="autoZero"/>
        <c:auto val="1"/>
        <c:lblAlgn val="ctr"/>
        <c:lblOffset val="100"/>
        <c:noMultiLvlLbl val="0"/>
      </c:catAx>
      <c:valAx>
        <c:axId val="37409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092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93880"/>
        <c:axId val="373878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A1-4FC0-820D-6E06953E96D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3880"/>
        <c:axId val="373878704"/>
      </c:scatterChart>
      <c:catAx>
        <c:axId val="37409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878704"/>
        <c:crosses val="autoZero"/>
        <c:auto val="1"/>
        <c:lblAlgn val="ctr"/>
        <c:lblOffset val="100"/>
        <c:noMultiLvlLbl val="0"/>
      </c:catAx>
      <c:valAx>
        <c:axId val="37387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093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9880"/>
        <c:axId val="373880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86-47F8-A33F-CA1BB2C8BC4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79880"/>
        <c:axId val="373880272"/>
      </c:scatterChart>
      <c:catAx>
        <c:axId val="3738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880272"/>
        <c:crosses val="autoZero"/>
        <c:auto val="1"/>
        <c:lblAlgn val="ctr"/>
        <c:lblOffset val="100"/>
        <c:noMultiLvlLbl val="0"/>
      </c:catAx>
      <c:valAx>
        <c:axId val="37388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87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81448"/>
        <c:axId val="3738818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7D-43AA-9911-39FB1084CCE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81448"/>
        <c:axId val="373881840"/>
      </c:scatterChart>
      <c:catAx>
        <c:axId val="37388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881840"/>
        <c:crosses val="autoZero"/>
        <c:auto val="1"/>
        <c:lblAlgn val="ctr"/>
        <c:lblOffset val="100"/>
        <c:noMultiLvlLbl val="0"/>
      </c:catAx>
      <c:valAx>
        <c:axId val="37388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3881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2128"/>
        <c:axId val="374292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3A-49C0-BDE8-C66A18B288F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2128"/>
        <c:axId val="374292520"/>
      </c:scatterChart>
      <c:catAx>
        <c:axId val="3742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292520"/>
        <c:crosses val="autoZero"/>
        <c:auto val="1"/>
        <c:lblAlgn val="ctr"/>
        <c:lblOffset val="100"/>
        <c:noMultiLvlLbl val="0"/>
      </c:catAx>
      <c:valAx>
        <c:axId val="37429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2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3696"/>
        <c:axId val="374294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05-4511-A03B-4781016F7C0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3696"/>
        <c:axId val="374294088"/>
      </c:scatterChart>
      <c:catAx>
        <c:axId val="37429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294088"/>
        <c:crosses val="autoZero"/>
        <c:auto val="1"/>
        <c:lblAlgn val="ctr"/>
        <c:lblOffset val="100"/>
        <c:noMultiLvlLbl val="0"/>
      </c:catAx>
      <c:valAx>
        <c:axId val="374294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29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1074587185663413E-2"/>
          <c:y val="0.25711821421573933"/>
          <c:w val="0.8690248565965587"/>
          <c:h val="0.4983936833855584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B-44CF-9C0F-D52B28BB22EC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28472"/>
        <c:axId val="31952886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9256"/>
        <c:axId val="319529648"/>
      </c:scatterChart>
      <c:catAx>
        <c:axId val="3195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19528864"/>
        <c:crosses val="autoZero"/>
        <c:auto val="1"/>
        <c:lblAlgn val="ctr"/>
        <c:lblOffset val="100"/>
        <c:noMultiLvlLbl val="0"/>
      </c:catAx>
      <c:valAx>
        <c:axId val="31952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528472"/>
        <c:crosses val="autoZero"/>
        <c:crossBetween val="between"/>
      </c:valAx>
      <c:valAx>
        <c:axId val="319529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19529648"/>
        <c:crosses val="max"/>
        <c:crossBetween val="midCat"/>
      </c:valAx>
      <c:valAx>
        <c:axId val="3195296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195292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95264"/>
        <c:axId val="3749517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9-4BDC-8F0C-10490D5D856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95264"/>
        <c:axId val="374951744"/>
      </c:scatterChart>
      <c:catAx>
        <c:axId val="3742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951744"/>
        <c:crosses val="autoZero"/>
        <c:auto val="1"/>
        <c:lblAlgn val="ctr"/>
        <c:lblOffset val="100"/>
        <c:noMultiLvlLbl val="0"/>
      </c:catAx>
      <c:valAx>
        <c:axId val="37495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29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52920"/>
        <c:axId val="3749533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2-457F-8249-AB211E7EE2C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52920"/>
        <c:axId val="374953312"/>
      </c:scatterChart>
      <c:catAx>
        <c:axId val="37495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953312"/>
        <c:crosses val="autoZero"/>
        <c:auto val="1"/>
        <c:lblAlgn val="ctr"/>
        <c:lblOffset val="100"/>
        <c:noMultiLvlLbl val="0"/>
      </c:catAx>
      <c:valAx>
        <c:axId val="3749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952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54488"/>
        <c:axId val="3749548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3F-4900-B3DA-AD770E58238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54488"/>
        <c:axId val="374954880"/>
      </c:scatterChart>
      <c:catAx>
        <c:axId val="37495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4954880"/>
        <c:crosses val="autoZero"/>
        <c:auto val="1"/>
        <c:lblAlgn val="ctr"/>
        <c:lblOffset val="100"/>
        <c:noMultiLvlLbl val="0"/>
      </c:catAx>
      <c:valAx>
        <c:axId val="3749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495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65432"/>
        <c:axId val="3754658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5A-4828-9503-6EBE95B02AF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65432"/>
        <c:axId val="375465824"/>
      </c:scatterChart>
      <c:catAx>
        <c:axId val="37546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465824"/>
        <c:crosses val="autoZero"/>
        <c:auto val="1"/>
        <c:lblAlgn val="ctr"/>
        <c:lblOffset val="100"/>
        <c:noMultiLvlLbl val="0"/>
      </c:catAx>
      <c:valAx>
        <c:axId val="37546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465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67000"/>
        <c:axId val="3754673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4-4307-85C4-27760EA5388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67000"/>
        <c:axId val="375467392"/>
      </c:scatterChart>
      <c:catAx>
        <c:axId val="37546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467392"/>
        <c:crosses val="autoZero"/>
        <c:auto val="1"/>
        <c:lblAlgn val="ctr"/>
        <c:lblOffset val="100"/>
        <c:noMultiLvlLbl val="0"/>
      </c:catAx>
      <c:valAx>
        <c:axId val="37546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46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68568"/>
        <c:axId val="3756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5A-4B58-9DE5-D3391077451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68568"/>
        <c:axId val="375692344"/>
      </c:scatterChart>
      <c:catAx>
        <c:axId val="37546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692344"/>
        <c:crosses val="autoZero"/>
        <c:auto val="1"/>
        <c:lblAlgn val="ctr"/>
        <c:lblOffset val="100"/>
        <c:noMultiLvlLbl val="0"/>
      </c:catAx>
      <c:valAx>
        <c:axId val="3756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468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93520"/>
        <c:axId val="3756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7-43E8-AEFC-EDE4A71DA4F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3520"/>
        <c:axId val="375693912"/>
      </c:scatterChart>
      <c:catAx>
        <c:axId val="37569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693912"/>
        <c:crosses val="autoZero"/>
        <c:auto val="1"/>
        <c:lblAlgn val="ctr"/>
        <c:lblOffset val="100"/>
        <c:noMultiLvlLbl val="0"/>
      </c:catAx>
      <c:valAx>
        <c:axId val="3756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69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95088"/>
        <c:axId val="375695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10-4E18-AC50-D246652754E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95088"/>
        <c:axId val="375695480"/>
      </c:scatterChart>
      <c:catAx>
        <c:axId val="3756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5695480"/>
        <c:crosses val="autoZero"/>
        <c:auto val="1"/>
        <c:lblAlgn val="ctr"/>
        <c:lblOffset val="100"/>
        <c:noMultiLvlLbl val="0"/>
      </c:catAx>
      <c:valAx>
        <c:axId val="37569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569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1040"/>
        <c:axId val="3196114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65-4C3A-B03D-49B3F38B65A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1040"/>
        <c:axId val="319611432"/>
      </c:scatterChart>
      <c:catAx>
        <c:axId val="3196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611432"/>
        <c:crosses val="autoZero"/>
        <c:auto val="1"/>
        <c:lblAlgn val="ctr"/>
        <c:lblOffset val="100"/>
        <c:noMultiLvlLbl val="0"/>
      </c:catAx>
      <c:valAx>
        <c:axId val="31961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1961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2608"/>
        <c:axId val="3196130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F-467A-AC94-C685C40EF37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2608"/>
        <c:axId val="319613000"/>
      </c:scatterChart>
      <c:catAx>
        <c:axId val="3196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613000"/>
        <c:crosses val="autoZero"/>
        <c:auto val="1"/>
        <c:lblAlgn val="ctr"/>
        <c:lblOffset val="100"/>
        <c:noMultiLvlLbl val="0"/>
      </c:catAx>
      <c:valAx>
        <c:axId val="319613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1961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4608839369139679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A41-A3B2-C55F59C5FF47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30432"/>
        <c:axId val="3195308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216"/>
        <c:axId val="319531608"/>
      </c:scatterChart>
      <c:catAx>
        <c:axId val="319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19530824"/>
        <c:crosses val="autoZero"/>
        <c:auto val="1"/>
        <c:lblAlgn val="ctr"/>
        <c:lblOffset val="100"/>
        <c:noMultiLvlLbl val="0"/>
      </c:catAx>
      <c:valAx>
        <c:axId val="319530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19530432"/>
        <c:crosses val="autoZero"/>
        <c:crossBetween val="between"/>
      </c:valAx>
      <c:valAx>
        <c:axId val="3195312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19531608"/>
        <c:crosses val="max"/>
        <c:crossBetween val="midCat"/>
      </c:valAx>
      <c:valAx>
        <c:axId val="3195316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195312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14176"/>
        <c:axId val="376569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61-4B55-BE34-D1A70E2AD1E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4176"/>
        <c:axId val="376569872"/>
      </c:scatterChart>
      <c:catAx>
        <c:axId val="3196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569872"/>
        <c:crosses val="autoZero"/>
        <c:auto val="1"/>
        <c:lblAlgn val="ctr"/>
        <c:lblOffset val="100"/>
        <c:noMultiLvlLbl val="0"/>
      </c:catAx>
      <c:valAx>
        <c:axId val="37656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1961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71048"/>
        <c:axId val="376571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6-4267-B57C-20F01C53B40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71048"/>
        <c:axId val="376571440"/>
      </c:scatterChart>
      <c:catAx>
        <c:axId val="37657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571440"/>
        <c:crosses val="autoZero"/>
        <c:auto val="1"/>
        <c:lblAlgn val="ctr"/>
        <c:lblOffset val="100"/>
        <c:noMultiLvlLbl val="0"/>
      </c:catAx>
      <c:valAx>
        <c:axId val="37657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571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72616"/>
        <c:axId val="3765730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1B-469B-B772-993C880063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72616"/>
        <c:axId val="376573008"/>
      </c:scatterChart>
      <c:catAx>
        <c:axId val="37657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573008"/>
        <c:crosses val="autoZero"/>
        <c:auto val="1"/>
        <c:lblAlgn val="ctr"/>
        <c:lblOffset val="100"/>
        <c:noMultiLvlLbl val="0"/>
      </c:catAx>
      <c:valAx>
        <c:axId val="37657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572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22184"/>
        <c:axId val="37672257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8-4FAC-B0AB-C1E328B1922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22184"/>
        <c:axId val="376722576"/>
      </c:scatterChart>
      <c:catAx>
        <c:axId val="37672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722576"/>
        <c:crosses val="autoZero"/>
        <c:auto val="1"/>
        <c:lblAlgn val="ctr"/>
        <c:lblOffset val="100"/>
        <c:noMultiLvlLbl val="0"/>
      </c:catAx>
      <c:valAx>
        <c:axId val="37672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722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23752"/>
        <c:axId val="3767241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73-42DC-A22E-6595FD0491A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23752"/>
        <c:axId val="376724144"/>
      </c:scatterChart>
      <c:catAx>
        <c:axId val="37672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6724144"/>
        <c:crosses val="autoZero"/>
        <c:auto val="1"/>
        <c:lblAlgn val="ctr"/>
        <c:lblOffset val="100"/>
        <c:noMultiLvlLbl val="0"/>
      </c:catAx>
      <c:valAx>
        <c:axId val="37672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672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0544"/>
        <c:axId val="3771109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5E-4D8D-98A4-719DF790F26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0544"/>
        <c:axId val="377110936"/>
      </c:scatterChart>
      <c:catAx>
        <c:axId val="3771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110936"/>
        <c:crosses val="autoZero"/>
        <c:auto val="1"/>
        <c:lblAlgn val="ctr"/>
        <c:lblOffset val="100"/>
        <c:noMultiLvlLbl val="0"/>
      </c:catAx>
      <c:valAx>
        <c:axId val="377110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11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2112"/>
        <c:axId val="3771125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30-410A-8AFF-4B4E56749FD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2112"/>
        <c:axId val="377112504"/>
      </c:scatterChart>
      <c:catAx>
        <c:axId val="3771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112504"/>
        <c:crosses val="autoZero"/>
        <c:auto val="1"/>
        <c:lblAlgn val="ctr"/>
        <c:lblOffset val="100"/>
        <c:noMultiLvlLbl val="0"/>
      </c:catAx>
      <c:valAx>
        <c:axId val="377112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11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13680"/>
        <c:axId val="377114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6A-4D30-8A33-93DE803FB1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3680"/>
        <c:axId val="377114072"/>
      </c:scatterChart>
      <c:catAx>
        <c:axId val="37711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114072"/>
        <c:crosses val="autoZero"/>
        <c:auto val="1"/>
        <c:lblAlgn val="ctr"/>
        <c:lblOffset val="100"/>
        <c:noMultiLvlLbl val="0"/>
      </c:catAx>
      <c:valAx>
        <c:axId val="37711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11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86072"/>
        <c:axId val="377586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B1-4E3C-9841-B99B6A01724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6072"/>
        <c:axId val="377586464"/>
      </c:scatterChart>
      <c:catAx>
        <c:axId val="37758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586464"/>
        <c:crosses val="autoZero"/>
        <c:auto val="1"/>
        <c:lblAlgn val="ctr"/>
        <c:lblOffset val="100"/>
        <c:noMultiLvlLbl val="0"/>
      </c:catAx>
      <c:valAx>
        <c:axId val="37758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377586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87640"/>
        <c:axId val="377588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09-4B27-B5E8-61614A3894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87640"/>
        <c:axId val="377588032"/>
      </c:scatterChart>
      <c:catAx>
        <c:axId val="37758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7588032"/>
        <c:crosses val="autoZero"/>
        <c:auto val="1"/>
        <c:lblAlgn val="ctr"/>
        <c:lblOffset val="100"/>
        <c:noMultiLvlLbl val="0"/>
      </c:catAx>
      <c:valAx>
        <c:axId val="3775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7587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46326914860150531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B3-4DFD-A883-10006732ABF9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88768"/>
        <c:axId val="372789160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89552"/>
        <c:axId val="372789944"/>
      </c:scatterChart>
      <c:catAx>
        <c:axId val="3727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2789160"/>
        <c:crosses val="autoZero"/>
        <c:auto val="1"/>
        <c:lblAlgn val="ctr"/>
        <c:lblOffset val="100"/>
        <c:noMultiLvlLbl val="0"/>
      </c:catAx>
      <c:valAx>
        <c:axId val="372789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788768"/>
        <c:crosses val="autoZero"/>
        <c:crossBetween val="between"/>
      </c:valAx>
      <c:valAx>
        <c:axId val="3727895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2789944"/>
        <c:crosses val="max"/>
        <c:crossBetween val="midCat"/>
      </c:valAx>
      <c:valAx>
        <c:axId val="3727899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27895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482350842101803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C4-4E8B-BA4B-85790EEEBD7C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92296"/>
        <c:axId val="37298160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2000"/>
        <c:axId val="372982392"/>
      </c:scatterChart>
      <c:catAx>
        <c:axId val="37279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2981608"/>
        <c:crosses val="autoZero"/>
        <c:auto val="1"/>
        <c:lblAlgn val="ctr"/>
        <c:lblOffset val="100"/>
        <c:noMultiLvlLbl val="0"/>
      </c:catAx>
      <c:valAx>
        <c:axId val="37298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792296"/>
        <c:crosses val="autoZero"/>
        <c:crossBetween val="between"/>
      </c:valAx>
      <c:valAx>
        <c:axId val="3729820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2982392"/>
        <c:crosses val="max"/>
        <c:crossBetween val="midCat"/>
      </c:valAx>
      <c:valAx>
        <c:axId val="3729823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29820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482350842101803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4-4F66-9C7D-664A6A15F492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3568"/>
        <c:axId val="372983960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4352"/>
        <c:axId val="372984744"/>
      </c:scatterChart>
      <c:catAx>
        <c:axId val="37298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2983960"/>
        <c:crosses val="autoZero"/>
        <c:auto val="1"/>
        <c:lblAlgn val="ctr"/>
        <c:lblOffset val="100"/>
        <c:noMultiLvlLbl val="0"/>
      </c:catAx>
      <c:valAx>
        <c:axId val="372983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983568"/>
        <c:crosses val="autoZero"/>
        <c:crossBetween val="between"/>
      </c:valAx>
      <c:valAx>
        <c:axId val="3729843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2984744"/>
        <c:crosses val="max"/>
        <c:crossBetween val="midCat"/>
      </c:valAx>
      <c:valAx>
        <c:axId val="3729847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2984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5126668257376918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8-437B-9223-37E1550A8D51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06376"/>
        <c:axId val="37330676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7160"/>
        <c:axId val="373307552"/>
      </c:scatterChart>
      <c:catAx>
        <c:axId val="37330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3306768"/>
        <c:crosses val="autoZero"/>
        <c:auto val="1"/>
        <c:lblAlgn val="ctr"/>
        <c:lblOffset val="100"/>
        <c:noMultiLvlLbl val="0"/>
      </c:catAx>
      <c:valAx>
        <c:axId val="37330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306376"/>
        <c:crosses val="autoZero"/>
        <c:crossBetween val="between"/>
      </c:valAx>
      <c:valAx>
        <c:axId val="3733071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3307552"/>
        <c:crosses val="max"/>
        <c:crossBetween val="midCat"/>
      </c:valAx>
      <c:valAx>
        <c:axId val="3733075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33071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5199054061195370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50-44B7-99FC-8D831D277A03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08336"/>
        <c:axId val="37330872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9120"/>
        <c:axId val="373309512"/>
      </c:scatterChart>
      <c:catAx>
        <c:axId val="37330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373308728"/>
        <c:crosses val="autoZero"/>
        <c:auto val="1"/>
        <c:lblAlgn val="ctr"/>
        <c:lblOffset val="100"/>
        <c:noMultiLvlLbl val="0"/>
      </c:catAx>
      <c:valAx>
        <c:axId val="37330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3308336"/>
        <c:crosses val="autoZero"/>
        <c:crossBetween val="between"/>
      </c:valAx>
      <c:valAx>
        <c:axId val="3733091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3309512"/>
        <c:crosses val="max"/>
        <c:crossBetween val="midCat"/>
      </c:valAx>
      <c:valAx>
        <c:axId val="37330951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3733091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3176"/>
        <c:axId val="3727919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1-4473-8110-CB1877742F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3176"/>
        <c:axId val="372791904"/>
      </c:scatterChart>
      <c:catAx>
        <c:axId val="37298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72791904"/>
        <c:crosses val="autoZero"/>
        <c:auto val="1"/>
        <c:lblAlgn val="ctr"/>
        <c:lblOffset val="100"/>
        <c:noMultiLvlLbl val="0"/>
      </c:catAx>
      <c:valAx>
        <c:axId val="37279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72983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28575</xdr:rowOff>
    </xdr:from>
    <xdr:to>
      <xdr:col>8</xdr:col>
      <xdr:colOff>828674</xdr:colOff>
      <xdr:row>74</xdr:row>
      <xdr:rowOff>200024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47</xdr:row>
      <xdr:rowOff>28576</xdr:rowOff>
    </xdr:from>
    <xdr:to>
      <xdr:col>31</xdr:col>
      <xdr:colOff>828675</xdr:colOff>
      <xdr:row>75</xdr:row>
      <xdr:rowOff>0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819150</xdr:colOff>
      <xdr:row>100</xdr:row>
      <xdr:rowOff>85725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75</xdr:row>
      <xdr:rowOff>0</xdr:rowOff>
    </xdr:from>
    <xdr:to>
      <xdr:col>31</xdr:col>
      <xdr:colOff>819149</xdr:colOff>
      <xdr:row>100</xdr:row>
      <xdr:rowOff>85725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809624</xdr:colOff>
      <xdr:row>125</xdr:row>
      <xdr:rowOff>180975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100</xdr:row>
      <xdr:rowOff>95250</xdr:rowOff>
    </xdr:from>
    <xdr:to>
      <xdr:col>32</xdr:col>
      <xdr:colOff>0</xdr:colOff>
      <xdr:row>125</xdr:row>
      <xdr:rowOff>180975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790574</xdr:colOff>
      <xdr:row>152</xdr:row>
      <xdr:rowOff>190500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125</xdr:row>
      <xdr:rowOff>190500</xdr:rowOff>
    </xdr:from>
    <xdr:to>
      <xdr:col>31</xdr:col>
      <xdr:colOff>838200</xdr:colOff>
      <xdr:row>153</xdr:row>
      <xdr:rowOff>0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6"/>
  <sheetViews>
    <sheetView tabSelected="1" topLeftCell="T1" zoomScale="76" zoomScaleNormal="76" workbookViewId="0">
      <selection activeCell="AE3" sqref="AE3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 x14ac:dyDescent="0.25">
      <c r="A2" s="54" t="s">
        <v>145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47">
        <v>2016</v>
      </c>
      <c r="AF2" s="45" t="s">
        <v>153</v>
      </c>
    </row>
    <row r="3" spans="1:32" x14ac:dyDescent="0.25">
      <c r="A3" s="55"/>
      <c r="B3" s="56"/>
      <c r="C3" s="42"/>
      <c r="D3" s="57"/>
      <c r="E3" s="58"/>
      <c r="F3" s="58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AA3" s="44" t="s">
        <v>9</v>
      </c>
      <c r="AB3" s="46" t="s">
        <v>150</v>
      </c>
      <c r="AC3" s="48"/>
      <c r="AD3" s="46"/>
      <c r="AE3" s="47">
        <v>11</v>
      </c>
      <c r="AF3" s="45" t="s">
        <v>151</v>
      </c>
    </row>
    <row r="4" spans="1:32" ht="28.5" x14ac:dyDescent="0.25">
      <c r="A4" s="15" t="s">
        <v>65</v>
      </c>
      <c r="B4" s="18" t="s">
        <v>161</v>
      </c>
      <c r="C4" s="18" t="s">
        <v>162</v>
      </c>
      <c r="D4" s="18" t="s">
        <v>45</v>
      </c>
      <c r="E4" s="18" t="s">
        <v>46</v>
      </c>
      <c r="F4" s="18" t="s">
        <v>163</v>
      </c>
      <c r="G4" s="18" t="s">
        <v>164</v>
      </c>
      <c r="H4" s="18" t="s">
        <v>165</v>
      </c>
      <c r="I4" s="18" t="s">
        <v>49</v>
      </c>
      <c r="J4" s="18" t="s">
        <v>50</v>
      </c>
      <c r="K4" s="18" t="s">
        <v>72</v>
      </c>
      <c r="L4" s="18" t="s">
        <v>118</v>
      </c>
      <c r="M4" s="18" t="s">
        <v>99</v>
      </c>
      <c r="N4" s="35" t="s">
        <v>119</v>
      </c>
      <c r="O4" s="35" t="s">
        <v>120</v>
      </c>
      <c r="P4" s="18" t="s">
        <v>100</v>
      </c>
      <c r="Q4" s="35" t="s">
        <v>121</v>
      </c>
      <c r="R4" s="35" t="s">
        <v>122</v>
      </c>
      <c r="S4" s="35" t="s">
        <v>123</v>
      </c>
      <c r="T4" s="35" t="s">
        <v>124</v>
      </c>
      <c r="U4" s="35" t="s">
        <v>125</v>
      </c>
      <c r="V4" s="35" t="s">
        <v>126</v>
      </c>
      <c r="W4" s="18" t="s">
        <v>73</v>
      </c>
      <c r="X4" s="18" t="s">
        <v>51</v>
      </c>
      <c r="Y4" s="18" t="s">
        <v>112</v>
      </c>
      <c r="Z4" s="18" t="s">
        <v>113</v>
      </c>
      <c r="AA4" s="18" t="s">
        <v>166</v>
      </c>
      <c r="AB4" s="18" t="s">
        <v>167</v>
      </c>
      <c r="AC4" s="18" t="s">
        <v>168</v>
      </c>
      <c r="AD4" s="18" t="s">
        <v>169</v>
      </c>
      <c r="AE4" s="18" t="s">
        <v>170</v>
      </c>
      <c r="AF4" s="18" t="s">
        <v>171</v>
      </c>
    </row>
    <row r="5" spans="1:32" x14ac:dyDescent="0.25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  <c r="Y5" s="15" t="s">
        <v>66</v>
      </c>
      <c r="Z5" s="15" t="s">
        <v>66</v>
      </c>
      <c r="AA5" s="15" t="s">
        <v>66</v>
      </c>
      <c r="AB5" s="15" t="s">
        <v>66</v>
      </c>
      <c r="AC5" s="15" t="s">
        <v>66</v>
      </c>
      <c r="AD5" s="15" t="s">
        <v>66</v>
      </c>
      <c r="AE5" s="15" t="s">
        <v>66</v>
      </c>
      <c r="AF5" s="15" t="s">
        <v>66</v>
      </c>
    </row>
    <row r="6" spans="1:32" x14ac:dyDescent="0.25">
      <c r="A6" s="15">
        <v>1</v>
      </c>
      <c r="B6" s="49">
        <v>24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x14ac:dyDescent="0.25">
      <c r="A7" s="15">
        <v>2</v>
      </c>
      <c r="B7" s="49">
        <v>24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x14ac:dyDescent="0.25">
      <c r="A8" s="15">
        <v>3</v>
      </c>
      <c r="B8" s="49">
        <v>24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x14ac:dyDescent="0.25">
      <c r="A9" s="15">
        <v>4</v>
      </c>
      <c r="B9" s="49">
        <v>24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 x14ac:dyDescent="0.25">
      <c r="A10" s="15">
        <v>5</v>
      </c>
      <c r="B10" s="49">
        <v>24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</row>
    <row r="11" spans="1:32" x14ac:dyDescent="0.25">
      <c r="A11" s="15">
        <v>6</v>
      </c>
      <c r="B11" s="49">
        <v>24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x14ac:dyDescent="0.25">
      <c r="A12" s="15">
        <v>7</v>
      </c>
      <c r="B12" s="49">
        <v>24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 x14ac:dyDescent="0.25">
      <c r="A13" s="15">
        <v>8</v>
      </c>
      <c r="B13" s="49">
        <v>24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 spans="1:32" x14ac:dyDescent="0.25">
      <c r="A14" s="15">
        <v>9</v>
      </c>
      <c r="B14" s="49">
        <v>24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 x14ac:dyDescent="0.25">
      <c r="A15" s="15">
        <v>10</v>
      </c>
      <c r="B15" s="49">
        <v>24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 x14ac:dyDescent="0.25">
      <c r="A16" s="15">
        <v>11</v>
      </c>
      <c r="B16" s="49">
        <v>24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 x14ac:dyDescent="0.25">
      <c r="A17" s="15">
        <v>12</v>
      </c>
      <c r="B17" s="49">
        <v>24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 spans="1:32" x14ac:dyDescent="0.25">
      <c r="A18" s="15">
        <v>13</v>
      </c>
      <c r="B18" s="49">
        <v>24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 x14ac:dyDescent="0.25">
      <c r="A19" s="15">
        <v>14</v>
      </c>
      <c r="B19" s="49">
        <v>24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 x14ac:dyDescent="0.25">
      <c r="A20" s="15">
        <v>15</v>
      </c>
      <c r="B20" s="49">
        <v>24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1:32" x14ac:dyDescent="0.25">
      <c r="A21" s="15">
        <v>16</v>
      </c>
      <c r="B21" s="49">
        <v>24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1:32" x14ac:dyDescent="0.25">
      <c r="A22" s="15">
        <v>17</v>
      </c>
      <c r="B22" s="49">
        <v>24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1:32" x14ac:dyDescent="0.25">
      <c r="A23" s="15">
        <v>18</v>
      </c>
      <c r="B23" s="49">
        <v>24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 x14ac:dyDescent="0.25">
      <c r="A24" s="15">
        <v>19</v>
      </c>
      <c r="B24" s="49">
        <v>24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 x14ac:dyDescent="0.25">
      <c r="A25" s="15">
        <v>20</v>
      </c>
      <c r="B25" s="49">
        <v>24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</row>
    <row r="26" spans="1:32" x14ac:dyDescent="0.25">
      <c r="A26" s="15">
        <v>21</v>
      </c>
      <c r="B26" s="49">
        <v>24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</row>
    <row r="27" spans="1:32" x14ac:dyDescent="0.25">
      <c r="A27" s="15">
        <v>22</v>
      </c>
      <c r="B27" s="49">
        <v>24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</row>
    <row r="28" spans="1:32" x14ac:dyDescent="0.25">
      <c r="A28" s="15">
        <v>23</v>
      </c>
      <c r="B28" s="49">
        <v>24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</row>
    <row r="29" spans="1:32" x14ac:dyDescent="0.25">
      <c r="A29" s="15">
        <v>24</v>
      </c>
      <c r="B29" s="49">
        <v>10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</row>
    <row r="30" spans="1:32" x14ac:dyDescent="0.25">
      <c r="A30" s="15">
        <v>25</v>
      </c>
      <c r="B30" s="49">
        <v>24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</row>
    <row r="31" spans="1:32" x14ac:dyDescent="0.25">
      <c r="A31" s="15">
        <v>26</v>
      </c>
      <c r="B31" s="49">
        <v>17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15">
        <v>27</v>
      </c>
      <c r="B32" s="49">
        <v>24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</row>
    <row r="33" spans="1:32" x14ac:dyDescent="0.25">
      <c r="A33" s="15">
        <v>28</v>
      </c>
      <c r="B33" s="49">
        <v>24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 x14ac:dyDescent="0.25">
      <c r="A34" s="15">
        <v>29</v>
      </c>
      <c r="B34" s="49">
        <v>24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spans="1:32" x14ac:dyDescent="0.25">
      <c r="A35" s="15">
        <v>30</v>
      </c>
      <c r="B35" s="49">
        <v>24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spans="1:32" x14ac:dyDescent="0.25">
      <c r="A36" s="15">
        <v>31</v>
      </c>
      <c r="B36" s="49">
        <v>24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spans="1:32" x14ac:dyDescent="0.25">
      <c r="A37" s="18" t="s">
        <v>154</v>
      </c>
      <c r="B37" s="49">
        <f>SUM(B6:B36)</f>
        <v>723</v>
      </c>
      <c r="C37" s="49">
        <f>SUM(C6:C36)</f>
        <v>0</v>
      </c>
      <c r="D37" s="49">
        <f t="shared" ref="D37:AF37" si="0">SUM(D6:D36)</f>
        <v>0</v>
      </c>
      <c r="E37" s="49">
        <f t="shared" si="0"/>
        <v>0</v>
      </c>
      <c r="F37" s="49">
        <f t="shared" si="0"/>
        <v>0</v>
      </c>
      <c r="G37" s="49">
        <f t="shared" si="0"/>
        <v>0</v>
      </c>
      <c r="H37" s="49">
        <f t="shared" si="0"/>
        <v>0</v>
      </c>
      <c r="I37" s="49">
        <f t="shared" si="0"/>
        <v>0</v>
      </c>
      <c r="J37" s="49">
        <f t="shared" si="0"/>
        <v>0</v>
      </c>
      <c r="K37" s="49">
        <f t="shared" ref="K37:P37" si="1">SUM(K6:K36)</f>
        <v>0</v>
      </c>
      <c r="L37" s="49">
        <f t="shared" si="1"/>
        <v>0</v>
      </c>
      <c r="M37" s="49">
        <f t="shared" si="1"/>
        <v>0</v>
      </c>
      <c r="N37" s="49">
        <f t="shared" si="1"/>
        <v>0</v>
      </c>
      <c r="O37" s="49">
        <f t="shared" si="1"/>
        <v>0</v>
      </c>
      <c r="P37" s="49">
        <f t="shared" si="1"/>
        <v>0</v>
      </c>
      <c r="Q37" s="49">
        <f t="shared" ref="Q37:V37" si="2">SUM(Q6:Q36)</f>
        <v>0</v>
      </c>
      <c r="R37" s="49">
        <f t="shared" si="2"/>
        <v>0</v>
      </c>
      <c r="S37" s="49">
        <f t="shared" si="2"/>
        <v>0</v>
      </c>
      <c r="T37" s="49">
        <f t="shared" si="2"/>
        <v>0</v>
      </c>
      <c r="U37" s="49">
        <f t="shared" si="2"/>
        <v>0</v>
      </c>
      <c r="V37" s="49">
        <f t="shared" si="2"/>
        <v>0</v>
      </c>
      <c r="W37" s="49">
        <f>SUM(W6:W36)</f>
        <v>0</v>
      </c>
      <c r="X37" s="49">
        <f t="shared" si="0"/>
        <v>0</v>
      </c>
      <c r="Y37" s="49">
        <f>SUM(Y6:Y36)</f>
        <v>0</v>
      </c>
      <c r="Z37" s="49">
        <f t="shared" si="0"/>
        <v>0</v>
      </c>
      <c r="AA37" s="49">
        <f t="shared" si="0"/>
        <v>0</v>
      </c>
      <c r="AB37" s="49">
        <f t="shared" si="0"/>
        <v>0</v>
      </c>
      <c r="AC37" s="49">
        <f t="shared" si="0"/>
        <v>0</v>
      </c>
      <c r="AD37" s="49">
        <f t="shared" si="0"/>
        <v>0</v>
      </c>
      <c r="AE37" s="49">
        <f t="shared" si="0"/>
        <v>0</v>
      </c>
      <c r="AF37" s="49">
        <f t="shared" si="0"/>
        <v>0</v>
      </c>
    </row>
    <row r="38" spans="1:32" ht="28.5" hidden="1" x14ac:dyDescent="0.25">
      <c r="A38" s="18" t="s">
        <v>172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</row>
    <row r="39" spans="1:32" hidden="1" x14ac:dyDescent="0.25">
      <c r="A39" s="50" t="s">
        <v>160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ht="28.5" x14ac:dyDescent="0.25">
      <c r="A40" s="18" t="s">
        <v>155</v>
      </c>
      <c r="B40" s="51" t="e">
        <f ca="1">colorfunction(二氧化硫!$V$3,二氧化硫!$B$5:$Y$35,FALSE)</f>
        <v>#NAME?</v>
      </c>
      <c r="C40" s="51">
        <f>colorfunction(氮氧化物!$V$3,氮氧化物!$B$5:$Y$35,FALSE)</f>
        <v>0</v>
      </c>
      <c r="D40" s="51">
        <f>colorfunction(二氧化氮!$V$3,二氧化氮!$B$5:$Y$35,FALSE)</f>
        <v>0</v>
      </c>
      <c r="E40" s="51">
        <f>colorfunction(一氧化氮!$V$3,一氧化氮!$B$5:$Y$35,FALSE)</f>
        <v>0</v>
      </c>
      <c r="F40" s="51">
        <f>colorfunction(一氧化碳!$V$3,一氧化碳!$B$5:$Y$35,FALSE)</f>
        <v>0</v>
      </c>
      <c r="G40" s="51">
        <f>colorfunction(臭氧!$V$3,臭氧!$B$5:$Y$35,FALSE)</f>
        <v>0</v>
      </c>
      <c r="H40" s="51">
        <f>colorfunction(碳氫化合物!$V$3,碳氫化合物!$B$5:$Y$35,FALSE)</f>
        <v>0</v>
      </c>
      <c r="I40" s="51">
        <f>colorfunction(甲烷!$V$3,甲烷!$B$5:$Y$35,FALSE)</f>
        <v>0</v>
      </c>
      <c r="J40" s="51">
        <f>colorfunction(非甲烷!$V$3,非甲烷!$B$5:$Y$35,FALSE)</f>
        <v>0</v>
      </c>
      <c r="K40" s="51">
        <f>colorfunction(氨!$V$3,氨!$B$5:$Y$35,FALSE)</f>
        <v>0</v>
      </c>
      <c r="L40" s="51">
        <f>colorfunction(NOY!$V$3,NOY!$B$5:$Y$35,FALSE)</f>
        <v>0</v>
      </c>
      <c r="M40" s="51">
        <f>colorfunction('NOY-NO'!$V$3,'NOY-NO'!$B$5:$Y$35,FALSE)</f>
        <v>0</v>
      </c>
      <c r="N40" s="51">
        <f>colorfunction('NOY-NT'!$V$3,'NOY-NT'!$B$5:$Y$35,FALSE)</f>
        <v>0</v>
      </c>
      <c r="O40" s="51">
        <f>colorfunction('NOY-DIFF'!$V$3,'NOY-DIFF'!$B$5:$Y$35,FALSE)</f>
        <v>0</v>
      </c>
      <c r="P40" s="51">
        <f>colorfunction('NH3'!$V$3,'NH3'!$B$5:$Y$35,FALSE)</f>
        <v>0</v>
      </c>
      <c r="Q40" s="51">
        <f>colorfunction(NH3_NOx!$V$3,NH3_NOx!$B$5:$Y$35,FALSE)</f>
        <v>0</v>
      </c>
      <c r="R40" s="51">
        <f>colorfunction(NH3_NO!$V$3,NH3_NO!$B$5:$Y$35,FALSE)</f>
        <v>0</v>
      </c>
      <c r="S40" s="51">
        <f>colorfunction(NH3_NO2!$V$3,NH3_NO2!$B$5:$Y$35,FALSE)</f>
        <v>0</v>
      </c>
      <c r="T40" s="51">
        <f>colorfunction(H2S!$V$3,H2S!$B$5:$Y$35,FALSE)</f>
        <v>0</v>
      </c>
      <c r="U40" s="51">
        <f>colorfunction(H2S_CS!$V$3,H2S_CS!$B$5:$Y$35,FALSE)</f>
        <v>0</v>
      </c>
      <c r="V40" s="51">
        <f>colorfunction(H2S_SO2!$V$3,H2S_SO2!$B$5:$Y$35,FALSE)</f>
        <v>0</v>
      </c>
      <c r="W40" s="51">
        <f>colorfunction(總硫!$V$3,總硫!$B$5:$Y$35,FALSE)</f>
        <v>0</v>
      </c>
      <c r="X40" s="51">
        <f>colorfunction(TSP!$V$3,TSP!$B$5:$Y$35,FALSE)</f>
        <v>0</v>
      </c>
      <c r="Y40" s="51">
        <f>colorfunction('PM10'!$V$3,'PM10'!$B$5:$Y$35,FALSE)</f>
        <v>0</v>
      </c>
      <c r="Z40" s="51">
        <f>colorfunction('PM25'!$V$3,'PM25'!$B$5:$Y$35,FALSE)</f>
        <v>0</v>
      </c>
      <c r="AA40" s="51">
        <f>colorfunction(風速!$V$3,風速!$B$5:$Y$35,FALSE)</f>
        <v>0</v>
      </c>
      <c r="AB40" s="51">
        <f>colorfunction(風向!$V$3,風向!$B$5:$Y$35,FALSE)</f>
        <v>0</v>
      </c>
      <c r="AC40" s="51">
        <f>colorfunction(溫度!$V$3,溫度!$B$5:$Y$35,FALSE)</f>
        <v>0</v>
      </c>
      <c r="AD40" s="51">
        <f>colorfunction(濕度!$V$3,濕度!$B$5:$Y$35,FALSE)</f>
        <v>0</v>
      </c>
      <c r="AE40" s="51">
        <f>colorfunction(大氣壓力!$V$3,大氣壓力!$B$5:$Y$35,FALSE)</f>
        <v>0</v>
      </c>
      <c r="AF40" s="51">
        <f>colorfunction(雨量!$V$3,雨量!$B$5:$Y$35,FALSE)</f>
        <v>0</v>
      </c>
    </row>
    <row r="41" spans="1:32" x14ac:dyDescent="0.25">
      <c r="A41" s="18" t="s">
        <v>156</v>
      </c>
      <c r="B41" s="49" t="e">
        <f t="shared" ref="B41:AF41" ca="1" si="3">B44-B37-B43</f>
        <v>#NAME?</v>
      </c>
      <c r="C41" s="49">
        <f t="shared" si="3"/>
        <v>708</v>
      </c>
      <c r="D41" s="49">
        <f t="shared" si="3"/>
        <v>708</v>
      </c>
      <c r="E41" s="49">
        <f t="shared" si="3"/>
        <v>708</v>
      </c>
      <c r="F41" s="49">
        <f t="shared" si="3"/>
        <v>710</v>
      </c>
      <c r="G41" s="49">
        <f t="shared" si="3"/>
        <v>710</v>
      </c>
      <c r="H41" s="49">
        <f t="shared" si="3"/>
        <v>710</v>
      </c>
      <c r="I41" s="49">
        <f t="shared" si="3"/>
        <v>710</v>
      </c>
      <c r="J41" s="49">
        <f t="shared" si="3"/>
        <v>710</v>
      </c>
      <c r="K41" s="49">
        <f t="shared" si="3"/>
        <v>710</v>
      </c>
      <c r="L41" s="49">
        <f t="shared" si="3"/>
        <v>710</v>
      </c>
      <c r="M41" s="49">
        <f t="shared" si="3"/>
        <v>710</v>
      </c>
      <c r="N41" s="49">
        <f t="shared" si="3"/>
        <v>710</v>
      </c>
      <c r="O41" s="49">
        <f t="shared" si="3"/>
        <v>710</v>
      </c>
      <c r="P41" s="49">
        <f t="shared" si="3"/>
        <v>710</v>
      </c>
      <c r="Q41" s="49">
        <f t="shared" si="3"/>
        <v>710</v>
      </c>
      <c r="R41" s="49">
        <f t="shared" si="3"/>
        <v>710</v>
      </c>
      <c r="S41" s="49">
        <f t="shared" si="3"/>
        <v>710</v>
      </c>
      <c r="T41" s="49">
        <f t="shared" si="3"/>
        <v>710</v>
      </c>
      <c r="U41" s="49">
        <f t="shared" si="3"/>
        <v>710</v>
      </c>
      <c r="V41" s="49">
        <f t="shared" si="3"/>
        <v>710</v>
      </c>
      <c r="W41" s="49">
        <f t="shared" si="3"/>
        <v>710</v>
      </c>
      <c r="X41" s="49">
        <f t="shared" si="3"/>
        <v>712</v>
      </c>
      <c r="Y41" s="49">
        <f t="shared" si="3"/>
        <v>711</v>
      </c>
      <c r="Z41" s="49">
        <f t="shared" si="3"/>
        <v>712</v>
      </c>
      <c r="AA41" s="49">
        <f t="shared" si="3"/>
        <v>712</v>
      </c>
      <c r="AB41" s="49">
        <f t="shared" si="3"/>
        <v>712</v>
      </c>
      <c r="AC41" s="49">
        <f t="shared" si="3"/>
        <v>712</v>
      </c>
      <c r="AD41" s="49">
        <f t="shared" si="3"/>
        <v>712</v>
      </c>
      <c r="AE41" s="49">
        <f t="shared" si="3"/>
        <v>712</v>
      </c>
      <c r="AF41" s="49">
        <f t="shared" si="3"/>
        <v>712</v>
      </c>
    </row>
    <row r="42" spans="1:32" x14ac:dyDescent="0.25">
      <c r="A42" s="50" t="s">
        <v>157</v>
      </c>
      <c r="B42" s="51">
        <f>IF((B45-B37)&gt;=12,12,B45-B37)</f>
        <v>-3</v>
      </c>
      <c r="C42" s="51">
        <f>IF((C45-C37)&gt;=12,12,C45-C37)</f>
        <v>12</v>
      </c>
      <c r="D42" s="51">
        <f>IF((D45-D37)&gt;=12,12,D45-D37)</f>
        <v>12</v>
      </c>
      <c r="E42" s="51">
        <f>IF((E45-E37)&gt;=12,12,E45-E37)</f>
        <v>12</v>
      </c>
      <c r="F42" s="51">
        <f t="shared" ref="F42:W42" si="4">IF((F45-F37)&gt;=10,10,F45-F37)</f>
        <v>10</v>
      </c>
      <c r="G42" s="51">
        <f t="shared" si="4"/>
        <v>10</v>
      </c>
      <c r="H42" s="51">
        <f t="shared" si="4"/>
        <v>10</v>
      </c>
      <c r="I42" s="51">
        <f t="shared" si="4"/>
        <v>10</v>
      </c>
      <c r="J42" s="51">
        <f t="shared" si="4"/>
        <v>10</v>
      </c>
      <c r="K42" s="51">
        <f t="shared" si="4"/>
        <v>10</v>
      </c>
      <c r="L42" s="51">
        <f t="shared" si="4"/>
        <v>10</v>
      </c>
      <c r="M42" s="51">
        <f t="shared" si="4"/>
        <v>10</v>
      </c>
      <c r="N42" s="51">
        <f t="shared" si="4"/>
        <v>10</v>
      </c>
      <c r="O42" s="51">
        <f t="shared" si="4"/>
        <v>10</v>
      </c>
      <c r="P42" s="51">
        <f t="shared" si="4"/>
        <v>10</v>
      </c>
      <c r="Q42" s="51">
        <f t="shared" si="4"/>
        <v>10</v>
      </c>
      <c r="R42" s="51">
        <f t="shared" si="4"/>
        <v>10</v>
      </c>
      <c r="S42" s="51">
        <f t="shared" si="4"/>
        <v>10</v>
      </c>
      <c r="T42" s="51">
        <f t="shared" si="4"/>
        <v>10</v>
      </c>
      <c r="U42" s="51">
        <f t="shared" si="4"/>
        <v>10</v>
      </c>
      <c r="V42" s="51">
        <f t="shared" si="4"/>
        <v>10</v>
      </c>
      <c r="W42" s="51">
        <f t="shared" si="4"/>
        <v>10</v>
      </c>
      <c r="X42" s="51">
        <f t="shared" ref="X42:AF42" si="5">IF((X45-X37)&gt;=8,8,X45-X37)</f>
        <v>8</v>
      </c>
      <c r="Y42" s="51">
        <f t="shared" si="5"/>
        <v>8</v>
      </c>
      <c r="Z42" s="51">
        <f t="shared" si="5"/>
        <v>8</v>
      </c>
      <c r="AA42" s="51">
        <f t="shared" si="5"/>
        <v>8</v>
      </c>
      <c r="AB42" s="51">
        <f t="shared" si="5"/>
        <v>8</v>
      </c>
      <c r="AC42" s="51">
        <f t="shared" si="5"/>
        <v>8</v>
      </c>
      <c r="AD42" s="51">
        <f t="shared" si="5"/>
        <v>8</v>
      </c>
      <c r="AE42" s="51">
        <f t="shared" si="5"/>
        <v>8</v>
      </c>
      <c r="AF42" s="51">
        <f t="shared" si="5"/>
        <v>8</v>
      </c>
    </row>
    <row r="43" spans="1:32" x14ac:dyDescent="0.25">
      <c r="A43" s="50" t="s">
        <v>158</v>
      </c>
      <c r="B43" s="51" t="e">
        <f ca="1">colorfunction(二氧化硫!$S$3,二氧化硫!$B$5:$Y$35,FALSE)</f>
        <v>#NAME?</v>
      </c>
      <c r="C43" s="51">
        <f>colorfunction(氮氧化物!$S$3,氮氧化物!$B$5:$Y$35,FALSE)</f>
        <v>0</v>
      </c>
      <c r="D43" s="51">
        <f>colorfunction(二氧化氮!$S$3,二氧化氮!$B$5:$Y$35,FALSE)</f>
        <v>0</v>
      </c>
      <c r="E43" s="51">
        <f>colorfunction(一氧化氮!$S$3,一氧化氮!$B$5:$Y$35,FALSE)</f>
        <v>0</v>
      </c>
      <c r="F43" s="51">
        <f>colorfunction(一氧化碳!$S$3,一氧化碳!$B$5:$Y$35,FALSE)</f>
        <v>0</v>
      </c>
      <c r="G43" s="51">
        <f>colorfunction(臭氧!$S$3,臭氧!$B$5:$Y$35,FALSE)</f>
        <v>0</v>
      </c>
      <c r="H43" s="51">
        <f>colorfunction(碳氫化合物!$S$3,碳氫化合物!$B$5:$Y$35,FALSE)</f>
        <v>0</v>
      </c>
      <c r="I43" s="51">
        <f>colorfunction(甲烷!$S$3,甲烷!$B$5:$Y$35,FALSE)</f>
        <v>0</v>
      </c>
      <c r="J43" s="51">
        <f>colorfunction(非甲烷!$S$3,非甲烷!$B$5:$Y$35,FALSE)</f>
        <v>0</v>
      </c>
      <c r="K43" s="51">
        <f>colorfunction(氨!$S$3,氨!$B$5:$Y$35,FALSE)</f>
        <v>0</v>
      </c>
      <c r="L43" s="51">
        <f>colorfunction(NOY!$S$3,NOY!$B$5:$Y$35,FALSE)</f>
        <v>0</v>
      </c>
      <c r="M43" s="51">
        <f>colorfunction('NOY-NO'!$S$3,'NOY-NO'!$B$5:$Y$35,FALSE)</f>
        <v>0</v>
      </c>
      <c r="N43" s="51">
        <f>colorfunction('NOY-NT'!$S$3,'NOY-NT'!$B$5:$Y$35,FALSE)</f>
        <v>0</v>
      </c>
      <c r="O43" s="51">
        <f>colorfunction('NOY-DIFF'!$S$3,'NOY-DIFF'!$B$5:$Y$35,FALSE)</f>
        <v>0</v>
      </c>
      <c r="P43" s="51">
        <f>colorfunction('NH3'!$S$3,'NH3'!$B$5:$Y$35,FALSE)</f>
        <v>0</v>
      </c>
      <c r="Q43" s="51">
        <f>colorfunction(NH3_NOx!$S$3,NH3_NOx!$B$5:$Y$35,FALSE)</f>
        <v>0</v>
      </c>
      <c r="R43" s="51">
        <f>colorfunction(NH3_NO!$S$3,NH3_NO!$B$5:$Y$35,FALSE)</f>
        <v>0</v>
      </c>
      <c r="S43" s="51">
        <f>colorfunction(NH3_NO2!$S$3,NH3_NO2!$B$5:$Y$35,FALSE)</f>
        <v>0</v>
      </c>
      <c r="T43" s="51">
        <f>colorfunction(H2S!$S$3,H2S!$B$5:$Y$35,FALSE)</f>
        <v>0</v>
      </c>
      <c r="U43" s="51">
        <f>colorfunction(H2S_CS!$S$3,H2S_CS!$B$5:$Y$35,FALSE)</f>
        <v>0</v>
      </c>
      <c r="V43" s="51">
        <f>colorfunction(H2S_SO2!$S$3,H2S_SO2!$B$5:$Y$35,FALSE)</f>
        <v>0</v>
      </c>
      <c r="W43" s="51">
        <f>colorfunction(總硫!$S$3,總硫!$B$5:$Y$35,FALSE)</f>
        <v>0</v>
      </c>
      <c r="X43" s="51">
        <f>colorfunction(TSP!$S$3,TSP!$B$5:$Y$35,FALSE)</f>
        <v>0</v>
      </c>
      <c r="Y43" s="51">
        <f>colorfunction('PM10'!$S$3,'PM10'!$B$5:$Y$35,FALSE)</f>
        <v>1</v>
      </c>
      <c r="Z43" s="51">
        <f>colorfunction('PM25'!$S$3,'PM25'!$B$5:$Y$35,FALSE)</f>
        <v>0</v>
      </c>
      <c r="AA43" s="51">
        <f>colorfunction(風速!$S$3,風速!$B$5:$Y$35,FALSE)</f>
        <v>0</v>
      </c>
      <c r="AB43" s="51">
        <f>colorfunction(風向!$S$3,風向!$B$5:$Y$35,FALSE)</f>
        <v>0</v>
      </c>
      <c r="AC43" s="51">
        <f>colorfunction(溫度!$S$3,溫度!$B$5:$Y$35,FALSE)</f>
        <v>0</v>
      </c>
      <c r="AD43" s="51">
        <f>colorfunction(濕度!$S$3,濕度!$B$5:$Y$35,FALSE)</f>
        <v>0</v>
      </c>
      <c r="AE43" s="51">
        <f>colorfunction(大氣壓力!$S$3,大氣壓力!$B$5:$Y$35,FALSE)</f>
        <v>0</v>
      </c>
      <c r="AF43" s="51">
        <f>colorfunction(雨量!$S$3,雨量!$B$5:$Y$35,FALSE)</f>
        <v>0</v>
      </c>
    </row>
    <row r="44" spans="1:32" ht="28.5" x14ac:dyDescent="0.25">
      <c r="A44" s="50" t="s">
        <v>159</v>
      </c>
      <c r="B44" s="51">
        <f t="shared" ref="B44:AF44" si="6">IF((B45-B37)&lt;B42,B45-(B45-B37),B45-B42)</f>
        <v>723</v>
      </c>
      <c r="C44" s="51">
        <f t="shared" si="6"/>
        <v>708</v>
      </c>
      <c r="D44" s="51">
        <f t="shared" si="6"/>
        <v>708</v>
      </c>
      <c r="E44" s="51">
        <f t="shared" si="6"/>
        <v>708</v>
      </c>
      <c r="F44" s="51">
        <f t="shared" si="6"/>
        <v>710</v>
      </c>
      <c r="G44" s="51">
        <f t="shared" si="6"/>
        <v>710</v>
      </c>
      <c r="H44" s="51">
        <f t="shared" si="6"/>
        <v>710</v>
      </c>
      <c r="I44" s="51">
        <f t="shared" si="6"/>
        <v>710</v>
      </c>
      <c r="J44" s="51">
        <f t="shared" si="6"/>
        <v>710</v>
      </c>
      <c r="K44" s="51">
        <f t="shared" si="6"/>
        <v>710</v>
      </c>
      <c r="L44" s="51">
        <f t="shared" si="6"/>
        <v>710</v>
      </c>
      <c r="M44" s="51">
        <f t="shared" si="6"/>
        <v>710</v>
      </c>
      <c r="N44" s="51">
        <f t="shared" si="6"/>
        <v>710</v>
      </c>
      <c r="O44" s="51">
        <f t="shared" si="6"/>
        <v>710</v>
      </c>
      <c r="P44" s="51">
        <f t="shared" si="6"/>
        <v>710</v>
      </c>
      <c r="Q44" s="51">
        <f t="shared" si="6"/>
        <v>710</v>
      </c>
      <c r="R44" s="51">
        <f t="shared" si="6"/>
        <v>710</v>
      </c>
      <c r="S44" s="51">
        <f t="shared" si="6"/>
        <v>710</v>
      </c>
      <c r="T44" s="51">
        <f t="shared" si="6"/>
        <v>710</v>
      </c>
      <c r="U44" s="51">
        <f t="shared" si="6"/>
        <v>710</v>
      </c>
      <c r="V44" s="51">
        <f t="shared" si="6"/>
        <v>710</v>
      </c>
      <c r="W44" s="51">
        <f t="shared" si="6"/>
        <v>710</v>
      </c>
      <c r="X44" s="51">
        <f t="shared" si="6"/>
        <v>712</v>
      </c>
      <c r="Y44" s="51">
        <f t="shared" si="6"/>
        <v>712</v>
      </c>
      <c r="Z44" s="51">
        <f t="shared" si="6"/>
        <v>712</v>
      </c>
      <c r="AA44" s="51">
        <f t="shared" si="6"/>
        <v>712</v>
      </c>
      <c r="AB44" s="51">
        <f t="shared" si="6"/>
        <v>712</v>
      </c>
      <c r="AC44" s="51">
        <f t="shared" si="6"/>
        <v>712</v>
      </c>
      <c r="AD44" s="51">
        <f t="shared" si="6"/>
        <v>712</v>
      </c>
      <c r="AE44" s="51">
        <f t="shared" si="6"/>
        <v>712</v>
      </c>
      <c r="AF44" s="51">
        <f t="shared" si="6"/>
        <v>712</v>
      </c>
    </row>
    <row r="45" spans="1:32" ht="28.5" x14ac:dyDescent="0.25">
      <c r="A45" s="50" t="s">
        <v>152</v>
      </c>
      <c r="B45" s="51">
        <f t="shared" ref="B45:AF45" si="7">DAY(DATE($AE2,$AE3+1,))*24</f>
        <v>720</v>
      </c>
      <c r="C45" s="51">
        <f t="shared" si="7"/>
        <v>720</v>
      </c>
      <c r="D45" s="51">
        <f t="shared" si="7"/>
        <v>720</v>
      </c>
      <c r="E45" s="51">
        <f t="shared" si="7"/>
        <v>720</v>
      </c>
      <c r="F45" s="51">
        <f t="shared" si="7"/>
        <v>720</v>
      </c>
      <c r="G45" s="51">
        <f t="shared" si="7"/>
        <v>720</v>
      </c>
      <c r="H45" s="51">
        <f t="shared" si="7"/>
        <v>720</v>
      </c>
      <c r="I45" s="51">
        <f t="shared" si="7"/>
        <v>720</v>
      </c>
      <c r="J45" s="51">
        <f t="shared" si="7"/>
        <v>720</v>
      </c>
      <c r="K45" s="51">
        <f t="shared" si="7"/>
        <v>720</v>
      </c>
      <c r="L45" s="51">
        <f t="shared" si="7"/>
        <v>720</v>
      </c>
      <c r="M45" s="51">
        <f t="shared" si="7"/>
        <v>720</v>
      </c>
      <c r="N45" s="51">
        <f t="shared" si="7"/>
        <v>720</v>
      </c>
      <c r="O45" s="51">
        <f t="shared" si="7"/>
        <v>720</v>
      </c>
      <c r="P45" s="51">
        <f t="shared" si="7"/>
        <v>720</v>
      </c>
      <c r="Q45" s="51">
        <f t="shared" si="7"/>
        <v>720</v>
      </c>
      <c r="R45" s="51">
        <f t="shared" si="7"/>
        <v>720</v>
      </c>
      <c r="S45" s="51">
        <f t="shared" si="7"/>
        <v>720</v>
      </c>
      <c r="T45" s="51">
        <f t="shared" si="7"/>
        <v>720</v>
      </c>
      <c r="U45" s="51">
        <f t="shared" si="7"/>
        <v>720</v>
      </c>
      <c r="V45" s="51">
        <f t="shared" si="7"/>
        <v>720</v>
      </c>
      <c r="W45" s="51">
        <f t="shared" si="7"/>
        <v>720</v>
      </c>
      <c r="X45" s="51">
        <f t="shared" si="7"/>
        <v>720</v>
      </c>
      <c r="Y45" s="51">
        <f t="shared" si="7"/>
        <v>720</v>
      </c>
      <c r="Z45" s="51">
        <f t="shared" si="7"/>
        <v>720</v>
      </c>
      <c r="AA45" s="51">
        <f t="shared" si="7"/>
        <v>720</v>
      </c>
      <c r="AB45" s="51">
        <f t="shared" si="7"/>
        <v>720</v>
      </c>
      <c r="AC45" s="51">
        <f t="shared" si="7"/>
        <v>720</v>
      </c>
      <c r="AD45" s="51">
        <f t="shared" si="7"/>
        <v>720</v>
      </c>
      <c r="AE45" s="51">
        <f t="shared" si="7"/>
        <v>720</v>
      </c>
      <c r="AF45" s="51">
        <f t="shared" si="7"/>
        <v>720</v>
      </c>
    </row>
    <row r="46" spans="1:32" x14ac:dyDescent="0.25">
      <c r="A46" s="50" t="s">
        <v>160</v>
      </c>
      <c r="B46" s="52">
        <f t="shared" ref="B46:AF46" si="8">B37*100/B44</f>
        <v>100</v>
      </c>
      <c r="C46" s="52">
        <f t="shared" si="8"/>
        <v>0</v>
      </c>
      <c r="D46" s="52">
        <f t="shared" si="8"/>
        <v>0</v>
      </c>
      <c r="E46" s="52">
        <f t="shared" si="8"/>
        <v>0</v>
      </c>
      <c r="F46" s="52">
        <f t="shared" si="8"/>
        <v>0</v>
      </c>
      <c r="G46" s="52">
        <f t="shared" si="8"/>
        <v>0</v>
      </c>
      <c r="H46" s="52">
        <f t="shared" si="8"/>
        <v>0</v>
      </c>
      <c r="I46" s="52">
        <f t="shared" si="8"/>
        <v>0</v>
      </c>
      <c r="J46" s="52">
        <f t="shared" si="8"/>
        <v>0</v>
      </c>
      <c r="K46" s="52">
        <f t="shared" si="8"/>
        <v>0</v>
      </c>
      <c r="L46" s="52">
        <f t="shared" si="8"/>
        <v>0</v>
      </c>
      <c r="M46" s="52">
        <f t="shared" si="8"/>
        <v>0</v>
      </c>
      <c r="N46" s="52">
        <f t="shared" si="8"/>
        <v>0</v>
      </c>
      <c r="O46" s="52">
        <f t="shared" si="8"/>
        <v>0</v>
      </c>
      <c r="P46" s="52">
        <f t="shared" si="8"/>
        <v>0</v>
      </c>
      <c r="Q46" s="52">
        <f t="shared" si="8"/>
        <v>0</v>
      </c>
      <c r="R46" s="52">
        <f t="shared" si="8"/>
        <v>0</v>
      </c>
      <c r="S46" s="52">
        <f t="shared" si="8"/>
        <v>0</v>
      </c>
      <c r="T46" s="52">
        <f t="shared" si="8"/>
        <v>0</v>
      </c>
      <c r="U46" s="52">
        <f t="shared" si="8"/>
        <v>0</v>
      </c>
      <c r="V46" s="52">
        <f t="shared" si="8"/>
        <v>0</v>
      </c>
      <c r="W46" s="52">
        <f t="shared" si="8"/>
        <v>0</v>
      </c>
      <c r="X46" s="52">
        <f t="shared" si="8"/>
        <v>0</v>
      </c>
      <c r="Y46" s="52">
        <f t="shared" si="8"/>
        <v>0</v>
      </c>
      <c r="Z46" s="52">
        <f t="shared" si="8"/>
        <v>0</v>
      </c>
      <c r="AA46" s="52">
        <f t="shared" si="8"/>
        <v>0</v>
      </c>
      <c r="AB46" s="52">
        <f t="shared" si="8"/>
        <v>0</v>
      </c>
      <c r="AC46" s="52">
        <f t="shared" si="8"/>
        <v>0</v>
      </c>
      <c r="AD46" s="52">
        <f t="shared" si="8"/>
        <v>0</v>
      </c>
      <c r="AE46" s="52">
        <f t="shared" si="8"/>
        <v>0</v>
      </c>
      <c r="AF46" s="52">
        <f t="shared" si="8"/>
        <v>0</v>
      </c>
    </row>
  </sheetData>
  <mergeCells count="4">
    <mergeCell ref="A1:AF1"/>
    <mergeCell ref="A2:AD2"/>
    <mergeCell ref="A3:B3"/>
    <mergeCell ref="D3: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topLeftCell="A25" zoomScale="60" zoomScaleNormal="60" workbookViewId="0">
      <selection activeCell="AH21" sqref="AH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34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topLeftCell="A40" zoomScale="60" zoomScaleNormal="60" workbookViewId="0">
      <selection activeCell="AG13" sqref="AG1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topLeftCell="A16" zoomScale="60" zoomScaleNormal="100" workbookViewId="0">
      <selection activeCell="AH30" sqref="AH30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topLeftCell="A22" zoomScale="60" zoomScaleNormal="60" workbookViewId="0">
      <selection activeCell="AJ26" sqref="AJ2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104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topLeftCell="A4" zoomScale="60" zoomScaleNormal="60" workbookViewId="0">
      <selection activeCell="AG33" sqref="AG3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topLeftCell="H10" zoomScale="80" zoomScaleNormal="80" workbookViewId="0">
      <selection activeCell="AG22" sqref="AG22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topLeftCell="A61" zoomScale="60" zoomScaleNormal="60" workbookViewId="0">
      <selection activeCell="AH29" sqref="AH2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topLeftCell="A13"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110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topLeftCell="E1" zoomScale="70" zoomScaleNormal="70" workbookViewId="0">
      <selection activeCell="AI31" sqref="AI3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1"/>
  <sheetViews>
    <sheetView topLeftCell="A16" zoomScaleNormal="100" workbookViewId="0">
      <selection activeCell="A48" sqref="A48:XFD48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61" t="s">
        <v>58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54"/>
      <c r="AF2" s="54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55"/>
      <c r="B3" s="55"/>
      <c r="C3" s="12" t="s">
        <v>9</v>
      </c>
      <c r="D3" s="17" t="s">
        <v>13</v>
      </c>
      <c r="E3" s="33"/>
      <c r="F3" s="33"/>
      <c r="G3" s="3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54"/>
      <c r="AF3" s="54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111</v>
      </c>
      <c r="H4" s="14" t="s">
        <v>48</v>
      </c>
      <c r="I4" s="14" t="s">
        <v>49</v>
      </c>
      <c r="J4" s="14" t="s">
        <v>50</v>
      </c>
      <c r="K4" s="14" t="s">
        <v>77</v>
      </c>
      <c r="L4" s="14" t="s">
        <v>101</v>
      </c>
      <c r="M4" s="14" t="s">
        <v>102</v>
      </c>
      <c r="N4" s="35" t="s">
        <v>119</v>
      </c>
      <c r="O4" s="35" t="s">
        <v>127</v>
      </c>
      <c r="P4" s="14" t="s">
        <v>103</v>
      </c>
      <c r="Q4" s="35" t="s">
        <v>128</v>
      </c>
      <c r="R4" s="35" t="s">
        <v>129</v>
      </c>
      <c r="S4" s="35" t="s">
        <v>130</v>
      </c>
      <c r="T4" s="35" t="s">
        <v>131</v>
      </c>
      <c r="U4" s="35" t="s">
        <v>132</v>
      </c>
      <c r="V4" s="35" t="s">
        <v>126</v>
      </c>
      <c r="W4" s="14" t="s">
        <v>78</v>
      </c>
      <c r="X4" s="14" t="s">
        <v>79</v>
      </c>
      <c r="Y4" s="14" t="s">
        <v>114</v>
      </c>
      <c r="Z4" s="14" t="s">
        <v>113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3" t="s">
        <v>60</v>
      </c>
      <c r="Z5" s="13" t="s">
        <v>60</v>
      </c>
      <c r="AA5" s="13" t="s">
        <v>60</v>
      </c>
      <c r="AB5" s="13" t="s">
        <v>60</v>
      </c>
      <c r="AC5" s="13" t="s">
        <v>60</v>
      </c>
      <c r="AD5" s="13" t="s">
        <v>60</v>
      </c>
      <c r="AE5" s="13" t="s">
        <v>60</v>
      </c>
      <c r="AF5" s="13" t="s">
        <v>60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38" customFormat="1" x14ac:dyDescent="0.25">
      <c r="A40" s="36" t="s">
        <v>147</v>
      </c>
      <c r="B40" s="39">
        <v>100</v>
      </c>
      <c r="C40" s="40" t="s">
        <v>146</v>
      </c>
      <c r="D40" s="40" t="s">
        <v>146</v>
      </c>
      <c r="E40" s="40" t="s">
        <v>146</v>
      </c>
      <c r="F40" s="40" t="s">
        <v>146</v>
      </c>
      <c r="G40" s="40" t="s">
        <v>146</v>
      </c>
      <c r="H40" s="40" t="s">
        <v>146</v>
      </c>
      <c r="I40" s="40" t="s">
        <v>146</v>
      </c>
      <c r="J40" s="40" t="s">
        <v>146</v>
      </c>
      <c r="K40" s="40" t="s">
        <v>146</v>
      </c>
      <c r="L40" s="40" t="s">
        <v>146</v>
      </c>
      <c r="M40" s="40" t="s">
        <v>146</v>
      </c>
      <c r="N40" s="40" t="s">
        <v>146</v>
      </c>
      <c r="O40" s="40" t="s">
        <v>146</v>
      </c>
      <c r="P40" s="40" t="s">
        <v>146</v>
      </c>
      <c r="Q40" s="40" t="s">
        <v>146</v>
      </c>
      <c r="R40" s="40" t="s">
        <v>146</v>
      </c>
      <c r="S40" s="40" t="s">
        <v>146</v>
      </c>
      <c r="T40" s="40" t="s">
        <v>146</v>
      </c>
      <c r="U40" s="40" t="s">
        <v>146</v>
      </c>
      <c r="V40" s="40" t="s">
        <v>146</v>
      </c>
      <c r="W40" s="40" t="s">
        <v>146</v>
      </c>
      <c r="X40" s="39">
        <v>250</v>
      </c>
      <c r="Y40" s="39">
        <v>125</v>
      </c>
      <c r="Z40" s="39">
        <v>35</v>
      </c>
      <c r="AA40" s="40" t="s">
        <v>146</v>
      </c>
      <c r="AB40" s="40" t="s">
        <v>146</v>
      </c>
      <c r="AC40" s="40" t="s">
        <v>146</v>
      </c>
      <c r="AD40" s="40" t="s">
        <v>146</v>
      </c>
      <c r="AE40" s="40" t="s">
        <v>146</v>
      </c>
      <c r="AF40" s="40" t="s">
        <v>146</v>
      </c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s="38" customFormat="1" x14ac:dyDescent="0.25">
      <c r="A41" s="36" t="s">
        <v>148</v>
      </c>
      <c r="B41" s="39">
        <f>COUNTIF(B6:B36,"&gt;="&amp;B40)</f>
        <v>0</v>
      </c>
      <c r="C41" s="40" t="s">
        <v>146</v>
      </c>
      <c r="D41" s="40" t="s">
        <v>146</v>
      </c>
      <c r="E41" s="40" t="s">
        <v>146</v>
      </c>
      <c r="F41" s="40" t="s">
        <v>146</v>
      </c>
      <c r="G41" s="40" t="s">
        <v>146</v>
      </c>
      <c r="H41" s="40" t="s">
        <v>146</v>
      </c>
      <c r="I41" s="40" t="s">
        <v>146</v>
      </c>
      <c r="J41" s="40" t="s">
        <v>146</v>
      </c>
      <c r="K41" s="40" t="s">
        <v>146</v>
      </c>
      <c r="L41" s="40" t="s">
        <v>146</v>
      </c>
      <c r="M41" s="40" t="s">
        <v>146</v>
      </c>
      <c r="N41" s="40" t="s">
        <v>146</v>
      </c>
      <c r="O41" s="40" t="s">
        <v>146</v>
      </c>
      <c r="P41" s="40" t="s">
        <v>146</v>
      </c>
      <c r="Q41" s="40" t="s">
        <v>146</v>
      </c>
      <c r="R41" s="40" t="s">
        <v>146</v>
      </c>
      <c r="S41" s="40" t="s">
        <v>146</v>
      </c>
      <c r="T41" s="40" t="s">
        <v>146</v>
      </c>
      <c r="U41" s="40" t="s">
        <v>146</v>
      </c>
      <c r="V41" s="40" t="s">
        <v>146</v>
      </c>
      <c r="W41" s="40" t="s">
        <v>146</v>
      </c>
      <c r="X41" s="39">
        <f>COUNTIF(X6:X36,"&gt;="&amp;X40)</f>
        <v>0</v>
      </c>
      <c r="Y41" s="39">
        <f>COUNTIF(Y6:Y36,"&gt;="&amp;Y40)</f>
        <v>0</v>
      </c>
      <c r="Z41" s="39">
        <f>COUNTIF(Z6:Z36,"&gt;="&amp;Z40)</f>
        <v>0</v>
      </c>
      <c r="AA41" s="40" t="s">
        <v>146</v>
      </c>
      <c r="AB41" s="40" t="s">
        <v>146</v>
      </c>
      <c r="AC41" s="40" t="s">
        <v>146</v>
      </c>
      <c r="AD41" s="40" t="s">
        <v>146</v>
      </c>
      <c r="AE41" s="40" t="s">
        <v>146</v>
      </c>
      <c r="AF41" s="40" t="s">
        <v>146</v>
      </c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s="38" customFormat="1" hidden="1" x14ac:dyDescent="0.25">
      <c r="A42" s="36" t="s">
        <v>149</v>
      </c>
      <c r="B42" s="41">
        <f>IF(COUNT(B6:B36)&gt;0,B41/COUNT(B6:B36),0)</f>
        <v>0</v>
      </c>
      <c r="C42" s="40" t="s">
        <v>146</v>
      </c>
      <c r="D42" s="40" t="s">
        <v>146</v>
      </c>
      <c r="E42" s="40" t="s">
        <v>146</v>
      </c>
      <c r="F42" s="40" t="s">
        <v>146</v>
      </c>
      <c r="G42" s="40" t="s">
        <v>146</v>
      </c>
      <c r="H42" s="40" t="s">
        <v>146</v>
      </c>
      <c r="I42" s="40" t="s">
        <v>146</v>
      </c>
      <c r="J42" s="40" t="s">
        <v>146</v>
      </c>
      <c r="K42" s="40" t="s">
        <v>146</v>
      </c>
      <c r="L42" s="40" t="s">
        <v>146</v>
      </c>
      <c r="M42" s="40" t="s">
        <v>146</v>
      </c>
      <c r="N42" s="40" t="s">
        <v>146</v>
      </c>
      <c r="O42" s="40" t="s">
        <v>146</v>
      </c>
      <c r="P42" s="40" t="s">
        <v>146</v>
      </c>
      <c r="Q42" s="40" t="s">
        <v>146</v>
      </c>
      <c r="R42" s="40" t="s">
        <v>146</v>
      </c>
      <c r="S42" s="40" t="s">
        <v>146</v>
      </c>
      <c r="T42" s="40" t="s">
        <v>146</v>
      </c>
      <c r="U42" s="40" t="s">
        <v>146</v>
      </c>
      <c r="V42" s="40" t="s">
        <v>146</v>
      </c>
      <c r="W42" s="40" t="s">
        <v>146</v>
      </c>
      <c r="X42" s="41">
        <f>IF(COUNT(X6:X36)&gt;0,X41/COUNT(X6:X36),0)</f>
        <v>0</v>
      </c>
      <c r="Y42" s="41">
        <f>IF(COUNT(Y6:Y36)&gt;0,Y41/COUNT(Y6:Y36),0)</f>
        <v>0</v>
      </c>
      <c r="Z42" s="41">
        <f>IF(COUNT(Z6:Z36)&gt;0,Z41/COUNT(Z6:Z36),0)</f>
        <v>0</v>
      </c>
      <c r="AA42" s="40" t="s">
        <v>146</v>
      </c>
      <c r="AB42" s="40" t="s">
        <v>146</v>
      </c>
      <c r="AC42" s="40" t="s">
        <v>146</v>
      </c>
      <c r="AD42" s="40" t="s">
        <v>146</v>
      </c>
      <c r="AE42" s="40" t="s">
        <v>146</v>
      </c>
      <c r="AF42" s="40" t="s">
        <v>146</v>
      </c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hidden="1" x14ac:dyDescent="0.25">
      <c r="A43" s="15" t="s">
        <v>64</v>
      </c>
      <c r="B43" s="16" t="e">
        <f ca="1">資料有效率!B41</f>
        <v>#NAME?</v>
      </c>
      <c r="C43" s="16">
        <f>資料有效率!C41</f>
        <v>708</v>
      </c>
      <c r="D43" s="16">
        <f>資料有效率!D41</f>
        <v>708</v>
      </c>
      <c r="E43" s="16">
        <f>資料有效率!E41</f>
        <v>708</v>
      </c>
      <c r="F43" s="16">
        <f>資料有效率!F41</f>
        <v>710</v>
      </c>
      <c r="G43" s="16">
        <f>資料有效率!G41</f>
        <v>710</v>
      </c>
      <c r="H43" s="16">
        <f>資料有效率!H41</f>
        <v>710</v>
      </c>
      <c r="I43" s="16">
        <f>資料有效率!I41</f>
        <v>710</v>
      </c>
      <c r="J43" s="16">
        <f>資料有效率!J41</f>
        <v>710</v>
      </c>
      <c r="K43" s="16">
        <f>資料有效率!K41</f>
        <v>710</v>
      </c>
      <c r="L43" s="16">
        <f>資料有效率!L41</f>
        <v>710</v>
      </c>
      <c r="M43" s="16">
        <f>資料有效率!M41</f>
        <v>710</v>
      </c>
      <c r="N43" s="16">
        <f>資料有效率!N41</f>
        <v>710</v>
      </c>
      <c r="O43" s="16">
        <f>資料有效率!O41</f>
        <v>710</v>
      </c>
      <c r="P43" s="16">
        <f>資料有效率!P41</f>
        <v>710</v>
      </c>
      <c r="Q43" s="16">
        <f>資料有效率!Q41</f>
        <v>710</v>
      </c>
      <c r="R43" s="16">
        <f>資料有效率!R41</f>
        <v>710</v>
      </c>
      <c r="S43" s="16">
        <f>資料有效率!S41</f>
        <v>710</v>
      </c>
      <c r="T43" s="16">
        <f>資料有效率!T41</f>
        <v>710</v>
      </c>
      <c r="U43" s="16">
        <f>資料有效率!U41</f>
        <v>710</v>
      </c>
      <c r="V43" s="16">
        <f>資料有效率!V41</f>
        <v>710</v>
      </c>
      <c r="W43" s="16">
        <f>資料有效率!W41</f>
        <v>710</v>
      </c>
      <c r="X43" s="16">
        <f>資料有效率!X41</f>
        <v>712</v>
      </c>
      <c r="Y43" s="16">
        <f>資料有效率!Y41</f>
        <v>711</v>
      </c>
      <c r="Z43" s="16">
        <f>資料有效率!Z41</f>
        <v>712</v>
      </c>
      <c r="AA43" s="16">
        <f>資料有效率!AA41</f>
        <v>712</v>
      </c>
      <c r="AB43" s="16">
        <f>資料有效率!AB41</f>
        <v>712</v>
      </c>
      <c r="AC43" s="16">
        <f>資料有效率!AC41</f>
        <v>712</v>
      </c>
      <c r="AD43" s="16">
        <f>資料有效率!AD41</f>
        <v>712</v>
      </c>
      <c r="AE43" s="16">
        <f>資料有效率!AE41</f>
        <v>712</v>
      </c>
      <c r="AF43" s="16">
        <f>資料有效率!AF41</f>
        <v>712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4" t="s">
        <v>81</v>
      </c>
      <c r="B47" s="11" t="s">
        <v>82</v>
      </c>
      <c r="C47" s="11" t="s">
        <v>83</v>
      </c>
      <c r="D47" s="11" t="s">
        <v>84</v>
      </c>
      <c r="E47" s="11" t="s">
        <v>85</v>
      </c>
      <c r="F47" s="11" t="s">
        <v>86</v>
      </c>
      <c r="G47" s="11" t="s">
        <v>87</v>
      </c>
      <c r="H47" s="11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101" ht="3.6" customHeight="1" x14ac:dyDescent="0.25"/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7" max="16383" man="1"/>
    <brk id="10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AH19" sqref="AH1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topLeftCell="A10" zoomScale="60" zoomScaleNormal="60" workbookViewId="0">
      <selection activeCell="AE10" sqref="AE1:AE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AH15" sqref="AH15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140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140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topLeftCell="A34" zoomScale="60" zoomScaleNormal="60" workbookViewId="0">
      <selection activeCell="AH16" sqref="AH1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141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76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topLeftCell="A10"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32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G20" sqref="G20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19"/>
      <c r="D17" s="19"/>
      <c r="E17" s="19"/>
      <c r="F17" s="19"/>
      <c r="G17" s="19"/>
      <c r="H17" s="19"/>
      <c r="I17" s="19"/>
      <c r="J17" s="19"/>
      <c r="K17" s="23" t="s">
        <v>11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H20" sqref="H20:I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AJ21" sqref="AJ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topLeftCell="A13" zoomScale="60" zoomScaleNormal="60" workbookViewId="0">
      <selection activeCell="AG13" sqref="AG13"/>
    </sheetView>
  </sheetViews>
  <sheetFormatPr defaultRowHeight="16.5" x14ac:dyDescent="0.25"/>
  <cols>
    <col min="1" max="32" width="7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  <c r="AH1" s="64" t="s">
        <v>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8"/>
      <c r="BH1" s="64"/>
      <c r="BI1" s="64"/>
      <c r="BJ1" s="64"/>
      <c r="BK1" s="64"/>
    </row>
    <row r="2" spans="1:63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5"/>
      <c r="BG2" s="67"/>
      <c r="BH2" s="65"/>
      <c r="BI2" s="65"/>
      <c r="BJ2" s="65"/>
      <c r="BK2" s="65"/>
    </row>
    <row r="3" spans="1:63" x14ac:dyDescent="0.25">
      <c r="A3" s="65" t="s">
        <v>18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  <c r="AH3" s="65" t="s">
        <v>18</v>
      </c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7"/>
      <c r="BH3" s="65"/>
      <c r="BI3" s="65"/>
      <c r="BJ3" s="65"/>
      <c r="BK3" s="65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18</v>
      </c>
      <c r="AC44" s="63"/>
      <c r="AD44" s="63"/>
      <c r="AE44" s="63"/>
      <c r="AF44" s="63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H1:BK1"/>
    <mergeCell ref="AH2:BE2"/>
    <mergeCell ref="BF2:BK2"/>
    <mergeCell ref="Z2:AD2"/>
    <mergeCell ref="A1:AD1"/>
    <mergeCell ref="A2:Y2"/>
    <mergeCell ref="A43:AF43"/>
    <mergeCell ref="AB44:AF44"/>
    <mergeCell ref="AH3:BE3"/>
    <mergeCell ref="BF3:BK3"/>
    <mergeCell ref="A3:P3"/>
    <mergeCell ref="Z3:AD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60" zoomScaleNormal="100" workbookViewId="0">
      <selection activeCell="F16" sqref="F1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28">
        <v>0.91666666666666663</v>
      </c>
      <c r="Y4" s="28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19"/>
      <c r="E10" s="19"/>
      <c r="F10" s="19"/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19"/>
      <c r="E11" s="19"/>
      <c r="F11" s="19"/>
      <c r="G11" s="19"/>
      <c r="H11" s="5"/>
      <c r="I11" s="5"/>
      <c r="J11" s="5"/>
      <c r="K11" s="5"/>
      <c r="L11" s="5"/>
      <c r="M11" s="5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19"/>
      <c r="E12" s="19"/>
      <c r="F12" s="19"/>
      <c r="G12" s="19"/>
      <c r="H12" s="5"/>
      <c r="I12" s="5"/>
      <c r="J12" s="5"/>
      <c r="K12" s="5"/>
      <c r="L12" s="5"/>
      <c r="M12" s="5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19"/>
      <c r="E13" s="19"/>
      <c r="F13" s="19"/>
      <c r="G13" s="19"/>
      <c r="H13" s="5"/>
      <c r="I13" s="5"/>
      <c r="J13" s="5"/>
      <c r="K13" s="5"/>
      <c r="L13" s="5"/>
      <c r="M13" s="5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19"/>
      <c r="E14" s="19"/>
      <c r="F14" s="19"/>
      <c r="G14" s="19"/>
      <c r="H14" s="5"/>
      <c r="I14" s="5"/>
      <c r="J14" s="5"/>
      <c r="K14" s="5"/>
      <c r="L14" s="5"/>
      <c r="M14" s="5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19"/>
      <c r="E15" s="19"/>
      <c r="F15" s="19"/>
      <c r="G15" s="19"/>
      <c r="H15" s="5"/>
      <c r="I15" s="5"/>
      <c r="J15" s="5"/>
      <c r="K15" s="5"/>
      <c r="L15" s="5"/>
      <c r="M15" s="5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3" t="s">
        <v>11</v>
      </c>
      <c r="C16" s="5"/>
      <c r="D16" s="19"/>
      <c r="E16" s="19"/>
      <c r="F16" s="23" t="s">
        <v>11</v>
      </c>
      <c r="G16" s="19"/>
      <c r="H16" s="5"/>
      <c r="I16" s="5"/>
      <c r="J16" s="5"/>
      <c r="K16" s="5"/>
      <c r="L16" s="5"/>
      <c r="M16" s="5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19"/>
      <c r="E17" s="19"/>
      <c r="F17" s="19"/>
      <c r="G17" s="19"/>
      <c r="H17" s="5"/>
      <c r="I17" s="5"/>
      <c r="J17" s="5"/>
      <c r="K17" s="5"/>
      <c r="L17" s="5"/>
      <c r="M17" s="5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19"/>
      <c r="E18" s="19"/>
      <c r="F18" s="19"/>
      <c r="G18" s="19"/>
      <c r="H18" s="5"/>
      <c r="I18" s="5"/>
      <c r="J18" s="5"/>
      <c r="K18" s="5"/>
      <c r="L18" s="5"/>
      <c r="M18" s="5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19"/>
      <c r="E19" s="19"/>
      <c r="F19" s="19"/>
      <c r="G19" s="19"/>
      <c r="H19" s="5"/>
      <c r="I19" s="5"/>
      <c r="J19" s="5"/>
      <c r="K19" s="5"/>
      <c r="L19" s="5"/>
      <c r="M19" s="5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19"/>
      <c r="E20" s="19"/>
      <c r="F20" s="19"/>
      <c r="G20" s="19"/>
      <c r="H20" s="5"/>
      <c r="I20" s="5"/>
      <c r="J20" s="5"/>
      <c r="K20" s="5"/>
      <c r="L20" s="5"/>
      <c r="M20" s="5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19"/>
      <c r="E21" s="19"/>
      <c r="F21" s="19"/>
      <c r="G21" s="19"/>
      <c r="H21" s="5"/>
      <c r="I21" s="5"/>
      <c r="J21" s="5"/>
      <c r="K21" s="5"/>
      <c r="L21" s="5"/>
      <c r="M21" s="5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19"/>
      <c r="E22" s="19"/>
      <c r="F22" s="19"/>
      <c r="G22" s="19"/>
      <c r="H22" s="5"/>
      <c r="I22" s="5"/>
      <c r="J22" s="5"/>
      <c r="K22" s="5"/>
      <c r="L22" s="5"/>
      <c r="M22" s="5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19"/>
      <c r="E23" s="19"/>
      <c r="F23" s="19"/>
      <c r="G23" s="19"/>
      <c r="H23" s="5"/>
      <c r="I23" s="5"/>
      <c r="J23" s="5"/>
      <c r="K23" s="5"/>
      <c r="L23" s="5"/>
      <c r="M23" s="5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19"/>
      <c r="E24" s="19"/>
      <c r="F24" s="19"/>
      <c r="G24" s="19"/>
      <c r="H24" s="5"/>
      <c r="I24" s="5"/>
      <c r="J24" s="5"/>
      <c r="K24" s="5"/>
      <c r="L24" s="5"/>
      <c r="M24" s="5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67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41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AJ15" sqref="AJ15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31"/>
      <c r="AA5" s="20"/>
      <c r="AB5" s="31"/>
      <c r="AC5" s="31"/>
      <c r="AD5" s="31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31"/>
      <c r="AA6" s="20"/>
      <c r="AB6" s="31"/>
      <c r="AC6" s="31"/>
      <c r="AD6" s="31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31"/>
      <c r="AA7" s="20"/>
      <c r="AB7" s="31"/>
      <c r="AC7" s="31"/>
      <c r="AD7" s="31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31"/>
      <c r="AA8" s="20"/>
      <c r="AB8" s="31"/>
      <c r="AC8" s="31"/>
      <c r="AD8" s="31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31"/>
      <c r="AA9" s="20"/>
      <c r="AB9" s="31"/>
      <c r="AC9" s="31"/>
      <c r="AD9" s="31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31"/>
      <c r="AA10" s="20"/>
      <c r="AB10" s="31"/>
      <c r="AC10" s="31"/>
      <c r="AD10" s="31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31"/>
      <c r="AA11" s="20"/>
      <c r="AB11" s="31"/>
      <c r="AC11" s="31"/>
      <c r="AD11" s="31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31"/>
      <c r="AA12" s="20"/>
      <c r="AB12" s="31"/>
      <c r="AC12" s="31"/>
      <c r="AD12" s="31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31"/>
      <c r="AA13" s="20"/>
      <c r="AB13" s="31"/>
      <c r="AC13" s="31"/>
      <c r="AD13" s="31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31"/>
      <c r="AA14" s="20"/>
      <c r="AB14" s="31"/>
      <c r="AC14" s="31"/>
      <c r="AD14" s="31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31"/>
      <c r="AA15" s="20"/>
      <c r="AB15" s="31"/>
      <c r="AC15" s="31"/>
      <c r="AD15" s="31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31"/>
      <c r="AA16" s="20"/>
      <c r="AB16" s="31"/>
      <c r="AC16" s="31"/>
      <c r="AD16" s="31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31"/>
      <c r="AA17" s="20"/>
      <c r="AB17" s="31"/>
      <c r="AC17" s="31"/>
      <c r="AD17" s="31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1"/>
      <c r="AA18" s="20"/>
      <c r="AB18" s="31"/>
      <c r="AC18" s="31"/>
      <c r="AD18" s="31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31"/>
      <c r="AA19" s="20"/>
      <c r="AB19" s="31"/>
      <c r="AC19" s="31"/>
      <c r="AD19" s="31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31"/>
      <c r="AA20" s="20"/>
      <c r="AB20" s="31"/>
      <c r="AC20" s="31"/>
      <c r="AD20" s="31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31"/>
      <c r="AA21" s="20"/>
      <c r="AB21" s="31"/>
      <c r="AC21" s="31"/>
      <c r="AD21" s="31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1"/>
      <c r="AA22" s="20"/>
      <c r="AB22" s="31"/>
      <c r="AC22" s="31"/>
      <c r="AD22" s="31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31"/>
      <c r="AA23" s="20"/>
      <c r="AB23" s="31"/>
      <c r="AC23" s="31"/>
      <c r="AD23" s="31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31"/>
      <c r="AA24" s="20"/>
      <c r="AB24" s="31"/>
      <c r="AC24" s="31"/>
      <c r="AD24" s="31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31"/>
      <c r="AA25" s="20"/>
      <c r="AB25" s="31"/>
      <c r="AC25" s="31"/>
      <c r="AD25" s="31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31"/>
      <c r="AA26" s="20"/>
      <c r="AB26" s="31"/>
      <c r="AC26" s="31"/>
      <c r="AD26" s="31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31"/>
      <c r="AA27" s="20"/>
      <c r="AB27" s="31"/>
      <c r="AC27" s="31"/>
      <c r="AD27" s="31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31"/>
      <c r="AA28" s="20"/>
      <c r="AB28" s="31"/>
      <c r="AC28" s="31"/>
      <c r="AD28" s="31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31"/>
      <c r="AA29" s="20"/>
      <c r="AB29" s="31"/>
      <c r="AC29" s="31"/>
      <c r="AD29" s="31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31"/>
      <c r="AA30" s="20"/>
      <c r="AB30" s="31"/>
      <c r="AC30" s="31"/>
      <c r="AD30" s="31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31"/>
      <c r="AA31" s="20"/>
      <c r="AB31" s="31"/>
      <c r="AC31" s="31"/>
      <c r="AD31" s="31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31"/>
      <c r="AA32" s="20"/>
      <c r="AB32" s="31"/>
      <c r="AC32" s="31"/>
      <c r="AD32" s="31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31"/>
      <c r="AA33" s="20"/>
      <c r="AB33" s="31"/>
      <c r="AC33" s="31"/>
      <c r="AD33" s="31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1"/>
      <c r="AA34" s="20"/>
      <c r="AB34" s="31"/>
      <c r="AC34" s="31"/>
      <c r="AD34" s="31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1"/>
      <c r="AA35" s="20"/>
      <c r="AB35" s="31"/>
      <c r="AC35" s="31"/>
      <c r="AD35" s="31"/>
      <c r="AE35" s="2"/>
      <c r="AF35" s="2"/>
    </row>
    <row r="36" spans="1:32" x14ac:dyDescent="0.25">
      <c r="A36" s="3" t="s">
        <v>3</v>
      </c>
      <c r="B36" s="30" t="e">
        <f>AVERAGE(B5:B35)</f>
        <v>#DIV/0!</v>
      </c>
      <c r="C36" s="30" t="e">
        <f t="shared" ref="C36:Y36" si="0">AVERAGE(C5:C35)</f>
        <v>#DIV/0!</v>
      </c>
      <c r="D36" s="30" t="e">
        <f t="shared" si="0"/>
        <v>#DIV/0!</v>
      </c>
      <c r="E36" s="30" t="e">
        <f t="shared" si="0"/>
        <v>#DIV/0!</v>
      </c>
      <c r="F36" s="30" t="e">
        <f t="shared" si="0"/>
        <v>#DIV/0!</v>
      </c>
      <c r="G36" s="30" t="e">
        <f t="shared" si="0"/>
        <v>#DIV/0!</v>
      </c>
      <c r="H36" s="30" t="e">
        <f t="shared" si="0"/>
        <v>#DIV/0!</v>
      </c>
      <c r="I36" s="30" t="e">
        <f t="shared" si="0"/>
        <v>#DIV/0!</v>
      </c>
      <c r="J36" s="30" t="e">
        <f t="shared" si="0"/>
        <v>#DIV/0!</v>
      </c>
      <c r="K36" s="30" t="e">
        <f t="shared" si="0"/>
        <v>#DIV/0!</v>
      </c>
      <c r="L36" s="30" t="e">
        <f t="shared" si="0"/>
        <v>#DIV/0!</v>
      </c>
      <c r="M36" s="30" t="e">
        <f t="shared" si="0"/>
        <v>#DIV/0!</v>
      </c>
      <c r="N36" s="30" t="e">
        <f t="shared" si="0"/>
        <v>#DIV/0!</v>
      </c>
      <c r="O36" s="30" t="e">
        <f t="shared" si="0"/>
        <v>#DIV/0!</v>
      </c>
      <c r="P36" s="30" t="e">
        <f t="shared" si="0"/>
        <v>#DIV/0!</v>
      </c>
      <c r="Q36" s="30" t="e">
        <f t="shared" si="0"/>
        <v>#DIV/0!</v>
      </c>
      <c r="R36" s="30" t="e">
        <f t="shared" si="0"/>
        <v>#DIV/0!</v>
      </c>
      <c r="S36" s="30" t="e">
        <f t="shared" si="0"/>
        <v>#DIV/0!</v>
      </c>
      <c r="T36" s="30" t="e">
        <f t="shared" si="0"/>
        <v>#DIV/0!</v>
      </c>
      <c r="U36" s="30" t="e">
        <f t="shared" si="0"/>
        <v>#DIV/0!</v>
      </c>
      <c r="V36" s="30" t="e">
        <f t="shared" si="0"/>
        <v>#DIV/0!</v>
      </c>
      <c r="W36" s="30" t="e">
        <f t="shared" si="0"/>
        <v>#DIV/0!</v>
      </c>
      <c r="X36" s="30" t="e">
        <f t="shared" si="0"/>
        <v>#DIV/0!</v>
      </c>
      <c r="Y36" s="30" t="e">
        <f t="shared" si="0"/>
        <v>#DIV/0!</v>
      </c>
      <c r="Z36" s="32" t="e">
        <f>ROUND(AVERAGE(B36:Y36),2)</f>
        <v>#DIV/0!</v>
      </c>
      <c r="AA36" s="6"/>
      <c r="AB36" s="32"/>
      <c r="AC36" s="32"/>
      <c r="AD36" s="32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2" t="e">
        <f>ROUND(AVERAGE(B37:Y37),2)</f>
        <v>#DIV/0!</v>
      </c>
      <c r="AA37" s="6"/>
      <c r="AB37" s="32"/>
      <c r="AC37" s="32"/>
      <c r="AD37" s="32"/>
      <c r="AE37" s="2"/>
      <c r="AF37" s="2"/>
    </row>
    <row r="38" spans="1:32" x14ac:dyDescent="0.25">
      <c r="A38" s="3" t="s">
        <v>5</v>
      </c>
      <c r="B38" s="30">
        <f>MAX(B5:B35)</f>
        <v>0</v>
      </c>
      <c r="C38" s="30">
        <f t="shared" ref="C38:Y38" si="1">MAX(C5:C35)</f>
        <v>0</v>
      </c>
      <c r="D38" s="30">
        <f t="shared" si="1"/>
        <v>0</v>
      </c>
      <c r="E38" s="30">
        <f t="shared" si="1"/>
        <v>0</v>
      </c>
      <c r="F38" s="30">
        <f t="shared" si="1"/>
        <v>0</v>
      </c>
      <c r="G38" s="30">
        <f t="shared" si="1"/>
        <v>0</v>
      </c>
      <c r="H38" s="30">
        <f t="shared" si="1"/>
        <v>0</v>
      </c>
      <c r="I38" s="30">
        <f t="shared" si="1"/>
        <v>0</v>
      </c>
      <c r="J38" s="30">
        <f t="shared" si="1"/>
        <v>0</v>
      </c>
      <c r="K38" s="30">
        <f t="shared" si="1"/>
        <v>0</v>
      </c>
      <c r="L38" s="30">
        <f t="shared" si="1"/>
        <v>0</v>
      </c>
      <c r="M38" s="30">
        <f t="shared" si="1"/>
        <v>0</v>
      </c>
      <c r="N38" s="30">
        <f t="shared" si="1"/>
        <v>0</v>
      </c>
      <c r="O38" s="30">
        <f t="shared" si="1"/>
        <v>0</v>
      </c>
      <c r="P38" s="30">
        <f t="shared" si="1"/>
        <v>0</v>
      </c>
      <c r="Q38" s="30">
        <f t="shared" si="1"/>
        <v>0</v>
      </c>
      <c r="R38" s="30">
        <f t="shared" si="1"/>
        <v>0</v>
      </c>
      <c r="S38" s="30">
        <f t="shared" si="1"/>
        <v>0</v>
      </c>
      <c r="T38" s="30">
        <f t="shared" si="1"/>
        <v>0</v>
      </c>
      <c r="U38" s="30">
        <f t="shared" si="1"/>
        <v>0</v>
      </c>
      <c r="V38" s="30">
        <f t="shared" si="1"/>
        <v>0</v>
      </c>
      <c r="W38" s="30">
        <f t="shared" si="1"/>
        <v>0</v>
      </c>
      <c r="X38" s="30">
        <f t="shared" si="1"/>
        <v>0</v>
      </c>
      <c r="Y38" s="30">
        <f t="shared" si="1"/>
        <v>0</v>
      </c>
      <c r="Z38" s="32">
        <f>ROUND(AVERAGE(B38:Y38),2)</f>
        <v>0</v>
      </c>
      <c r="AA38" s="6"/>
      <c r="AB38" s="32">
        <f>MAX($B38:$Y38)</f>
        <v>0</v>
      </c>
      <c r="AC38" s="32"/>
      <c r="AD38" s="32"/>
      <c r="AE38" s="2"/>
      <c r="AF38" s="2"/>
    </row>
    <row r="39" spans="1:32" x14ac:dyDescent="0.25">
      <c r="A39" s="3" t="s">
        <v>6</v>
      </c>
      <c r="B39" s="30">
        <f>MIN(B5:B35)</f>
        <v>0</v>
      </c>
      <c r="C39" s="30">
        <f t="shared" ref="C39:Y39" si="2">MIN(C5:C35)</f>
        <v>0</v>
      </c>
      <c r="D39" s="30">
        <f t="shared" si="2"/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  <c r="M39" s="30">
        <f t="shared" si="2"/>
        <v>0</v>
      </c>
      <c r="N39" s="30">
        <f t="shared" si="2"/>
        <v>0</v>
      </c>
      <c r="O39" s="30">
        <f t="shared" si="2"/>
        <v>0</v>
      </c>
      <c r="P39" s="30">
        <f t="shared" si="2"/>
        <v>0</v>
      </c>
      <c r="Q39" s="30">
        <f t="shared" si="2"/>
        <v>0</v>
      </c>
      <c r="R39" s="30">
        <f t="shared" si="2"/>
        <v>0</v>
      </c>
      <c r="S39" s="30">
        <f t="shared" si="2"/>
        <v>0</v>
      </c>
      <c r="T39" s="30">
        <f t="shared" si="2"/>
        <v>0</v>
      </c>
      <c r="U39" s="30">
        <f t="shared" si="2"/>
        <v>0</v>
      </c>
      <c r="V39" s="30">
        <f t="shared" si="2"/>
        <v>0</v>
      </c>
      <c r="W39" s="30">
        <f t="shared" si="2"/>
        <v>0</v>
      </c>
      <c r="X39" s="30">
        <f t="shared" si="2"/>
        <v>0</v>
      </c>
      <c r="Y39" s="30">
        <f t="shared" si="2"/>
        <v>0</v>
      </c>
      <c r="Z39" s="32">
        <f>ROUND(AVERAGE(B39:Y39),2)</f>
        <v>0</v>
      </c>
      <c r="AA39" s="6"/>
      <c r="AB39" s="32"/>
      <c r="AC39" s="32">
        <f>MIN($B39:$Y39)</f>
        <v>0</v>
      </c>
      <c r="AD39" s="32"/>
      <c r="AE39" s="2"/>
      <c r="AF39" s="2"/>
    </row>
    <row r="40" spans="1:32" x14ac:dyDescent="0.25">
      <c r="A40" s="3" t="s">
        <v>7</v>
      </c>
      <c r="B40" s="30">
        <f>SUM(B5:B35)</f>
        <v>0</v>
      </c>
      <c r="C40" s="30">
        <f t="shared" ref="C40:Y40" si="3">SUM(C5:C35)</f>
        <v>0</v>
      </c>
      <c r="D40" s="30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0</v>
      </c>
      <c r="J40" s="30">
        <f t="shared" si="3"/>
        <v>0</v>
      </c>
      <c r="K40" s="30">
        <f t="shared" si="3"/>
        <v>0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</v>
      </c>
      <c r="Q40" s="30">
        <f t="shared" si="3"/>
        <v>0</v>
      </c>
      <c r="R40" s="30">
        <f t="shared" si="3"/>
        <v>0</v>
      </c>
      <c r="S40" s="30">
        <f t="shared" si="3"/>
        <v>0</v>
      </c>
      <c r="T40" s="30">
        <f t="shared" si="3"/>
        <v>0</v>
      </c>
      <c r="U40" s="30">
        <f t="shared" si="3"/>
        <v>0</v>
      </c>
      <c r="V40" s="30">
        <f t="shared" si="3"/>
        <v>0</v>
      </c>
      <c r="W40" s="30">
        <f t="shared" si="3"/>
        <v>0</v>
      </c>
      <c r="X40" s="30">
        <f t="shared" si="3"/>
        <v>0</v>
      </c>
      <c r="Y40" s="30">
        <f t="shared" si="3"/>
        <v>0</v>
      </c>
      <c r="Z40" s="32">
        <f>ROUND(AVERAGE(B40:Y40),2)</f>
        <v>0</v>
      </c>
      <c r="AA40" s="6"/>
      <c r="AB40" s="32"/>
      <c r="AC40" s="32"/>
      <c r="AD40" s="32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f>colorfunction(大氣壓力!$S$3,'PM10'!$B$5:$Y$35,FALSE)</f>
        <v>1</v>
      </c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0">
        <f>($Z5)</f>
        <v>0</v>
      </c>
      <c r="C46" s="30">
        <f>($Z6)</f>
        <v>0</v>
      </c>
      <c r="D46" s="30">
        <f>($Z7)</f>
        <v>0</v>
      </c>
      <c r="E46" s="30">
        <f>($Z8)</f>
        <v>0</v>
      </c>
      <c r="F46" s="30">
        <f>($Z9)</f>
        <v>0</v>
      </c>
      <c r="G46" s="30">
        <f>($Z10)</f>
        <v>0</v>
      </c>
      <c r="H46" s="30">
        <f>($Z11)</f>
        <v>0</v>
      </c>
      <c r="I46" s="30">
        <f>($Z12)</f>
        <v>0</v>
      </c>
      <c r="J46" s="30">
        <f>($Z13)</f>
        <v>0</v>
      </c>
      <c r="K46" s="30">
        <f>($Z14)</f>
        <v>0</v>
      </c>
      <c r="L46" s="30">
        <f>($Z15)</f>
        <v>0</v>
      </c>
      <c r="M46" s="30">
        <f>($Z16)</f>
        <v>0</v>
      </c>
      <c r="N46" s="30">
        <f>($Z17)</f>
        <v>0</v>
      </c>
      <c r="O46" s="30">
        <f>($Z18)</f>
        <v>0</v>
      </c>
      <c r="P46" s="30">
        <f>($Z19)</f>
        <v>0</v>
      </c>
      <c r="Q46" s="30">
        <f>($Z20)</f>
        <v>0</v>
      </c>
      <c r="R46" s="30">
        <f>($Z21)</f>
        <v>0</v>
      </c>
      <c r="S46" s="30">
        <f>($Z22)</f>
        <v>0</v>
      </c>
      <c r="T46" s="30">
        <f>($Z23)</f>
        <v>0</v>
      </c>
      <c r="U46" s="30">
        <f>($Z24)</f>
        <v>0</v>
      </c>
      <c r="V46" s="30">
        <f>($Z25)</f>
        <v>0</v>
      </c>
      <c r="W46" s="30">
        <f>($Z26)</f>
        <v>0</v>
      </c>
      <c r="X46" s="30">
        <f>($Z27)</f>
        <v>0</v>
      </c>
      <c r="Y46" s="30">
        <f>($Z28)</f>
        <v>0</v>
      </c>
      <c r="Z46" s="30">
        <f>($Z29)</f>
        <v>0</v>
      </c>
      <c r="AA46" s="30">
        <f>($Z30)</f>
        <v>0</v>
      </c>
      <c r="AB46" s="30">
        <f>($Z31)</f>
        <v>0</v>
      </c>
      <c r="AC46" s="30">
        <f>($Z32)</f>
        <v>0</v>
      </c>
      <c r="AD46" s="30">
        <f>($Z33)</f>
        <v>0</v>
      </c>
      <c r="AE46" s="30">
        <f>($Z34)</f>
        <v>0</v>
      </c>
      <c r="AF46" s="30">
        <f>($Z35)</f>
        <v>0</v>
      </c>
    </row>
    <row r="47" spans="1:32" x14ac:dyDescent="0.25">
      <c r="A47" s="3" t="str">
        <f>($AB4)</f>
        <v>最大值</v>
      </c>
      <c r="B47" s="30">
        <f>($AB5)</f>
        <v>0</v>
      </c>
      <c r="C47" s="30">
        <f>($AB6)</f>
        <v>0</v>
      </c>
      <c r="D47" s="30">
        <f>($AB7)</f>
        <v>0</v>
      </c>
      <c r="E47" s="30">
        <f>($AB8)</f>
        <v>0</v>
      </c>
      <c r="F47" s="30">
        <f>($AB9)</f>
        <v>0</v>
      </c>
      <c r="G47" s="30">
        <f>($AB10)</f>
        <v>0</v>
      </c>
      <c r="H47" s="30">
        <f>($AB11)</f>
        <v>0</v>
      </c>
      <c r="I47" s="30">
        <f>($AB12)</f>
        <v>0</v>
      </c>
      <c r="J47" s="30">
        <f>($AB13)</f>
        <v>0</v>
      </c>
      <c r="K47" s="30">
        <f>($AB14)</f>
        <v>0</v>
      </c>
      <c r="L47" s="30">
        <f>($AB15)</f>
        <v>0</v>
      </c>
      <c r="M47" s="30">
        <f>($AB16)</f>
        <v>0</v>
      </c>
      <c r="N47" s="30">
        <f>($AB17)</f>
        <v>0</v>
      </c>
      <c r="O47" s="30">
        <f>($AB18)</f>
        <v>0</v>
      </c>
      <c r="P47" s="30">
        <f>($AB19)</f>
        <v>0</v>
      </c>
      <c r="Q47" s="30">
        <f>($AB20)</f>
        <v>0</v>
      </c>
      <c r="R47" s="30">
        <f>($AB21)</f>
        <v>0</v>
      </c>
      <c r="S47" s="30">
        <f>($AB22)</f>
        <v>0</v>
      </c>
      <c r="T47" s="30">
        <f>($AB23)</f>
        <v>0</v>
      </c>
      <c r="U47" s="30">
        <f>($AB24)</f>
        <v>0</v>
      </c>
      <c r="V47" s="30">
        <f>($AB25)</f>
        <v>0</v>
      </c>
      <c r="W47" s="30">
        <f>($AB26)</f>
        <v>0</v>
      </c>
      <c r="X47" s="30">
        <f>($AB27)</f>
        <v>0</v>
      </c>
      <c r="Y47" s="30">
        <f>($AB28)</f>
        <v>0</v>
      </c>
      <c r="Z47" s="30">
        <f>($AB29)</f>
        <v>0</v>
      </c>
      <c r="AA47" s="30">
        <f>($AB30)</f>
        <v>0</v>
      </c>
      <c r="AB47" s="30">
        <f>($AB31)</f>
        <v>0</v>
      </c>
      <c r="AC47" s="30">
        <f>($AB32)</f>
        <v>0</v>
      </c>
      <c r="AD47" s="30">
        <f>($AB33)</f>
        <v>0</v>
      </c>
      <c r="AE47" s="30">
        <f>($AB34)</f>
        <v>0</v>
      </c>
      <c r="AF47" s="30">
        <f>($AB35)</f>
        <v>0</v>
      </c>
    </row>
    <row r="48" spans="1:32" x14ac:dyDescent="0.25">
      <c r="A48" s="3" t="str">
        <f>($AC4)</f>
        <v>最小值</v>
      </c>
      <c r="B48" s="30">
        <f>($AC5)</f>
        <v>0</v>
      </c>
      <c r="C48" s="30">
        <f>($AC6)</f>
        <v>0</v>
      </c>
      <c r="D48" s="30">
        <f>($AC7)</f>
        <v>0</v>
      </c>
      <c r="E48" s="30">
        <f>($AC8)</f>
        <v>0</v>
      </c>
      <c r="F48" s="30">
        <f>($AC9)</f>
        <v>0</v>
      </c>
      <c r="G48" s="30">
        <f>($AC10)</f>
        <v>0</v>
      </c>
      <c r="H48" s="30">
        <f>($AC11)</f>
        <v>0</v>
      </c>
      <c r="I48" s="30">
        <f>($AC12)</f>
        <v>0</v>
      </c>
      <c r="J48" s="30">
        <f>($AC13)</f>
        <v>0</v>
      </c>
      <c r="K48" s="30">
        <f>($AC14)</f>
        <v>0</v>
      </c>
      <c r="L48" s="30">
        <f>($AC15)</f>
        <v>0</v>
      </c>
      <c r="M48" s="30">
        <f>($AC16)</f>
        <v>0</v>
      </c>
      <c r="N48" s="30">
        <f>($AC17)</f>
        <v>0</v>
      </c>
      <c r="O48" s="30">
        <f>($AC18)</f>
        <v>0</v>
      </c>
      <c r="P48" s="30">
        <f>($AC19)</f>
        <v>0</v>
      </c>
      <c r="Q48" s="30">
        <f>($AC20)</f>
        <v>0</v>
      </c>
      <c r="R48" s="30">
        <f>($AC21)</f>
        <v>0</v>
      </c>
      <c r="S48" s="30">
        <f>($AC22)</f>
        <v>0</v>
      </c>
      <c r="T48" s="30">
        <f>($AC23)</f>
        <v>0</v>
      </c>
      <c r="U48" s="30">
        <f>($AC24)</f>
        <v>0</v>
      </c>
      <c r="V48" s="30">
        <f>($AC25)</f>
        <v>0</v>
      </c>
      <c r="W48" s="30">
        <f>($AC26)</f>
        <v>0</v>
      </c>
      <c r="X48" s="30">
        <f>($AC27)</f>
        <v>0</v>
      </c>
      <c r="Y48" s="30">
        <f>($AC28)</f>
        <v>0</v>
      </c>
      <c r="Z48" s="30">
        <f>($AC29)</f>
        <v>0</v>
      </c>
      <c r="AA48" s="30">
        <f>($AC30)</f>
        <v>0</v>
      </c>
      <c r="AB48" s="30">
        <f>($AC31)</f>
        <v>0</v>
      </c>
      <c r="AC48" s="30">
        <f>($AC32)</f>
        <v>0</v>
      </c>
      <c r="AD48" s="30">
        <f>($AC33)</f>
        <v>0</v>
      </c>
      <c r="AE48" s="30">
        <f>($AC34)</f>
        <v>0</v>
      </c>
      <c r="AF48" s="30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topLeftCell="A22" zoomScale="60" zoomScaleNormal="60" workbookViewId="0">
      <selection activeCell="AH69" sqref="AH6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topLeftCell="Z4"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111</v>
      </c>
      <c r="H1" s="10" t="s">
        <v>48</v>
      </c>
      <c r="I1" s="10" t="s">
        <v>49</v>
      </c>
      <c r="J1" s="10" t="s">
        <v>94</v>
      </c>
      <c r="K1" s="10" t="s">
        <v>74</v>
      </c>
      <c r="L1" s="18" t="s">
        <v>98</v>
      </c>
      <c r="M1" s="18" t="s">
        <v>99</v>
      </c>
      <c r="N1" s="35" t="s">
        <v>142</v>
      </c>
      <c r="O1" s="35" t="s">
        <v>143</v>
      </c>
      <c r="P1" s="18" t="s">
        <v>100</v>
      </c>
      <c r="Q1" s="35" t="s">
        <v>128</v>
      </c>
      <c r="R1" s="35" t="s">
        <v>129</v>
      </c>
      <c r="S1" s="35" t="s">
        <v>123</v>
      </c>
      <c r="T1" s="35" t="s">
        <v>131</v>
      </c>
      <c r="U1" s="35" t="s">
        <v>144</v>
      </c>
      <c r="V1" s="35" t="s">
        <v>126</v>
      </c>
      <c r="W1" s="10" t="s">
        <v>75</v>
      </c>
      <c r="X1" s="10" t="s">
        <v>80</v>
      </c>
      <c r="Y1" s="10" t="s">
        <v>114</v>
      </c>
      <c r="Z1" s="10" t="s">
        <v>113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97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s="10" t="s">
        <v>95</v>
      </c>
      <c r="AO1" t="s">
        <v>96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topLeftCell="A49" zoomScale="60" zoomScaleNormal="60" workbookViewId="0">
      <selection activeCell="K18" sqref="K18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40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19"/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19"/>
      <c r="L28" s="19"/>
      <c r="M28" s="19"/>
      <c r="N28" s="19"/>
      <c r="O28" s="19"/>
      <c r="P28" s="19"/>
      <c r="Q28" s="19"/>
      <c r="R28" s="19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68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40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topLeftCell="A46" zoomScale="60" zoomScaleNormal="60" workbookViewId="0">
      <selection activeCell="N34" sqref="N34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19"/>
      <c r="L28" s="19"/>
      <c r="M28" s="19"/>
      <c r="N28" s="19"/>
      <c r="O28" s="19"/>
      <c r="P28" s="19"/>
      <c r="Q28" s="19"/>
      <c r="R28" s="19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topLeftCell="A49" zoomScale="60" zoomScaleNormal="60" workbookViewId="0">
      <selection activeCell="W27" sqref="W27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19"/>
      <c r="L10" s="19"/>
      <c r="M10" s="1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9"/>
      <c r="T20" s="19"/>
      <c r="U20" s="19"/>
      <c r="V20" s="19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topLeftCell="A43" zoomScale="60" zoomScaleNormal="60" workbookViewId="0">
      <selection activeCell="Q34" sqref="Q34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topLeftCell="A61" zoomScale="60" zoomScaleNormal="60" workbookViewId="0">
      <selection activeCell="Q26" sqref="Q2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topLeftCell="A25" zoomScale="60" zoomScaleNormal="60" workbookViewId="0">
      <selection activeCell="A43" sqref="A43:AF4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Administrator</cp:lastModifiedBy>
  <cp:lastPrinted>2016-08-03T06:55:59Z</cp:lastPrinted>
  <dcterms:created xsi:type="dcterms:W3CDTF">2015-07-23T16:43:17Z</dcterms:created>
  <dcterms:modified xsi:type="dcterms:W3CDTF">2016-12-06T03:58:04Z</dcterms:modified>
</cp:coreProperties>
</file>