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360" yWindow="0" windowWidth="5655" windowHeight="5865" tabRatio="734"/>
  </bookViews>
  <sheets>
    <sheet name="доходи" sheetId="56" r:id="rId1"/>
  </sheets>
  <externalReferences>
    <externalReference r:id="rId2"/>
    <externalReference r:id="rId3"/>
  </externalReferences>
  <definedNames>
    <definedName name="_Б21000">#REF!</definedName>
    <definedName name="_Б22000">#REF!</definedName>
    <definedName name="_Б22100">#REF!</definedName>
    <definedName name="_Б22110">#REF!</definedName>
    <definedName name="_Б22111">#REF!</definedName>
    <definedName name="_Б22112">#REF!</definedName>
    <definedName name="_Б22200">#REF!</definedName>
    <definedName name="_Б23000">#REF!</definedName>
    <definedName name="_Б24000">#REF!</definedName>
    <definedName name="_Б25000">#REF!</definedName>
    <definedName name="_Б41000">#REF!</definedName>
    <definedName name="_Б42000">#REF!</definedName>
    <definedName name="_Б43000">#REF!</definedName>
    <definedName name="_Б44000">#REF!</definedName>
    <definedName name="_Б45000">#REF!</definedName>
    <definedName name="_Б46000">#REF!</definedName>
    <definedName name="_В010100">#REF!</definedName>
    <definedName name="_В010200">#REF!</definedName>
    <definedName name="_В040000">#REF!</definedName>
    <definedName name="_В050000">#REF!</definedName>
    <definedName name="_В060000">#REF!</definedName>
    <definedName name="_В070000">#REF!</definedName>
    <definedName name="_В080000">#REF!</definedName>
    <definedName name="_В090000">#REF!</definedName>
    <definedName name="_В090200">#REF!</definedName>
    <definedName name="_В090201">#REF!</definedName>
    <definedName name="_В090202">#REF!</definedName>
    <definedName name="_В090203">#REF!</definedName>
    <definedName name="_В090300">#REF!</definedName>
    <definedName name="_В090301">#REF!</definedName>
    <definedName name="_В090302">#REF!</definedName>
    <definedName name="_В090303">#REF!</definedName>
    <definedName name="_В090304">#REF!</definedName>
    <definedName name="_В090305">#REF!</definedName>
    <definedName name="_В090306">#REF!</definedName>
    <definedName name="_В090307">#REF!</definedName>
    <definedName name="_В090400">#REF!</definedName>
    <definedName name="_В090405">#REF!</definedName>
    <definedName name="_В090412">#REF!</definedName>
    <definedName name="_В090601">#REF!</definedName>
    <definedName name="_В090700">#REF!</definedName>
    <definedName name="_В090900">#REF!</definedName>
    <definedName name="_В091100">#REF!</definedName>
    <definedName name="_В091200">#REF!</definedName>
    <definedName name="_В100000">#REF!</definedName>
    <definedName name="_В100100">#REF!</definedName>
    <definedName name="_В100103">#REF!</definedName>
    <definedName name="_В100200">#REF!</definedName>
    <definedName name="_В100203">#REF!</definedName>
    <definedName name="_В100204">#REF!</definedName>
    <definedName name="_В110000">#REF!</definedName>
    <definedName name="_В120000">#REF!</definedName>
    <definedName name="_В130000">#REF!</definedName>
    <definedName name="_В140000">#REF!</definedName>
    <definedName name="_В140102">#REF!</definedName>
    <definedName name="_В150000">#REF!</definedName>
    <definedName name="_В150101">#REF!</definedName>
    <definedName name="_В160000">#REF!</definedName>
    <definedName name="_В160100">#REF!</definedName>
    <definedName name="_В160103">#REF!</definedName>
    <definedName name="_В160200">#REF!</definedName>
    <definedName name="_В160300">#REF!</definedName>
    <definedName name="_В160304">#REF!</definedName>
    <definedName name="_В170000">#REF!</definedName>
    <definedName name="_В170100">#REF!</definedName>
    <definedName name="_В170101">#REF!</definedName>
    <definedName name="_В170300">#REF!</definedName>
    <definedName name="_В170303">#REF!</definedName>
    <definedName name="_В170600">#REF!</definedName>
    <definedName name="_В170601">#REF!</definedName>
    <definedName name="_В170700">#REF!</definedName>
    <definedName name="_В170703">#REF!</definedName>
    <definedName name="_В200000">#REF!</definedName>
    <definedName name="_В210000">#REF!</definedName>
    <definedName name="_В210200">#REF!</definedName>
    <definedName name="_В240000">#REF!</definedName>
    <definedName name="_В240600">#REF!</definedName>
    <definedName name="_В250000">#REF!</definedName>
    <definedName name="_В250102">#REF!</definedName>
    <definedName name="_В250200">#REF!</definedName>
    <definedName name="_В250301">#REF!</definedName>
    <definedName name="_В250307">#REF!</definedName>
    <definedName name="_В250500">#REF!</definedName>
    <definedName name="_В250501">#REF!</definedName>
    <definedName name="_В250502">#REF!</definedName>
    <definedName name="_Д100000">#REF!</definedName>
    <definedName name="_Д110000">#REF!</definedName>
    <definedName name="_Д110100">#REF!</definedName>
    <definedName name="_Д110200">#REF!</definedName>
    <definedName name="_Д120000">#REF!</definedName>
    <definedName name="_Д120200">#REF!</definedName>
    <definedName name="_Д130000">#REF!</definedName>
    <definedName name="_Д130100">#REF!</definedName>
    <definedName name="_Д130200">#REF!</definedName>
    <definedName name="_Д130300">#REF!</definedName>
    <definedName name="_Д130500">#REF!</definedName>
    <definedName name="_Д140000">#REF!</definedName>
    <definedName name="_Д140601">#REF!</definedName>
    <definedName name="_Д140602">#REF!</definedName>
    <definedName name="_Д140603">#REF!</definedName>
    <definedName name="_Д140700">#REF!</definedName>
    <definedName name="_Д160000">#REF!</definedName>
    <definedName name="_Д160100">#REF!</definedName>
    <definedName name="_Д160200">#REF!</definedName>
    <definedName name="_Д160300">#REF!</definedName>
    <definedName name="_Д200000">#REF!</definedName>
    <definedName name="_Д210000">#REF!</definedName>
    <definedName name="_Д210700">#REF!</definedName>
    <definedName name="_Д220000">#REF!</definedName>
    <definedName name="_Д220800">#REF!</definedName>
    <definedName name="_Д220900">#REF!</definedName>
    <definedName name="_Д230000">#REF!</definedName>
    <definedName name="_Д240000">#REF!</definedName>
    <definedName name="_Д240800">#REF!</definedName>
    <definedName name="_Д400000">#REF!</definedName>
    <definedName name="_Д410100">#REF!</definedName>
    <definedName name="_Д410400">#REF!</definedName>
    <definedName name="_Д500000">#REF!</definedName>
    <definedName name="_Д500800">#REF!</definedName>
    <definedName name="_Д500900">#REF!</definedName>
    <definedName name="_Е1000">#REF!</definedName>
    <definedName name="_Е1100">#REF!</definedName>
    <definedName name="_Е1110">#REF!</definedName>
    <definedName name="_Е1120">#REF!</definedName>
    <definedName name="_Е1130">#REF!</definedName>
    <definedName name="_Е1140">#REF!</definedName>
    <definedName name="_Е1150">#REF!</definedName>
    <definedName name="_Е1160">#REF!</definedName>
    <definedName name="_Е1161">#REF!</definedName>
    <definedName name="_Е1162">#REF!</definedName>
    <definedName name="_Е1163">#REF!</definedName>
    <definedName name="_Е1164">#REF!</definedName>
    <definedName name="_Е1170">#REF!</definedName>
    <definedName name="_Е1200">#REF!</definedName>
    <definedName name="_Е1300">#REF!</definedName>
    <definedName name="_Е1340">#REF!</definedName>
    <definedName name="_Е2000">#REF!</definedName>
    <definedName name="_Е2100">#REF!</definedName>
    <definedName name="_Е2110">#REF!</definedName>
    <definedName name="_Е2120">#REF!</definedName>
    <definedName name="_Е2130">#REF!</definedName>
    <definedName name="_Е2200">#REF!</definedName>
    <definedName name="_Е2300">#REF!</definedName>
    <definedName name="_Е3000">#REF!</definedName>
    <definedName name="_Е4000">#REF!</definedName>
    <definedName name="_ёИ900201">[1]джер_фінанс!#REF!</definedName>
    <definedName name="_ёИ900202">[1]джер_фінанс!#REF!</definedName>
    <definedName name="_ёК900101">[1]джер_фінанс!#REF!</definedName>
    <definedName name="_ёК900102">[1]джер_фінанс!#REF!</definedName>
    <definedName name="_ёЛ900203">[1]джер_фінанс!#REF!</definedName>
    <definedName name="_ёЛ900300">[1]джер_фінанс!#REF!</definedName>
    <definedName name="_ёЪ900400">[1]джер_фінанс!#REF!</definedName>
    <definedName name="_И010100">[1]джер_фінанс!#REF!</definedName>
    <definedName name="_И010200">[1]джер_фінанс!#REF!</definedName>
    <definedName name="_И040000">[1]джер_фінанс!#REF!</definedName>
    <definedName name="_И050000">[1]джер_фінанс!#REF!</definedName>
    <definedName name="_И060000">[1]джер_фінанс!#REF!</definedName>
    <definedName name="_И070000">[1]джер_фінанс!#REF!</definedName>
    <definedName name="_И080000">[1]джер_фінанс!#REF!</definedName>
    <definedName name="_И090000">[1]джер_фінанс!#REF!</definedName>
    <definedName name="_И090200">[1]джер_фінанс!#REF!</definedName>
    <definedName name="_И090201">[1]джер_фінанс!#REF!</definedName>
    <definedName name="_И090202">[1]джер_фінанс!#REF!</definedName>
    <definedName name="_И090203">[1]джер_фінанс!#REF!</definedName>
    <definedName name="_И090300">[1]джер_фінанс!#REF!</definedName>
    <definedName name="_И090301">[1]джер_фінанс!#REF!</definedName>
    <definedName name="_И090302">[1]джер_фінанс!#REF!</definedName>
    <definedName name="_И090303">[1]джер_фінанс!#REF!</definedName>
    <definedName name="_И090304">[1]джер_фінанс!#REF!</definedName>
    <definedName name="_И090305">[1]джер_фінанс!#REF!</definedName>
    <definedName name="_И090306">[1]джер_фінанс!#REF!</definedName>
    <definedName name="_И090307">[1]джер_фінанс!#REF!</definedName>
    <definedName name="_И090400">[1]джер_фінанс!#REF!</definedName>
    <definedName name="_И090405">[1]джер_фінанс!#REF!</definedName>
    <definedName name="_И090412">[1]джер_фінанс!#REF!</definedName>
    <definedName name="_И090601">[1]джер_фінанс!#REF!</definedName>
    <definedName name="_И090700">[1]джер_фінанс!#REF!</definedName>
    <definedName name="_И090900">[1]джер_фінанс!#REF!</definedName>
    <definedName name="_И091100">[1]джер_фінанс!#REF!</definedName>
    <definedName name="_И091200">[1]джер_фінанс!#REF!</definedName>
    <definedName name="_И100000">[1]джер_фінанс!#REF!</definedName>
    <definedName name="_И100100">[1]джер_фінанс!#REF!</definedName>
    <definedName name="_И100103">[1]джер_фінанс!#REF!</definedName>
    <definedName name="_И100200">[1]джер_фінанс!#REF!</definedName>
    <definedName name="_И100203">[1]джер_фінанс!#REF!</definedName>
    <definedName name="_И100204">[1]джер_фінанс!#REF!</definedName>
    <definedName name="_И110000">[1]джер_фінанс!#REF!</definedName>
    <definedName name="_И120000">[1]джер_фінанс!#REF!</definedName>
    <definedName name="_И130000">[1]джер_фінанс!#REF!</definedName>
    <definedName name="_И140000">[1]джер_фінанс!#REF!</definedName>
    <definedName name="_И140102">[1]джер_фінанс!#REF!</definedName>
    <definedName name="_И150000">[1]джер_фінанс!#REF!</definedName>
    <definedName name="_И150101">[1]джер_фінанс!#REF!</definedName>
    <definedName name="_И160000">[1]джер_фінанс!#REF!</definedName>
    <definedName name="_И160100">[1]джер_фінанс!#REF!</definedName>
    <definedName name="_И160103">[1]джер_фінанс!#REF!</definedName>
    <definedName name="_И160200">[1]джер_фінанс!#REF!</definedName>
    <definedName name="_И160300">[1]джер_фінанс!#REF!</definedName>
    <definedName name="_И160304">[1]джер_фінанс!#REF!</definedName>
    <definedName name="_И170000">[1]джер_фінанс!#REF!</definedName>
    <definedName name="_И170100">[1]джер_фінанс!#REF!</definedName>
    <definedName name="_И170101">[1]джер_фінанс!#REF!</definedName>
    <definedName name="_И170300">[1]джер_фінанс!#REF!</definedName>
    <definedName name="_И170303">[1]джер_фінанс!#REF!</definedName>
    <definedName name="_И170600">[1]джер_фінанс!#REF!</definedName>
    <definedName name="_И170601">[1]джер_фінанс!#REF!</definedName>
    <definedName name="_И170700">[1]джер_фінанс!#REF!</definedName>
    <definedName name="_И170703">[1]джер_фінанс!#REF!</definedName>
    <definedName name="_И200000">[1]джер_фінанс!#REF!</definedName>
    <definedName name="_И210000">[1]джер_фінанс!#REF!</definedName>
    <definedName name="_И210200">[1]джер_фінанс!#REF!</definedName>
    <definedName name="_И240000">[1]джер_фінанс!#REF!</definedName>
    <definedName name="_И240600">[1]джер_фінанс!#REF!</definedName>
    <definedName name="_И250000">[1]джер_фінанс!#REF!</definedName>
    <definedName name="_И250102">[1]джер_фінанс!#REF!</definedName>
    <definedName name="_И250200">[1]джер_фінанс!#REF!</definedName>
    <definedName name="_И250301">[1]джер_фінанс!#REF!</definedName>
    <definedName name="_И250307">[1]джер_фінанс!#REF!</definedName>
    <definedName name="_И250500">[1]джер_фінанс!#REF!</definedName>
    <definedName name="_И250501">[1]джер_фінанс!#REF!</definedName>
    <definedName name="_И250502">[1]джер_фінанс!#REF!</definedName>
    <definedName name="_ІБ900501">#REF!</definedName>
    <definedName name="_ІБ900502">#REF!</definedName>
    <definedName name="_ІВ900201">#REF!</definedName>
    <definedName name="_ІВ900202">#REF!</definedName>
    <definedName name="_ІД900101">#REF!</definedName>
    <definedName name="_ІД900102">#REF!</definedName>
    <definedName name="_ІЕ900203">#REF!</definedName>
    <definedName name="_ІЕ900300">#REF!</definedName>
    <definedName name="_ІФ900400">#REF!</definedName>
    <definedName name="_К100000">[1]джер_фінанс!#REF!</definedName>
    <definedName name="_К110000">[1]джер_фінанс!#REF!</definedName>
    <definedName name="_К110100">[1]джер_фінанс!#REF!</definedName>
    <definedName name="_К110200">[1]джер_фінанс!#REF!</definedName>
    <definedName name="_К120000">[1]джер_фінанс!#REF!</definedName>
    <definedName name="_К120200">[1]джер_фінанс!#REF!</definedName>
    <definedName name="_К130000">[1]джер_фінанс!#REF!</definedName>
    <definedName name="_К130100">[1]джер_фінанс!#REF!</definedName>
    <definedName name="_К130200">[1]джер_фінанс!#REF!</definedName>
    <definedName name="_К130300">[1]джер_фінанс!#REF!</definedName>
    <definedName name="_К130500">[1]джер_фінанс!#REF!</definedName>
    <definedName name="_К140000">[1]джер_фінанс!#REF!</definedName>
    <definedName name="_К140601">[1]джер_фінанс!#REF!</definedName>
    <definedName name="_К140602">[1]джер_фінанс!#REF!</definedName>
    <definedName name="_К140603">[1]джер_фінанс!#REF!</definedName>
    <definedName name="_К140700">[1]джер_фінанс!#REF!</definedName>
    <definedName name="_К160000">[1]джер_фінанс!#REF!</definedName>
    <definedName name="_К160100">[1]джер_фінанс!#REF!</definedName>
    <definedName name="_К160200">[1]джер_фінанс!#REF!</definedName>
    <definedName name="_К160300">[1]джер_фінанс!#REF!</definedName>
    <definedName name="_К200000">[1]джер_фінанс!#REF!</definedName>
    <definedName name="_К210000">[1]джер_фінанс!#REF!</definedName>
    <definedName name="_К210700">[1]джер_фінанс!#REF!</definedName>
    <definedName name="_К220000">[1]джер_фінанс!#REF!</definedName>
    <definedName name="_К220800">[1]джер_фінанс!#REF!</definedName>
    <definedName name="_К220900">[1]джер_фінанс!#REF!</definedName>
    <definedName name="_К230000">[1]джер_фінанс!#REF!</definedName>
    <definedName name="_К240000">[1]джер_фінанс!#REF!</definedName>
    <definedName name="_К240800">[1]джер_фінанс!#REF!</definedName>
    <definedName name="_К400000">[1]джер_фінанс!#REF!</definedName>
    <definedName name="_К410100">[1]джер_фінанс!#REF!</definedName>
    <definedName name="_К410400">[1]джер_фінанс!#REF!</definedName>
    <definedName name="_К500000">[1]джер_фінанс!#REF!</definedName>
    <definedName name="_К500800">[1]джер_фінанс!#REF!</definedName>
    <definedName name="_К500900">[1]джер_фінанс!#REF!</definedName>
    <definedName name="_Л1000">[1]джер_фінанс!#REF!</definedName>
    <definedName name="_Л1100">[1]джер_фінанс!#REF!</definedName>
    <definedName name="_Л1110">[1]джер_фінанс!#REF!</definedName>
    <definedName name="_Л1120">[1]джер_фінанс!#REF!</definedName>
    <definedName name="_Л1130">[1]джер_фінанс!#REF!</definedName>
    <definedName name="_Л1140">[1]джер_фінанс!#REF!</definedName>
    <definedName name="_Л1150">[1]джер_фінанс!#REF!</definedName>
    <definedName name="_Л1160">[1]джер_фінанс!#REF!</definedName>
    <definedName name="_Л1161">[1]джер_фінанс!#REF!</definedName>
    <definedName name="_Л1162">[1]джер_фінанс!#REF!</definedName>
    <definedName name="_Л1163">[1]джер_фінанс!#REF!</definedName>
    <definedName name="_Л1164">[1]джер_фінанс!#REF!</definedName>
    <definedName name="_Л1170">[1]джер_фінанс!#REF!</definedName>
    <definedName name="_Л1200">[1]джер_фінанс!#REF!</definedName>
    <definedName name="_Л1300">[1]джер_фінанс!#REF!</definedName>
    <definedName name="_Л1340">[1]джер_фінанс!#REF!</definedName>
    <definedName name="_Л2000">[1]джер_фінанс!#REF!</definedName>
    <definedName name="_Л2100">[1]джер_фінанс!#REF!</definedName>
    <definedName name="_Л2110">[1]джер_фінанс!#REF!</definedName>
    <definedName name="_Л2120">[1]джер_фінанс!#REF!</definedName>
    <definedName name="_Л2130">[1]джер_фінанс!#REF!</definedName>
    <definedName name="_Л2200">[1]джер_фінанс!#REF!</definedName>
    <definedName name="_Л2300">[1]джер_фінанс!#REF!</definedName>
    <definedName name="_Л3000">[1]джер_фінанс!#REF!</definedName>
    <definedName name="_Л4000">[1]джер_фінанс!#REF!</definedName>
    <definedName name="_Ф100000">#REF!</definedName>
    <definedName name="_Ф101000">#REF!</definedName>
    <definedName name="_Ф102000">#REF!</definedName>
    <definedName name="_Ф201000">#REF!</definedName>
    <definedName name="_Ф201010">#REF!</definedName>
    <definedName name="_Ф201011">#REF!</definedName>
    <definedName name="_Ф201012">#REF!</definedName>
    <definedName name="_Ф201020">#REF!</definedName>
    <definedName name="_Ф201021">#REF!</definedName>
    <definedName name="_Ф201022">#REF!</definedName>
    <definedName name="_Ф201030">#REF!</definedName>
    <definedName name="_Ф201031">#REF!</definedName>
    <definedName name="_Ф201032">#REF!</definedName>
    <definedName name="_Ф202000">#REF!</definedName>
    <definedName name="_Ф202010">#REF!</definedName>
    <definedName name="_Ф202011">#REF!</definedName>
    <definedName name="_Ф202012">#REF!</definedName>
    <definedName name="_Ф203000">#REF!</definedName>
    <definedName name="_Ф203010">#REF!</definedName>
    <definedName name="_Ф203011">#REF!</definedName>
    <definedName name="_Ф203012">#REF!</definedName>
    <definedName name="_Ф204000">#REF!</definedName>
    <definedName name="_Ф205000">#REF!</definedName>
    <definedName name="_Ф206000">#REF!</definedName>
    <definedName name="_Ф206001">#REF!</definedName>
    <definedName name="_Ф206002">#REF!</definedName>
    <definedName name="_Ъ100000">[1]джер_фінанс!#REF!</definedName>
    <definedName name="_Ъ101000">[1]джер_фінанс!#REF!</definedName>
    <definedName name="_Ъ102000">[1]джер_фінанс!#REF!</definedName>
    <definedName name="_Ъ201000">[1]джер_фінанс!#REF!</definedName>
    <definedName name="_Ъ201010">[1]джер_фінанс!#REF!</definedName>
    <definedName name="_Ъ201011">[1]джер_фінанс!#REF!</definedName>
    <definedName name="_Ъ201012">[1]джер_фінанс!#REF!</definedName>
    <definedName name="_Ъ201020">[1]джер_фінанс!#REF!</definedName>
    <definedName name="_Ъ201021">[1]джер_фінанс!#REF!</definedName>
    <definedName name="_Ъ201022">[1]джер_фінанс!#REF!</definedName>
    <definedName name="_Ъ201030">[1]джер_фінанс!#REF!</definedName>
    <definedName name="_Ъ201031">[1]джер_фінанс!#REF!</definedName>
    <definedName name="_Ъ201032">[1]джер_фінанс!#REF!</definedName>
    <definedName name="_Ъ202000">[1]джер_фінанс!#REF!</definedName>
    <definedName name="_Ъ202010">[1]джер_фінанс!#REF!</definedName>
    <definedName name="_Ъ202011">[1]джер_фінанс!#REF!</definedName>
    <definedName name="_Ъ202012">[1]джер_фінанс!#REF!</definedName>
    <definedName name="_Ъ203000">[1]джер_фінанс!#REF!</definedName>
    <definedName name="_Ъ203010">[1]джер_фінанс!#REF!</definedName>
    <definedName name="_Ъ203011">[1]джер_фінанс!#REF!</definedName>
    <definedName name="_Ъ203012">[1]джер_фінанс!#REF!</definedName>
    <definedName name="_Ъ204000">[1]джер_фінанс!#REF!</definedName>
    <definedName name="_Ъ205000">[1]джер_фінанс!#REF!</definedName>
    <definedName name="_Ъ206000">[1]джер_фінанс!#REF!</definedName>
    <definedName name="_Ъ206001">[1]джер_фінанс!#REF!</definedName>
    <definedName name="_Ъ206002">[1]джер_фінанс!#REF!</definedName>
    <definedName name="rrr">[2]Оренда!$A$4:$B$29</definedName>
    <definedName name="а22100">#REF!</definedName>
    <definedName name="алпдвалп">#REF!</definedName>
    <definedName name="_xlnm.Database">#REF!</definedName>
    <definedName name="В68">#REF!</definedName>
    <definedName name="вс">#REF!</definedName>
    <definedName name="_xlnm.Print_Titles" localSheetId="0">доходи!$8:$13</definedName>
    <definedName name="иори">#REF!</definedName>
    <definedName name="і">#REF!</definedName>
    <definedName name="область">#REF!</definedName>
    <definedName name="_xlnm.Print_Area" localSheetId="0">доходи!$B$1:$G$237</definedName>
  </definedNames>
  <calcPr calcId="145621"/>
</workbook>
</file>

<file path=xl/calcChain.xml><?xml version="1.0" encoding="utf-8"?>
<calcChain xmlns="http://schemas.openxmlformats.org/spreadsheetml/2006/main">
  <c r="E138" i="56" l="1"/>
  <c r="E139" i="56"/>
  <c r="G139" i="56" s="1"/>
  <c r="D112" i="56"/>
  <c r="D83" i="56"/>
  <c r="G83" i="56" s="1"/>
  <c r="D35" i="56"/>
  <c r="D34" i="56"/>
  <c r="D32" i="56" s="1"/>
  <c r="G32" i="56" s="1"/>
  <c r="E87" i="56"/>
  <c r="E142" i="56"/>
  <c r="G142" i="56" s="1"/>
  <c r="D17" i="56"/>
  <c r="D97" i="56"/>
  <c r="G97" i="56" s="1"/>
  <c r="D86" i="56"/>
  <c r="D84" i="56"/>
  <c r="D53" i="56"/>
  <c r="D49" i="56"/>
  <c r="G49" i="56" s="1"/>
  <c r="E134" i="56"/>
  <c r="E133" i="56"/>
  <c r="G133" i="56" s="1"/>
  <c r="E135" i="56"/>
  <c r="E223" i="56"/>
  <c r="E230" i="56"/>
  <c r="E171" i="56"/>
  <c r="E157" i="56" s="1"/>
  <c r="E156" i="56" s="1"/>
  <c r="E137" i="56"/>
  <c r="G137" i="56" s="1"/>
  <c r="E136" i="56"/>
  <c r="E120" i="56"/>
  <c r="E127" i="56"/>
  <c r="E118" i="56"/>
  <c r="E141" i="56"/>
  <c r="E140" i="56" s="1"/>
  <c r="G140" i="56" s="1"/>
  <c r="E40" i="56"/>
  <c r="E37" i="56"/>
  <c r="G37" i="56" s="1"/>
  <c r="E66" i="56"/>
  <c r="E65" i="56"/>
  <c r="G65" i="56" s="1"/>
  <c r="F142" i="56"/>
  <c r="F155" i="56" s="1"/>
  <c r="F174" i="56"/>
  <c r="F171" i="56" s="1"/>
  <c r="F157" i="56" s="1"/>
  <c r="F156" i="56" s="1"/>
  <c r="F184" i="56"/>
  <c r="F201" i="56"/>
  <c r="F223" i="56"/>
  <c r="F230" i="56"/>
  <c r="F233" i="56"/>
  <c r="G35" i="56"/>
  <c r="D16" i="56"/>
  <c r="D15" i="56" s="1"/>
  <c r="D46" i="56"/>
  <c r="D48" i="56"/>
  <c r="D54" i="56"/>
  <c r="D55" i="56"/>
  <c r="D52" i="56" s="1"/>
  <c r="D62" i="56"/>
  <c r="D82" i="56"/>
  <c r="D85" i="56"/>
  <c r="D89" i="56"/>
  <c r="G89" i="56" s="1"/>
  <c r="D111" i="56"/>
  <c r="D118" i="56"/>
  <c r="G118" i="56" s="1"/>
  <c r="D159" i="56"/>
  <c r="D171" i="56"/>
  <c r="D157" i="56" s="1"/>
  <c r="G166" i="56"/>
  <c r="F159" i="56"/>
  <c r="E159" i="56"/>
  <c r="G188" i="56"/>
  <c r="G187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3" i="56"/>
  <c r="G34" i="56"/>
  <c r="G38" i="56"/>
  <c r="G39" i="56"/>
  <c r="G40" i="56"/>
  <c r="G41" i="56"/>
  <c r="G42" i="56"/>
  <c r="G43" i="56"/>
  <c r="G44" i="56"/>
  <c r="E48" i="56"/>
  <c r="E45" i="56"/>
  <c r="F48" i="56"/>
  <c r="F45" i="56"/>
  <c r="G46" i="56"/>
  <c r="G47" i="56"/>
  <c r="G50" i="56"/>
  <c r="G51" i="56"/>
  <c r="G53" i="56"/>
  <c r="G54" i="56"/>
  <c r="D56" i="56"/>
  <c r="G56" i="56" s="1"/>
  <c r="G57" i="56"/>
  <c r="G58" i="56"/>
  <c r="G59" i="56"/>
  <c r="G60" i="56"/>
  <c r="G62" i="56"/>
  <c r="G63" i="56"/>
  <c r="G64" i="56"/>
  <c r="G66" i="56"/>
  <c r="G67" i="56"/>
  <c r="G68" i="56"/>
  <c r="G69" i="56"/>
  <c r="G70" i="56"/>
  <c r="G71" i="56"/>
  <c r="G72" i="56"/>
  <c r="G73" i="56"/>
  <c r="G74" i="56"/>
  <c r="G75" i="56"/>
  <c r="G76" i="56"/>
  <c r="G77" i="56"/>
  <c r="G78" i="56"/>
  <c r="G79" i="56"/>
  <c r="E81" i="56"/>
  <c r="G82" i="56"/>
  <c r="G84" i="56"/>
  <c r="G86" i="56"/>
  <c r="G87" i="56"/>
  <c r="G90" i="56"/>
  <c r="G91" i="56"/>
  <c r="G92" i="56"/>
  <c r="G93" i="56"/>
  <c r="G94" i="56"/>
  <c r="G95" i="56"/>
  <c r="G96" i="56"/>
  <c r="G98" i="56"/>
  <c r="G99" i="56"/>
  <c r="G100" i="56"/>
  <c r="D101" i="56"/>
  <c r="G101" i="56"/>
  <c r="G102" i="56"/>
  <c r="G103" i="56"/>
  <c r="G104" i="56"/>
  <c r="G105" i="56"/>
  <c r="F106" i="56"/>
  <c r="G106" i="56"/>
  <c r="G107" i="56"/>
  <c r="G108" i="56"/>
  <c r="G109" i="56"/>
  <c r="G110" i="56"/>
  <c r="G111" i="56"/>
  <c r="G112" i="56"/>
  <c r="G113" i="56"/>
  <c r="G114" i="56"/>
  <c r="D115" i="56"/>
  <c r="G115" i="56"/>
  <c r="G116" i="56"/>
  <c r="G117" i="56"/>
  <c r="E123" i="56"/>
  <c r="F123" i="56"/>
  <c r="F118" i="56" s="1"/>
  <c r="F130" i="56"/>
  <c r="G119" i="56"/>
  <c r="D120" i="56"/>
  <c r="G120" i="56"/>
  <c r="G121" i="56"/>
  <c r="G122" i="56"/>
  <c r="G125" i="56"/>
  <c r="G126" i="56"/>
  <c r="G127" i="56"/>
  <c r="G128" i="56"/>
  <c r="E129" i="56"/>
  <c r="F129" i="56"/>
  <c r="G129" i="56"/>
  <c r="G130" i="56"/>
  <c r="G134" i="56"/>
  <c r="G135" i="56"/>
  <c r="G136" i="56"/>
  <c r="G138" i="56"/>
  <c r="F141" i="56"/>
  <c r="F140" i="56" s="1"/>
  <c r="G141" i="56"/>
  <c r="G143" i="56"/>
  <c r="G144" i="56"/>
  <c r="E145" i="56"/>
  <c r="G145" i="56" s="1"/>
  <c r="G146" i="56"/>
  <c r="G147" i="56"/>
  <c r="G148" i="56"/>
  <c r="G149" i="56"/>
  <c r="G150" i="56"/>
  <c r="G151" i="56"/>
  <c r="G152" i="56"/>
  <c r="G158" i="56"/>
  <c r="G159" i="56"/>
  <c r="G160" i="56"/>
  <c r="G161" i="56"/>
  <c r="G162" i="56"/>
  <c r="G163" i="56"/>
  <c r="G164" i="56"/>
  <c r="G165" i="56"/>
  <c r="G167" i="56"/>
  <c r="G168" i="56"/>
  <c r="G169" i="56"/>
  <c r="G170" i="56"/>
  <c r="G172" i="56"/>
  <c r="G173" i="56"/>
  <c r="G174" i="56"/>
  <c r="G175" i="56"/>
  <c r="G176" i="56"/>
  <c r="G177" i="56"/>
  <c r="G178" i="56"/>
  <c r="G179" i="56"/>
  <c r="G180" i="56"/>
  <c r="G181" i="56"/>
  <c r="G182" i="56"/>
  <c r="G183" i="56"/>
  <c r="G184" i="56"/>
  <c r="G185" i="56"/>
  <c r="G186" i="56"/>
  <c r="G189" i="56"/>
  <c r="G190" i="56"/>
  <c r="G191" i="56"/>
  <c r="G192" i="56"/>
  <c r="G193" i="56"/>
  <c r="G194" i="56"/>
  <c r="G195" i="56"/>
  <c r="G196" i="56"/>
  <c r="G197" i="56"/>
  <c r="G198" i="56"/>
  <c r="G199" i="56"/>
  <c r="G200" i="56"/>
  <c r="G201" i="56"/>
  <c r="G202" i="56"/>
  <c r="G203" i="56"/>
  <c r="G204" i="56"/>
  <c r="G205" i="56"/>
  <c r="G206" i="56"/>
  <c r="G207" i="56"/>
  <c r="G208" i="56"/>
  <c r="G209" i="56"/>
  <c r="G210" i="56"/>
  <c r="G211" i="56"/>
  <c r="G212" i="56"/>
  <c r="G213" i="56"/>
  <c r="G214" i="56"/>
  <c r="G215" i="56"/>
  <c r="G216" i="56"/>
  <c r="G217" i="56"/>
  <c r="G218" i="56"/>
  <c r="G219" i="56"/>
  <c r="G220" i="56"/>
  <c r="G221" i="56"/>
  <c r="G222" i="56"/>
  <c r="G223" i="56"/>
  <c r="G224" i="56"/>
  <c r="G225" i="56"/>
  <c r="G226" i="56"/>
  <c r="G227" i="56"/>
  <c r="G228" i="56"/>
  <c r="G229" i="56"/>
  <c r="G230" i="56"/>
  <c r="G231" i="56"/>
  <c r="G232" i="56"/>
  <c r="G233" i="56"/>
  <c r="G123" i="56"/>
  <c r="D81" i="56"/>
  <c r="G81" i="56" s="1"/>
  <c r="G85" i="56"/>
  <c r="G48" i="56"/>
  <c r="E132" i="56"/>
  <c r="E131" i="56" s="1"/>
  <c r="G131" i="56" s="1"/>
  <c r="G171" i="56"/>
  <c r="G157" i="56" l="1"/>
  <c r="D156" i="56"/>
  <c r="G156" i="56" s="1"/>
  <c r="G52" i="56"/>
  <c r="D45" i="56"/>
  <c r="G45" i="56" s="1"/>
  <c r="G15" i="56"/>
  <c r="F234" i="56"/>
  <c r="E80" i="56"/>
  <c r="E36" i="56"/>
  <c r="D88" i="56"/>
  <c r="G88" i="56" s="1"/>
  <c r="G132" i="56"/>
  <c r="D80" i="56"/>
  <c r="G80" i="56" s="1"/>
  <c r="G55" i="56"/>
  <c r="G36" i="56" l="1"/>
  <c r="E14" i="56"/>
  <c r="E155" i="56" s="1"/>
  <c r="E234" i="56" s="1"/>
  <c r="D14" i="56"/>
  <c r="D155" i="56" l="1"/>
  <c r="G14" i="56"/>
  <c r="D234" i="56" l="1"/>
  <c r="G234" i="56" s="1"/>
  <c r="G155" i="56"/>
</calcChain>
</file>

<file path=xl/sharedStrings.xml><?xml version="1.0" encoding="utf-8"?>
<sst xmlns="http://schemas.openxmlformats.org/spreadsheetml/2006/main" count="254" uniqueCount="212">
  <si>
    <t>Авансові внески з податку на прибуток підприємств та фінансових установ комунальної власності</t>
  </si>
  <si>
    <t>Частина чистого прибутку (доходу) комунальних унітарних підприємств та їх об'єднань,  що вилучається до відповідного місцевого бюджету</t>
  </si>
  <si>
    <t>Субвенція з державного бюджету місцевим бюджетам на надання пільг з послуг зв'язку, інших передбачених законодавством пільг (крім пільг на одержання ліків, зубопротезування, оплату електроенергії, природного і скрапленого газу на побутові потреби, твердого та рідкого пічного побутового палива,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нечистот), на компенсацію витрат частини доходів у зв"язку з відміною податку з власників транспортних засобів та інших самохідних машин і механізмів та відповідним збільшенням ставок акцизного податку з пального і на компенсацію за пільговий проїзд окремих категорій громадян</t>
  </si>
  <si>
    <t>Субвенція з державного бюджету місцевим бюджетам на оснащення сільських амбулаторій та фельдшерсько-акушерських пунктів, придбання автомобілів швидкої медичної допомоги для сільських закладів охорони здоров"я</t>
  </si>
  <si>
    <t>Субвенція з державного бюджету місцевим бюджетам на придбання витратних матеріалів для родопомічних, дитячих, хірургічних, реанімаційних закладів (відділень), відділень невідкладної допомоги та лабораторій</t>
  </si>
  <si>
    <t>Субвенція з державного бюджету для забезпечення спеціальним обладнанням навчальних закладів для дітей, які потребують корекції фізичного та (або) розумового розвитку</t>
  </si>
  <si>
    <t>Надходження від збору за проведення гастрольних заходів</t>
  </si>
  <si>
    <t>Інші надходження до фондів охорони навколищнього природного середовища</t>
  </si>
  <si>
    <t>Грошові стягнення за шкоду, заподіяну порушенням законодавства про охорону навколишнього природного середовища внаслідок господарської та іншої діяльності</t>
  </si>
  <si>
    <t>Доходи від операцій з кредитування та надання гарантій</t>
  </si>
  <si>
    <t>Відсотки  за користування позиками,  які  надавалися  з  місцевих бюджетів</t>
  </si>
  <si>
    <t>Власні надходження бюджетних установ</t>
  </si>
  <si>
    <t>Надходження від плати за послуги, що надаються бюджетними установами згідно із законодавством</t>
  </si>
  <si>
    <t>Плата за послуги, що надаються бюджетними установами згідно з їх основною діяльністю</t>
  </si>
  <si>
    <t>Субвенція з державного бюджету місцевим бюджетам на забезпечення загальносвітніх навчальних закладів сучасними технічними засобами навчання з природничо-математичних і технологічних дисциплін</t>
  </si>
  <si>
    <t>Субвенція з державного бюджету місцевим бюджетам на надання центрами соціальних служб для сім"ї, дітей та молоді, соціальних послуг ін"єкційним споживачам наркотиків та членам їх сімей</t>
  </si>
  <si>
    <t>Субвенція з державного бюджету місцевим бюджетам на проведення виборів депутатів Верховної Ради Автономної Республіки Крим, місцевих рад та сільських, селищних, міських голів</t>
  </si>
  <si>
    <r>
      <t>Збір за спеціальне використання води (крім збору за спеціальне використання води водних об</t>
    </r>
    <r>
      <rPr>
        <sz val="11"/>
        <rFont val="Arial"/>
        <family val="2"/>
        <charset val="204"/>
      </rPr>
      <t>҆</t>
    </r>
    <r>
      <rPr>
        <sz val="11"/>
        <rFont val="Times New Roman"/>
        <family val="1"/>
        <charset val="204"/>
      </rPr>
      <t>єктів місцевого значення)</t>
    </r>
  </si>
  <si>
    <t>Субвенція з державного бюджету місцевим бюджетам на придбання медикаментів та виробів медичного призначення для забезпечення швидкої медичної допомоги</t>
  </si>
  <si>
    <t>Субвенція з державного бюджету місцевим бюджетам на заходи з енергозбереження, у тому числі оснащення інженерних вводів багатоквартирних житлових будинків засобами обліку споживання води і теплової енергії, ремонт і реконструкцію теплових мереж та котелень, будівництво газопроводів і газифікацію населених пунктів</t>
  </si>
  <si>
    <t>Субвенція з державного бюджету місцевим бюджетам на погашення заборгованості з різниці в тарифах на теплову енергію, що вироблялася, транспортувалася та постачалася населенню, яка виникла в зв'язку з невідповідністю фактичної вартості теплової енергії тарифам, що затверджувалися або погоджувалися відповідними органами державної влади чи органами місцевого самоврядування</t>
  </si>
  <si>
    <t>Субвенція з державного бюджету місцевим бюджетам на соціально-економічний розвиток</t>
  </si>
  <si>
    <t>Код</t>
  </si>
  <si>
    <t>Найменування доходів згідно із бюджетною класифікацією</t>
  </si>
  <si>
    <t>з них до бюджету розвитку</t>
  </si>
  <si>
    <t>Податкові надходження</t>
  </si>
  <si>
    <t>Податки на доходи, податки на прибуток, податки на збільшення ринкової вартості</t>
  </si>
  <si>
    <t>Податок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</si>
  <si>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</si>
  <si>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</si>
  <si>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 із доходів у формі заробітної плати шахтарів-працівників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</si>
  <si>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</si>
  <si>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</si>
  <si>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доходи фізичних осіб у вигляді виграшів або призів, отриманих внаслідок проведення конкурсів та інших розіграшів, виграшів в азартні ігри</t>
  </si>
  <si>
    <t>Надходження сум реструктурованої заборгованості зі сплати податку на доходи фізичних осіб</t>
  </si>
  <si>
    <t>Додаткова дотація з державного бюджету місцевим бюджетам на забезпечення пальним станцій (відділень) екстреної, швидкої та невідкладної медичної допомоги</t>
  </si>
  <si>
    <t>Субвенція з державного бюджету місцевим бюджетам на поліпшення умов оплати праці медичних працівників, які надають медичну допомогу хворим на туберкульоз</t>
  </si>
  <si>
    <t>Загальний фонд</t>
  </si>
  <si>
    <t>Субвенція з державного бюджету місцевим бюджетам для здійснення заходів, спрямованих на подолання дитячої бездоглядності і безпритульності</t>
  </si>
  <si>
    <t>Додаткова дотація з державного бюджету на покращення надання соціальних послуг найуразливішим верствам населення</t>
  </si>
  <si>
    <t>Додаткова дотація з державного бюджету на оплату праці працівників бюджетних установ</t>
  </si>
  <si>
    <t>Субвенція з державного бюджету місцевим бюджетам на придбання шкільних автобусів для перевезення дітей, що проживають у сільській місцевості</t>
  </si>
  <si>
    <t>Субвенція з державного бюджету  на розвиток інфраструктури регіонів</t>
  </si>
  <si>
    <t>Субвенція з державного бюджету місцевим бюджетам на збереження середньої  заробітної плати на період працевлаштування посадових осіб місцевого самоврядування з числа депутатів відповідних рад, що потребують працевлаштування в зв’язку із закінченням строку повноважень</t>
  </si>
  <si>
    <t>грн</t>
  </si>
  <si>
    <t xml:space="preserve"> Субвенція з державного бюджету місцевим бюджетам на будівництво, реконструкцію, ремонт автомобільних доріг комунальної власності</t>
  </si>
  <si>
    <t>Субвенція з державного бюджету місцевим бюджетам на комп"ютеризацію та інформатизацію загальносовітніх навчальних закладів районів</t>
  </si>
  <si>
    <t>Додаткова дотація з державного бюджету на стимулювання місцевих органів влади за перевиконання річних розрахункових обсягів податку на прибуток підприємств та акцизного податку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</si>
  <si>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</si>
  <si>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Субвенція з державного бюджету місцевим бюджетам на виконання інвестиційних проектів, спрямованих на соціально-економічний розвиток регіонів, заходів з попередження аварій і запобігання техногенним катастрофам у житлово-комунальному господарстві та на інших аварійних об'єктах комунальної власності, в тому числі ремонт і реконструкцію теплових мереж та котелень</t>
  </si>
  <si>
    <t>Субвенція з державного бюджету місцевим бюджетам  на здійснення заходів щодо соціально-економічного розвитку регіонів за напрямом, які закріплені за Міністерством регіонального розвитку та будівництва  України</t>
  </si>
  <si>
    <t>Додаткова дотація з державного бюджету місцевим бюджетам на забезпечення виплат, пов’язаних із підвищенням рівня оплати праці працівників бюджетної сфери, в тому числі на підвищення посадового окладу працівника першого тарифного розряду Єдиної тарифної сітки та виплату допомоги випускникам вищих навчальних закладів, які здобули освіту за напрямами і спеціальностями медичного та фармацевтичного профілю</t>
  </si>
  <si>
    <t>Субвенція з державного бюджету місцевим бюджетам на реалізацію пріоритетів розвитку регіонів</t>
  </si>
  <si>
    <t>Разом</t>
  </si>
  <si>
    <t>Надходження бюджетних установ від додаткової (господарської) діяльності</t>
  </si>
  <si>
    <t>Плата за оренду майна бюджетних установ</t>
  </si>
  <si>
    <t>Надходження бюджетних установ від реалізації в установленому порядку майна (крім нерухомого майна)</t>
  </si>
  <si>
    <t>Інші джерела власних надходжень бюджетних установ </t>
  </si>
  <si>
    <t>Благодійні внески, гранти та дарунки</t>
  </si>
  <si>
    <t>30000000</t>
  </si>
  <si>
    <t>Доходи від операцій з капіталом</t>
  </si>
  <si>
    <t>31000000</t>
  </si>
  <si>
    <t xml:space="preserve"> Надходження від продажу основного капіталу</t>
  </si>
  <si>
    <t>Кошти від відчуження майна, що належать Автономній республіці Крим та майна, що перебуває в комунальній власності</t>
  </si>
  <si>
    <t>Надходження від продажу землі і нематеріальних активів</t>
  </si>
  <si>
    <t>Надходження від продажу землі</t>
  </si>
  <si>
    <t>Збір за забруднення навколишнього природного середовища</t>
  </si>
  <si>
    <t>Надходження коштів від енергопідприємств до Державного фонду охорони навколишнього природного середовища </t>
  </si>
  <si>
    <t>Інші збори за забруднення навколишнього природного середовища до Фонду охорони навколишнього природного середовища </t>
  </si>
  <si>
    <t>Надходження від сплати збору за забруднення навколишнього природного середовища фізичними особами </t>
  </si>
  <si>
    <t xml:space="preserve">Цільові фонди, утворені органами    місцевого    самоврядування    </t>
  </si>
  <si>
    <t>Відрахування 10 відсотків вартості питної води суб"єктам підприємницької діяльності, які здійснюють реалізацію питної води через системи централізованого постачання з відхиленням від вимог діючих стандартів</t>
  </si>
  <si>
    <t>Обсяг доходів загального фонду, що враховуються при визначенні міжбюджетних трансфертів, - всього</t>
  </si>
  <si>
    <t>Обсяг доходів загального фонду, що не враховуються при визначенні трансфертів, - всього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</si>
  <si>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</si>
  <si>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Разом доходів</t>
  </si>
  <si>
    <t xml:space="preserve">Офіційні трансферти </t>
  </si>
  <si>
    <t>Від органів державного управління</t>
  </si>
  <si>
    <t>Кошти, що надходять з інших бюджетів</t>
  </si>
  <si>
    <t xml:space="preserve">Дотації </t>
  </si>
  <si>
    <t xml:space="preserve">Дотації вирівнювання, що одержуються з державного  бюджету </t>
  </si>
  <si>
    <t>Додаткова дотація з державного бюджету на забезпечення видатків на оплату праці працівників бюджетних установ у зв"язку із підвищенням розміру мініммальної заробітної плати, виплату стипендій і допомоги учням та студентам  навчальних закладів</t>
  </si>
  <si>
    <t>Додаткова дотація з державного бюджету на підвищення рівня матеріального забезпечення інвалідів І чи ІІ групи внаслідок психічного розладу</t>
  </si>
  <si>
    <t>Субвенції  - всього:</t>
  </si>
  <si>
    <t>Субвенції з інших областей на утримання об"єктів спільного користування чи ліквідацію негативних наслідків діяльності об"єктів спільного користування (утримання лікарні відновного лікування "Говерла")</t>
  </si>
  <si>
    <t xml:space="preserve">Субвенція іншим бюджетам на виконання інвестиційних проектів </t>
  </si>
  <si>
    <t>Субвенція з державного бюджету на інформатизацію та комп"ютеризацію загальноосвітніх навчальних закладів та забезпечення їх сучасними  технічними засобами навчання з природничо-математичних і технічних дисциплін</t>
  </si>
  <si>
    <t>Субвенція з державного бюджету на здійснення заходів по передачі житлового фонду та об"єктів соціально-культурної сфери Міністерства оборони України у комунальну власність</t>
  </si>
  <si>
    <t>Субвенція з державного бюджету місцевим бюджетам на будівництво та придбання житла для інвалідів-глухих та інвалідів-сліпих</t>
  </si>
  <si>
    <t>Субвенція з державного бюджету місцевим бюджетам на придбання витратних матеріалів для закладів охорони здоров"я та лікарських засобів для інгаляційної анестезії</t>
  </si>
  <si>
    <t>Податок на доходи фізичних осіб - військовослужбовців та осіб рядового і начальницького складу</t>
  </si>
  <si>
    <t>Податок з доходів фізичних осіб - працівників закордонних дипломатичних установ України з фонду оплати праці в національній валюті</t>
  </si>
  <si>
    <t>Податок на доходи фізичних осіб від інших видів діяльності</t>
  </si>
  <si>
    <t>Податок на доходи фізичних осіб від продажу нерухомого майна та надання нерухомості в оренду (суборенду), житловий найм (піднайм)</t>
  </si>
  <si>
    <t>Податок на доходи фізичних осіб від продажу рухомого майна та надання рухомого майна в оренду (суборенду)</t>
  </si>
  <si>
    <t>Податок на доходи фізичних осіб від отриманого платником доходу внаслідок прийняття ним у спадщину майна, коштів, майнових чи немайнових прав</t>
  </si>
  <si>
    <t>Податок на доходи фізичних осіб-шахтарів</t>
  </si>
  <si>
    <t>Фіксований податок на доходи фізичних осіб від зайняття підприємницькою діяльністю </t>
  </si>
  <si>
    <t>Податок на прибуток підприємств</t>
  </si>
  <si>
    <t>Податок на прибуток підприємств і організацій, що перебувають у державній   власності   (для   платників,   що   сплачують   податок   за місцезнаходженням у м. Києві)</t>
  </si>
  <si>
    <t>X</t>
  </si>
  <si>
    <t>Податки на власність</t>
  </si>
  <si>
    <t>Податок з власників транспортних засобів та інших самохідних машин і механізмів</t>
  </si>
  <si>
    <t>Податок з власників наземних транспортних засобів та інших самохідних машин і механізмів (юридичних осіб)</t>
  </si>
  <si>
    <t>Податок з власників наземних транспортних засобів та інших самохідних машин і механізмів (з громадян)</t>
  </si>
  <si>
    <t>Збір за першу реєстрацію транспортного засобу</t>
  </si>
  <si>
    <t>Збір за першу реєстрацію колісних транспортних засобів (юридичних осіб)</t>
  </si>
  <si>
    <t>Збір за першу реєстрацію колісних транспортних засобів (фізичних осіб)</t>
  </si>
  <si>
    <t>Надходження сум реструктурованої заборгованості зі сплати податку власниками транспортних засобів та інших самохідних машин і механізмів </t>
  </si>
  <si>
    <t>Податок з власників водних транспортних засобів </t>
  </si>
  <si>
    <t>Додаткова дотація з державного бюджету місцевим бюджетам на поліпшення умов оплати праці медичних працівників, які надають медичну допомогу хворим на заразну та активну форми туберкульозу</t>
  </si>
  <si>
    <t xml:space="preserve">Субвенція з державного бюджету місцевим бюджетам на фінансування Програм-переможців Всеукраїнського конкурсу проектів та програм розвитку місцевого самоврядування </t>
  </si>
  <si>
    <t>Спеціальний фонд</t>
  </si>
  <si>
    <t>Субвенція з державного бюджету місцевим бюджетам на здійснення заходів щодо соціально-економічного розвитку окремих територій, яка входить до його складу</t>
  </si>
  <si>
    <t>Субвенція з державного бюджету місцевим бюджетам на забезпечення харчування (сніданками) учнів 5-11 класів загальноосвітніх навчальних закладів</t>
  </si>
  <si>
    <t>Додаткова дотація з державного бюджету місцевим бюджетам на виплату надбавок за обсяг та якість виконаної роботи медичним працівникам закладів охорони здоров"я, що надають первинну медичну допомогу, у непілотних регіонах</t>
  </si>
  <si>
    <t>Субвенція з державного бюджету місцевим бюджетам на фінансування ремонту приміщень управлінь праці та соціального захисту виконавчих органів міських  (міст республіканського в Автономній Республіці Крим і обласного значення), районних у містах Києві і Севастополі та районних у містах рад для здійснення заходів з виконання спільного із Світовим банком проекту "Вдосконалення системи соціальної допомоги"</t>
  </si>
  <si>
    <t>Субвенція з державного бюджету місцевим бюджетам на придбання вагонів для комунального електротранспорту (тролейбусів і трамваїв)</t>
  </si>
  <si>
    <t>Субвенція з державного бюджету місцевим бюджетам на будівництво, реконструкцію, ремонт та утримання вулиць і доріг комунальної власності у населених пунктах</t>
  </si>
  <si>
    <r>
      <t>Плата за  придбання  торгових патентів</t>
    </r>
    <r>
      <rPr>
        <i/>
        <sz val="10"/>
        <rFont val="Times New Roman"/>
        <family val="1"/>
      </rPr>
      <t xml:space="preserve">  </t>
    </r>
    <r>
      <rPr>
        <sz val="10"/>
        <rFont val="Times New Roman"/>
        <family val="1"/>
      </rPr>
      <t>пунктами  продажунафтопродуктів(автозапрвними станціями, заправними пунктами)</t>
    </r>
  </si>
  <si>
    <r>
      <t>Субвенція з державного бюджету на виплату допомоги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ям з дітьми, малозабезпеченим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ям, інвалідам з дитинства, дітям-інвалідам та тимчасової державної допомоги дітям</t>
    </r>
  </si>
  <si>
    <r>
      <t>Доходи обласного бюджету на 2014 рік</t>
    </r>
    <r>
      <rPr>
        <b/>
        <vertAlign val="superscript"/>
        <sz val="16"/>
        <color indexed="8"/>
        <rFont val="Times New Roman"/>
        <family val="1"/>
        <charset val="204"/>
      </rPr>
      <t xml:space="preserve">    </t>
    </r>
    <r>
      <rPr>
        <b/>
        <sz val="16"/>
        <color indexed="8"/>
        <rFont val="Times New Roman"/>
        <family val="1"/>
        <charset val="204"/>
      </rPr>
      <t xml:space="preserve">                               </t>
    </r>
  </si>
  <si>
    <t>Субвенція з державного бюджету місцевим бюджетам на будівництво і придбання житла війсковослужбовцям та особам рядового і начальницького складу, звільненим у запас або відставку за станом здоров"я, віком, вислугу років та у зв"язку зі скороченням штатів, які перебувають на квартирному обліку за місцем проживання, членам сімей із числа цих осіб, які загинули під час виконання ними службових обов"язків, а також учасникам бойових дій в Афганістані та воєнних конфліктів</t>
  </si>
  <si>
    <t>Субвенція з державного бюджету місцевим бюджетам на здійснення виплат, визначених Законом України "Про реструктуризацію заборгованості з виплат, передбачених статтею 57 Закону України "Про освіту" педагогічним, науково-педагогічним та іншим категоріям працівників навчальних закладів"</t>
  </si>
  <si>
    <t>Субвенція з державного бюджету місцевим бюджетам на соціально-економічний розвиток регіонів, виконання заходів з упередження аварій  та запобігання техногенням катастрофам у житлово-комунальному господарстві та на інших  аварійних об"єктах комунальної власності і на виконання  інвестиційних проектів, у тому числі на капітальний ремонт сільських шкіл, на розвиток та реконструкцію централізованих систем водопостачання та водовідведення, на впровадження заходів, спрямованих на зменшення витрат по виробництву, передачі та споживанню теплової енергії</t>
  </si>
  <si>
    <t>Субвенція з державного бюджету місцевим бюджетам на погашення заборгованості з різниці в тарифах на теплову енергію, послуги з водопостачання та водовідведення, що вироблялися, транспортувалися та постачалися населенню, яка виникла у зв"язку з невідповідністю фактичної вартості теплової енергсії, послуг з водопостачання та водовідведення тарифам, що затверджувалися органами державної влади чи органами місцевого самоврядування</t>
  </si>
  <si>
    <r>
      <t>Субвенція з державного бюджету місцевим бюджетам на виплату державної соціальної допомоги на дітей-сиріт та дітей, позбавлених батьківського піклування, грошового забезпечення батькам-вихователям і прийомним батькам за надання соціальних послуг у дитячих будинках сімейного типу та прийомних сім</t>
    </r>
    <r>
      <rPr>
        <sz val="11"/>
        <rFont val="Arial Cyr"/>
        <charset val="204"/>
      </rPr>
      <t>’</t>
    </r>
    <r>
      <rPr>
        <sz val="11"/>
        <rFont val="Times New Roman"/>
        <family val="1"/>
        <charset val="204"/>
      </rPr>
      <t>ях - за принципом  "гроші ходять за дитиною"</t>
    </r>
  </si>
  <si>
    <t>Цільові фонди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</si>
  <si>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</si>
  <si>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Субвенція з державного бюджету місцевим бюджетам на облаштування закладів, які надають соціальні послуги дітям та молоді</t>
  </si>
  <si>
    <t>Додаткова дотація з державного бюджету на вирівнювання фінансової забезпеченості місцевих бюджетів</t>
  </si>
  <si>
    <t>Субвенція з державного бюджету на погашення заборгованості з пільг населенню за надані послуги зв"язку</t>
  </si>
  <si>
    <t>Субвенція з державного бюджету місцевим бюджетам на збереження історичної забудови міст, об"єктів історико-культурної спадщини, впорядкування історичних населених місць України</t>
  </si>
  <si>
    <t>Субвенція з державного бюджету місцевим бюджетам на часткове відшкодування вартості лікарських засобів для лікування осіб з гіпертонічною хворобою</t>
  </si>
  <si>
    <t>Субвенція з державного бюджету місцевим бюджетам на придбання медичного обладнання (мамографічного, рентгенологічного та апаратів ультразвукової діагностики) вітчизняного виробництва</t>
  </si>
  <si>
    <t>Субвенція з державного бюджету місцевим бюджетам на придбання витратних матеріалів та медичного обладнання для закладів охорони здоров'я</t>
  </si>
  <si>
    <t>Субвенція з державного бюджету місцевим бюджетам на будівництво газопроводів-відводів та газифікацію населених пунктів, у першу чергу сільських</t>
  </si>
  <si>
    <t>Субвенція з державного бюджету місцевим бюджетам для поетапного запровадження умов оплати праці працівників бюджетної сфери на основі Єдиної тарифної сітки та забезпечення видатківна оплату праці</t>
  </si>
  <si>
    <t xml:space="preserve">Інші субвенції </t>
  </si>
  <si>
    <t>Субвенція з державного бюджету на відзначення 750-ої річниці м.Львова</t>
  </si>
  <si>
    <t>Кошти, одержані із загального фонду бюджету до бюджету розвитку (спеціального фонду)</t>
  </si>
  <si>
    <t>Усього доходів</t>
  </si>
  <si>
    <r>
      <t xml:space="preserve">Податок на прибуток підприємств </t>
    </r>
    <r>
      <rPr>
        <sz val="11"/>
        <rFont val="Times New Roman"/>
        <family val="1"/>
        <charset val="204"/>
      </rPr>
      <t>та фінансових установ</t>
    </r>
    <r>
      <rPr>
        <sz val="11"/>
        <rFont val="Times New Roman"/>
        <family val="1"/>
      </rPr>
      <t xml:space="preserve"> комунальної власності</t>
    </r>
  </si>
  <si>
    <r>
      <t>Частина чистого прибутку (доходу) державних або комунальних унітарних підприємств та їх об</t>
    </r>
    <r>
      <rPr>
        <b/>
        <sz val="11"/>
        <rFont val="Arial"/>
        <family val="2"/>
        <charset val="204"/>
      </rPr>
      <t>҆</t>
    </r>
    <r>
      <rPr>
        <b/>
        <sz val="11"/>
        <rFont val="Times New Roman"/>
        <family val="1"/>
        <charset val="204"/>
      </rPr>
      <t>єднань, що вилучається до відповідного бюджету, та дивіденди (дохід), нараховані на акції (частки, паї) господарських товариств, у статутних капіталах яких є державна або комунальна власність</t>
    </r>
  </si>
  <si>
    <t>Плата за надання адміністративних послуг</t>
  </si>
  <si>
    <t>Кошти, що отримують бюджетні установи від підприємств, організацій, фізичних осіб та від інших бюджетних установ для виконання цільових заходів, у тому числі заходів з відчудження для суспільних потреб земельних ділянок та розміщення на них інших об"єктів нерухомого майна, що перебувають у приватній власності фізичних або юридичних осіб</t>
  </si>
  <si>
    <t>Субвенція з державного бюджету на безоплатне забезпечення вугіллям на побутові потреби особам, що мають таке право після ліквідації та консервації вугледобувних підприємств</t>
  </si>
  <si>
    <t>Субвенція з державного бюджету місцевим бюджетам на заходи щодо погашення заборгованості громадян за житлово-комунальні послуги та енергоносії в рахунок часткової компенсації втрат від знецінення грошових заощаджень</t>
  </si>
  <si>
    <t>Збори та плата за спеціальне використання природних ресурсів</t>
  </si>
  <si>
    <t xml:space="preserve">Збір за спеціальне використання лісових ресурсів </t>
  </si>
  <si>
    <t>Збір за спеціальне використання лісових ресурсів  в частині деревини, заготовленої в порядку рубок головного користування</t>
  </si>
  <si>
    <t>Збір за спеціальне використання води</t>
  </si>
  <si>
    <t>Збір за спеціальне використання води для потреб гідроенергетики</t>
  </si>
  <si>
    <t>Надходження збору за спеціальне використання води від підприємств житлово-комунального господарства</t>
  </si>
  <si>
    <t>Плата за користування надрами</t>
  </si>
  <si>
    <t>Плата за користування надрами для видобування корисних копалин загальнодержавного значення</t>
  </si>
  <si>
    <t>Плата за користування надрами місцевого значення </t>
  </si>
  <si>
    <t>Плата за користування надрами в цілях, не пов'язаних з видобуванням корисних копалин </t>
  </si>
  <si>
    <t>Плата за землю</t>
  </si>
  <si>
    <t>Земельний податок з юридичних осіб </t>
  </si>
  <si>
    <t>Орендна плата з юридичних осіб </t>
  </si>
  <si>
    <t>Земельний податок з фізичних осіб </t>
  </si>
  <si>
    <t>Орендна плата з фізичних осіб </t>
  </si>
  <si>
    <t>Плата за використання інших природних ресурсів</t>
  </si>
  <si>
    <t>Плата за спеціальне використання диких тварин</t>
  </si>
  <si>
    <t>Надходження сум реструктуризованої заборгованості зі сплати платежів за використання інших природних ресурсів</t>
  </si>
  <si>
    <t>Інші податки та збори</t>
  </si>
  <si>
    <t>Екологічний податок</t>
  </si>
  <si>
    <t>Надходження від викидів забруднюючих речовин в атмосферне повітря стаціонарними джерелами забруднення</t>
  </si>
  <si>
    <t>Надходження від скидів забруднюючих речовин безпосередньо у водні об'єкти</t>
  </si>
  <si>
    <t>Надходження від розміщення відходів у спеціально відведених для цього місцях чи на об'єктах, крім розміщення окремих видів відходів як вторинної сировини</t>
  </si>
  <si>
    <t>Надходження від здійснення торгівлі на митній території України паливом власного виробництва та/або виробленим з давальницької сировини податковими агентами</t>
  </si>
  <si>
    <t>Надходження від ввезення палива на митну територію України податковими агентами</t>
  </si>
  <si>
    <t>Неподаткові надходження</t>
  </si>
  <si>
    <t>Доходи від власності та підприємницької діяльності</t>
  </si>
  <si>
    <t>Плата за розміщення тимчасово вільних коштів місцевих бюджетів</t>
  </si>
  <si>
    <t>Інші надходження</t>
  </si>
  <si>
    <t>Надходження коштів від відшкодування втрат сільськогосподарського і лісогосподарського виробництва</t>
  </si>
  <si>
    <t xml:space="preserve">Адміністративні збори та платежі, доходи від некомерційної господарської діяльності </t>
  </si>
  <si>
    <t xml:space="preserve">Податок на промисел                                                                               </t>
  </si>
  <si>
    <t>Плата за ліцензії на певні види господарської діяльності та сертифікати, що видаються Радою міністрів Автономної Республіки Крим, виконавчими органами місцевих рад і місцевими органами виконавчої влади</t>
  </si>
  <si>
    <t xml:space="preserve">Плата за державну реєстрацію суб'єктів підприємниької діяльності, об'єднань громадян, асоціацій, інших добровільних об'єднань  органів місцевого самоврядування, статутів територіальних   громад, творчих спілок                                              </t>
  </si>
  <si>
    <t>Плата за ліцензії на виробництво спирту етилового, коньячного і плодового, алкогольних напоїв та тютюнових виробів</t>
  </si>
  <si>
    <t>Плата за ліцензії на право експорту, імпорту алкогольними напоями та тютюновими виробами</t>
  </si>
  <si>
    <t>Плата за державну реєстрацію (крім реєстраційного збору за проведення державної реєстрації юридичних осіб та фізичних осіб-підприємців)</t>
  </si>
  <si>
    <t>Плата за ліцензії на право оптової торгівлі алкогольними напоями та тютюновими виробами</t>
  </si>
  <si>
    <t>Плата за ліцензії на право роздрібної торгівлі алкогольними напоями та тютюновими виробами</t>
  </si>
  <si>
    <t>Плата за ліцензії та сертифікати, що сплачуються ліцензіатами за місцем здійснення діяльності</t>
  </si>
  <si>
    <t>Плата  за  торговий  патент   на даеякі  види підприємницької діяльності</t>
  </si>
  <si>
    <t xml:space="preserve">Інші податки                                                                                                    </t>
  </si>
  <si>
    <t>Місцеві податки і збори</t>
  </si>
  <si>
    <t>Фіксований сільськогосподарський податок</t>
  </si>
  <si>
    <t>Єдиний податок для суб'єктів малого підприємництва</t>
  </si>
  <si>
    <t>Дивіденди, нараховані на акції (частки, паї) господарських товариств, що є у власності відповідної територіальної громади</t>
  </si>
  <si>
    <t>Надходження    дивідендів,    нарахованих    на    акції    (частки,    паї) господарських товариств, що є у власності відповідної територіальної громади</t>
  </si>
  <si>
    <t>Надходження від грошово-речових лотерей</t>
  </si>
  <si>
    <t>Надходження від розміщення в установах банків тимчасово вільних залишків бюджетних коштів</t>
  </si>
  <si>
    <t>Плата за утримання дітей у школах-інтернатах</t>
  </si>
  <si>
    <t>х</t>
  </si>
  <si>
    <t>Надходження від орендної плати за користування цілісним майновим комплексом та іншим державним майном</t>
  </si>
  <si>
    <t>Надходження від орендної плати за користування цілісним майновим комплексом та іншим майном що перебуває в комунальній власності</t>
  </si>
  <si>
    <t>Плата за надані в оренду ставки, що знаходяться в басейнах річок загальнодержавного значення</t>
  </si>
  <si>
    <t>Державне мито</t>
  </si>
  <si>
    <t>Надходження від штрафів та фінансових санкцій</t>
  </si>
  <si>
    <t xml:space="preserve">Перерахування     підприємцями     частки      вартості     нестандартної продукції, виготовленої з дозволу на тимчасове відхилення від вимог відповідних стандартів щодо якості продукції, виданого Державним комітетом України по стандартизації, метрології </t>
  </si>
  <si>
    <t>Адміністративні штрафи та інші санкції</t>
  </si>
  <si>
    <t>Інші неподаткові надходження</t>
  </si>
  <si>
    <t>Надходження сум кредиторської та депонентської заборгованості підприємств, організацій та установ, щодо яких минув строк позовної давності</t>
  </si>
  <si>
    <t>Інші надходження до фондів охорони навколишнього природного середовища</t>
  </si>
  <si>
    <t>Відсотки  за користування позиками,  які  надавалися  з місцевих бюджетів</t>
  </si>
  <si>
    <t>Плата за гаранти, надані   Верховною Радою Автономної Республіки Крим та міськими радами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</si>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</sst>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р_._-;\-* #,##0_р_._-;_-* &quot;-&quot;_р_._-;_-@_-"/>
    <numFmt numFmtId="43" formatCode="_-* #,##0.00_р_._-;\-* #,##0.00_р_._-;_-* &quot;-&quot;??_р_._-;_-@_-"/>
    <numFmt numFmtId="164" formatCode="#,##0.0"/>
    <numFmt numFmtId="165" formatCode="_-* #,##0\ &quot;р.&quot;_-;\-* #,##0\ &quot;р.&quot;_-;_-* &quot;-&quot;\ &quot;р.&quot;_-;_-@_-"/>
    <numFmt numFmtId="166" formatCode="_-* #,##0\ _р_._-;\-* #,##0\ _р_._-;_-* &quot;-&quot;\ _р_._-;_-@_-"/>
    <numFmt numFmtId="167" formatCode="_-* #,##0.00\ &quot;р.&quot;_-;\-* #,##0.00\ &quot;р.&quot;_-;_-* &quot;-&quot;??\ &quot;р.&quot;_-;_-@_-"/>
    <numFmt numFmtId="168" formatCode="_-* #,##0.00\ _р_._-;\-* #,##0.00\ _р_._-;_-* &quot;-&quot;??\ _р_._-;_-@_-"/>
    <numFmt numFmtId="169" formatCode="_(&quot;$&quot;* #,##0_);_(&quot;$&quot;* \(#,##0\);_(&quot;$&quot;* &quot;-&quot;_);_(@_)"/>
    <numFmt numFmtId="170" formatCode="_(&quot;$&quot;* #,##0.00_);_(&quot;$&quot;* \(#,##0.00\);_(&quot;$&quot;* &quot;-&quot;??_);_(@_)"/>
    <numFmt numFmtId="171" formatCode="#,##0\ &quot;z?&quot;;[Red]\-#,##0\ &quot;z?&quot;"/>
    <numFmt numFmtId="172" formatCode="#,##0.00\ &quot;z?&quot;;[Red]\-#,##0.00\ &quot;z?&quot;"/>
    <numFmt numFmtId="173" formatCode="_-* #,##0\ _z_?_-;\-* #,##0\ _z_?_-;_-* &quot;-&quot;\ _z_?_-;_-@_-"/>
    <numFmt numFmtId="174" formatCode="_-* #,##0.00\ _z_?_-;\-* #,##0.00\ _z_?_-;_-* &quot;-&quot;??\ _z_?_-;_-@_-"/>
    <numFmt numFmtId="175" formatCode="#,##0.\-"/>
    <numFmt numFmtId="176" formatCode="#,##0.000"/>
  </numFmts>
  <fonts count="59">
    <font>
      <sz val="10"/>
      <name val="Arial Cyr"/>
      <charset val="204"/>
    </font>
    <font>
      <sz val="10"/>
      <name val="Arial Cyr"/>
      <charset val="204"/>
    </font>
    <font>
      <b/>
      <sz val="10"/>
      <name val="Times New Roman"/>
      <family val="1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4"/>
      <name val="Times New Roman Cyr"/>
      <family val="1"/>
      <charset val="204"/>
    </font>
    <font>
      <sz val="10"/>
      <name val="Times New Roman"/>
      <family val="1"/>
      <charset val="204"/>
    </font>
    <font>
      <sz val="10"/>
      <name val="Helv"/>
    </font>
    <font>
      <sz val="1"/>
      <color indexed="8"/>
      <name val="Courier"/>
    </font>
    <font>
      <sz val="1"/>
      <color indexed="8"/>
      <name val="Courier"/>
      <charset val="204"/>
    </font>
    <font>
      <sz val="10"/>
      <name val="Helv"/>
      <charset val="204"/>
    </font>
    <font>
      <b/>
      <sz val="1"/>
      <color indexed="8"/>
      <name val="Courier"/>
    </font>
    <font>
      <sz val="10"/>
      <name val="Arial CE"/>
    </font>
    <font>
      <sz val="9"/>
      <name val="PL Arial"/>
    </font>
    <font>
      <sz val="10"/>
      <name val="PL Arial"/>
    </font>
    <font>
      <sz val="10"/>
      <name val="Arial"/>
      <charset val="204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PL Arial"/>
      <charset val="204"/>
    </font>
    <font>
      <b/>
      <sz val="14"/>
      <name val="PL Arial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  <charset val="204"/>
    </font>
    <font>
      <sz val="14"/>
      <name val="Times New Roman"/>
      <family val="1"/>
    </font>
    <font>
      <b/>
      <sz val="11"/>
      <name val="Times New Roman Cyr"/>
      <family val="1"/>
      <charset val="204"/>
    </font>
    <font>
      <sz val="11"/>
      <name val="Times New Roman Cyr"/>
      <family val="1"/>
      <charset val="204"/>
    </font>
    <font>
      <sz val="11"/>
      <name val="Times New Roman Cyr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name val="Times New Roman Cyr"/>
      <charset val="204"/>
    </font>
    <font>
      <sz val="11"/>
      <color indexed="8"/>
      <name val="Times New Roman"/>
      <family val="1"/>
      <charset val="204"/>
    </font>
    <font>
      <sz val="11"/>
      <name val="Arial Cyr"/>
      <charset val="204"/>
    </font>
    <font>
      <i/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name val="Times New Roman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vertAlign val="superscript"/>
      <sz val="16"/>
      <color indexed="8"/>
      <name val="Times New Roman"/>
      <family val="1"/>
      <charset val="204"/>
    </font>
    <font>
      <sz val="13.5"/>
      <color indexed="8"/>
      <name val="Times New Roman"/>
      <family val="1"/>
      <charset val="204"/>
    </font>
    <font>
      <sz val="13.5"/>
      <name val="Times New Roman Cyr"/>
      <family val="1"/>
      <charset val="204"/>
    </font>
    <font>
      <sz val="11"/>
      <name val="Times New Roman"/>
      <family val="1"/>
    </font>
    <font>
      <sz val="8"/>
      <name val="Times New Roman"/>
      <family val="1"/>
    </font>
    <font>
      <sz val="11"/>
      <name val="Arial"/>
      <family val="2"/>
      <charset val="204"/>
    </font>
    <font>
      <b/>
      <sz val="11"/>
      <name val="Times New Roman"/>
      <charset val="204"/>
    </font>
    <font>
      <sz val="11"/>
      <name val="Times New Roman"/>
      <charset val="204"/>
    </font>
    <font>
      <b/>
      <sz val="11"/>
      <name val="Arial"/>
      <family val="2"/>
      <charset val="204"/>
    </font>
    <font>
      <sz val="9"/>
      <name val="Times New Roman"/>
      <family val="1"/>
    </font>
    <font>
      <i/>
      <sz val="10"/>
      <name val="Times New Roman"/>
      <family val="1"/>
    </font>
    <font>
      <sz val="8"/>
      <name val="Times New Roman Cyr"/>
      <family val="1"/>
      <charset val="204"/>
    </font>
    <font>
      <b/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lightGray"/>
    </fill>
    <fill>
      <patternFill patternType="gray0625"/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9" fillId="0" borderId="1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9" fillId="0" borderId="1">
      <protection locked="0"/>
    </xf>
    <xf numFmtId="0" fontId="11" fillId="0" borderId="0">
      <protection locked="0"/>
    </xf>
    <xf numFmtId="0" fontId="11" fillId="0" borderId="0">
      <protection locked="0"/>
    </xf>
    <xf numFmtId="0" fontId="8" fillId="0" borderId="1">
      <protection locked="0"/>
    </xf>
    <xf numFmtId="0" fontId="8" fillId="0" borderId="0">
      <protection locked="0"/>
    </xf>
    <xf numFmtId="0" fontId="8" fillId="0" borderId="1">
      <protection locked="0"/>
    </xf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9" fontId="13" fillId="0" borderId="0"/>
    <xf numFmtId="4" fontId="14" fillId="0" borderId="0" applyFill="0" applyBorder="0" applyProtection="0">
      <alignment horizontal="right"/>
    </xf>
    <xf numFmtId="3" fontId="14" fillId="0" borderId="0" applyFill="0" applyBorder="0" applyProtection="0"/>
    <xf numFmtId="4" fontId="14" fillId="0" borderId="0"/>
    <xf numFmtId="3" fontId="14" fillId="0" borderId="0"/>
    <xf numFmtId="166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" fontId="13" fillId="0" borderId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6" fillId="2" borderId="0"/>
    <xf numFmtId="0" fontId="17" fillId="3" borderId="0"/>
    <xf numFmtId="175" fontId="18" fillId="0" borderId="0"/>
    <xf numFmtId="0" fontId="12" fillId="0" borderId="0"/>
    <xf numFmtId="10" fontId="14" fillId="4" borderId="0" applyFill="0" applyBorder="0" applyProtection="0">
      <alignment horizontal="center"/>
    </xf>
    <xf numFmtId="10" fontId="14" fillId="0" borderId="0"/>
    <xf numFmtId="10" fontId="19" fillId="4" borderId="0" applyFill="0" applyBorder="0" applyProtection="0">
      <alignment horizontal="center"/>
    </xf>
    <xf numFmtId="0" fontId="14" fillId="0" borderId="0"/>
    <xf numFmtId="0" fontId="15" fillId="0" borderId="0"/>
    <xf numFmtId="0" fontId="7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0" fontId="13" fillId="0" borderId="0">
      <alignment horizontal="center"/>
    </xf>
    <xf numFmtId="0" fontId="20" fillId="4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7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>
      <protection locked="0"/>
    </xf>
  </cellStyleXfs>
  <cellXfs count="303">
    <xf numFmtId="0" fontId="0" fillId="0" borderId="0" xfId="0"/>
    <xf numFmtId="0" fontId="3" fillId="5" borderId="0" xfId="0" applyFont="1" applyFill="1"/>
    <xf numFmtId="164" fontId="3" fillId="5" borderId="0" xfId="0" applyNumberFormat="1" applyFont="1" applyFill="1"/>
    <xf numFmtId="0" fontId="30" fillId="5" borderId="0" xfId="0" applyFont="1" applyFill="1"/>
    <xf numFmtId="0" fontId="6" fillId="5" borderId="0" xfId="0" applyFont="1" applyFill="1"/>
    <xf numFmtId="0" fontId="0" fillId="5" borderId="0" xfId="0" applyFill="1"/>
    <xf numFmtId="0" fontId="4" fillId="5" borderId="0" xfId="0" applyFont="1" applyFill="1"/>
    <xf numFmtId="164" fontId="3" fillId="5" borderId="2" xfId="0" applyNumberFormat="1" applyFont="1" applyFill="1" applyBorder="1" applyAlignment="1">
      <alignment vertical="top" wrapText="1"/>
    </xf>
    <xf numFmtId="164" fontId="21" fillId="5" borderId="3" xfId="0" applyNumberFormat="1" applyFont="1" applyFill="1" applyBorder="1" applyAlignment="1">
      <alignment vertical="top" wrapText="1"/>
    </xf>
    <xf numFmtId="164" fontId="6" fillId="5" borderId="3" xfId="0" applyNumberFormat="1" applyFont="1" applyFill="1" applyBorder="1" applyAlignment="1">
      <alignment vertical="center" wrapText="1"/>
    </xf>
    <xf numFmtId="164" fontId="23" fillId="5" borderId="3" xfId="0" applyNumberFormat="1" applyFont="1" applyFill="1" applyBorder="1" applyAlignment="1">
      <alignment vertical="center" wrapText="1"/>
    </xf>
    <xf numFmtId="0" fontId="37" fillId="5" borderId="0" xfId="0" applyFont="1" applyFill="1" applyAlignment="1">
      <alignment horizontal="center"/>
    </xf>
    <xf numFmtId="0" fontId="26" fillId="5" borderId="3" xfId="0" applyFont="1" applyFill="1" applyBorder="1" applyAlignment="1">
      <alignment vertical="center" wrapText="1"/>
    </xf>
    <xf numFmtId="0" fontId="28" fillId="5" borderId="3" xfId="0" applyFont="1" applyFill="1" applyBorder="1" applyAlignment="1">
      <alignment horizontal="left" vertical="center" wrapText="1"/>
    </xf>
    <xf numFmtId="0" fontId="28" fillId="5" borderId="3" xfId="0" applyFont="1" applyFill="1" applyBorder="1" applyAlignment="1">
      <alignment vertical="center" wrapText="1"/>
    </xf>
    <xf numFmtId="0" fontId="28" fillId="5" borderId="3" xfId="0" applyFont="1" applyFill="1" applyBorder="1" applyAlignment="1" applyProtection="1">
      <alignment horizontal="justify" vertical="center" wrapText="1"/>
    </xf>
    <xf numFmtId="0" fontId="28" fillId="0" borderId="3" xfId="0" applyFont="1" applyBorder="1" applyAlignment="1" applyProtection="1">
      <alignment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164" fontId="28" fillId="5" borderId="3" xfId="0" applyNumberFormat="1" applyFont="1" applyFill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4" fontId="23" fillId="5" borderId="3" xfId="0" applyNumberFormat="1" applyFont="1" applyFill="1" applyBorder="1" applyAlignment="1">
      <alignment vertical="center" wrapText="1"/>
    </xf>
    <xf numFmtId="4" fontId="28" fillId="5" borderId="3" xfId="0" applyNumberFormat="1" applyFont="1" applyFill="1" applyBorder="1" applyAlignment="1">
      <alignment vertical="center" wrapText="1"/>
    </xf>
    <xf numFmtId="4" fontId="23" fillId="5" borderId="3" xfId="0" applyNumberFormat="1" applyFont="1" applyFill="1" applyBorder="1" applyAlignment="1">
      <alignment horizontal="right" vertical="center" wrapText="1"/>
    </xf>
    <xf numFmtId="4" fontId="28" fillId="5" borderId="3" xfId="0" applyNumberFormat="1" applyFont="1" applyFill="1" applyBorder="1" applyAlignment="1">
      <alignment horizontal="right" vertical="center" wrapText="1"/>
    </xf>
    <xf numFmtId="0" fontId="28" fillId="0" borderId="3" xfId="0" applyFont="1" applyBorder="1" applyAlignment="1" applyProtection="1">
      <alignment vertical="center" wrapText="1"/>
      <protection locked="0"/>
    </xf>
    <xf numFmtId="4" fontId="6" fillId="5" borderId="3" xfId="0" applyNumberFormat="1" applyFont="1" applyFill="1" applyBorder="1" applyAlignment="1">
      <alignment vertical="center" wrapText="1"/>
    </xf>
    <xf numFmtId="1" fontId="28" fillId="0" borderId="3" xfId="0" applyNumberFormat="1" applyFont="1" applyBorder="1" applyAlignment="1">
      <alignment vertical="center" wrapText="1"/>
    </xf>
    <xf numFmtId="0" fontId="1" fillId="5" borderId="0" xfId="0" applyFont="1" applyFill="1"/>
    <xf numFmtId="0" fontId="45" fillId="5" borderId="0" xfId="0" applyFont="1" applyFill="1" applyAlignment="1">
      <alignment horizontal="center"/>
    </xf>
    <xf numFmtId="0" fontId="29" fillId="5" borderId="0" xfId="0" applyFont="1" applyFill="1" applyAlignment="1">
      <alignment horizontal="center" wrapText="1"/>
    </xf>
    <xf numFmtId="0" fontId="47" fillId="5" borderId="0" xfId="0" applyFont="1" applyFill="1" applyAlignment="1">
      <alignment horizontal="center"/>
    </xf>
    <xf numFmtId="0" fontId="48" fillId="5" borderId="0" xfId="0" applyFont="1" applyFill="1" applyAlignment="1">
      <alignment horizontal="left" indent="2"/>
    </xf>
    <xf numFmtId="164" fontId="30" fillId="5" borderId="0" xfId="0" applyNumberFormat="1" applyFont="1" applyFill="1"/>
    <xf numFmtId="164" fontId="28" fillId="0" borderId="3" xfId="0" applyNumberFormat="1" applyFont="1" applyBorder="1" applyAlignment="1" applyProtection="1">
      <alignment vertical="top" wrapText="1"/>
      <protection locked="0"/>
    </xf>
    <xf numFmtId="0" fontId="49" fillId="5" borderId="3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vertical="center" wrapText="1"/>
    </xf>
    <xf numFmtId="0" fontId="28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 wrapText="1"/>
    </xf>
    <xf numFmtId="0" fontId="28" fillId="5" borderId="4" xfId="0" applyFont="1" applyFill="1" applyBorder="1" applyAlignment="1">
      <alignment vertical="center" wrapText="1"/>
    </xf>
    <xf numFmtId="4" fontId="28" fillId="5" borderId="4" xfId="0" applyNumberFormat="1" applyFont="1" applyFill="1" applyBorder="1" applyAlignment="1">
      <alignment vertical="center" wrapText="1"/>
    </xf>
    <xf numFmtId="4" fontId="23" fillId="5" borderId="4" xfId="0" applyNumberFormat="1" applyFont="1" applyFill="1" applyBorder="1" applyAlignment="1">
      <alignment vertical="center" wrapText="1"/>
    </xf>
    <xf numFmtId="0" fontId="28" fillId="5" borderId="5" xfId="0" applyFont="1" applyFill="1" applyBorder="1" applyAlignment="1">
      <alignment horizontal="center" vertical="center" wrapText="1"/>
    </xf>
    <xf numFmtId="0" fontId="28" fillId="5" borderId="5" xfId="0" applyFont="1" applyFill="1" applyBorder="1" applyAlignment="1">
      <alignment vertical="center" wrapText="1"/>
    </xf>
    <xf numFmtId="4" fontId="28" fillId="5" borderId="5" xfId="0" applyNumberFormat="1" applyFont="1" applyFill="1" applyBorder="1" applyAlignment="1">
      <alignment vertical="center" wrapText="1"/>
    </xf>
    <xf numFmtId="4" fontId="23" fillId="5" borderId="5" xfId="0" applyNumberFormat="1" applyFont="1" applyFill="1" applyBorder="1" applyAlignment="1">
      <alignment vertical="center" wrapText="1"/>
    </xf>
    <xf numFmtId="0" fontId="28" fillId="5" borderId="2" xfId="0" applyFont="1" applyFill="1" applyBorder="1" applyAlignment="1">
      <alignment horizontal="center" vertical="center" wrapText="1"/>
    </xf>
    <xf numFmtId="0" fontId="28" fillId="5" borderId="2" xfId="0" applyFont="1" applyFill="1" applyBorder="1" applyAlignment="1">
      <alignment vertical="center" wrapText="1"/>
    </xf>
    <xf numFmtId="4" fontId="28" fillId="5" borderId="2" xfId="0" applyNumberFormat="1" applyFont="1" applyFill="1" applyBorder="1" applyAlignment="1">
      <alignment vertical="center" wrapText="1"/>
    </xf>
    <xf numFmtId="4" fontId="23" fillId="5" borderId="2" xfId="0" applyNumberFormat="1" applyFont="1" applyFill="1" applyBorder="1" applyAlignment="1">
      <alignment vertical="center" wrapText="1"/>
    </xf>
    <xf numFmtId="1" fontId="23" fillId="5" borderId="3" xfId="0" applyNumberFormat="1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vertical="top" wrapText="1"/>
    </xf>
    <xf numFmtId="164" fontId="21" fillId="5" borderId="4" xfId="0" applyNumberFormat="1" applyFont="1" applyFill="1" applyBorder="1" applyAlignment="1">
      <alignment vertical="top" wrapText="1"/>
    </xf>
    <xf numFmtId="164" fontId="50" fillId="5" borderId="4" xfId="0" applyNumberFormat="1" applyFont="1" applyFill="1" applyBorder="1" applyAlignment="1">
      <alignment horizontal="center" vertical="top" wrapText="1"/>
    </xf>
    <xf numFmtId="164" fontId="22" fillId="5" borderId="4" xfId="0" applyNumberFormat="1" applyFont="1" applyFill="1" applyBorder="1" applyAlignment="1">
      <alignment vertical="top" wrapText="1"/>
    </xf>
    <xf numFmtId="1" fontId="49" fillId="5" borderId="3" xfId="0" applyNumberFormat="1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45" fillId="0" borderId="5" xfId="0" applyFont="1" applyBorder="1" applyAlignment="1">
      <alignment vertical="center" wrapText="1"/>
    </xf>
    <xf numFmtId="0" fontId="35" fillId="0" borderId="2" xfId="0" applyFont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vertical="center" wrapText="1"/>
    </xf>
    <xf numFmtId="164" fontId="23" fillId="5" borderId="5" xfId="0" applyNumberFormat="1" applyFont="1" applyFill="1" applyBorder="1" applyAlignment="1">
      <alignment vertical="center" wrapText="1"/>
    </xf>
    <xf numFmtId="164" fontId="28" fillId="5" borderId="2" xfId="0" applyNumberFormat="1" applyFont="1" applyFill="1" applyBorder="1" applyAlignment="1">
      <alignment vertical="center" wrapText="1"/>
    </xf>
    <xf numFmtId="164" fontId="23" fillId="5" borderId="2" xfId="0" applyNumberFormat="1" applyFont="1" applyFill="1" applyBorder="1" applyAlignment="1">
      <alignment vertical="center" wrapText="1"/>
    </xf>
    <xf numFmtId="1" fontId="28" fillId="0" borderId="5" xfId="0" applyNumberFormat="1" applyFont="1" applyBorder="1" applyAlignment="1">
      <alignment wrapText="1"/>
    </xf>
    <xf numFmtId="164" fontId="28" fillId="5" borderId="5" xfId="0" applyNumberFormat="1" applyFont="1" applyFill="1" applyBorder="1" applyAlignment="1">
      <alignment vertical="center" wrapText="1"/>
    </xf>
    <xf numFmtId="1" fontId="28" fillId="0" borderId="3" xfId="0" applyNumberFormat="1" applyFont="1" applyBorder="1" applyAlignment="1">
      <alignment wrapText="1"/>
    </xf>
    <xf numFmtId="0" fontId="44" fillId="5" borderId="4" xfId="0" applyFont="1" applyFill="1" applyBorder="1" applyAlignment="1">
      <alignment horizontal="center" vertical="center" wrapText="1"/>
    </xf>
    <xf numFmtId="0" fontId="44" fillId="5" borderId="4" xfId="0" applyFont="1" applyFill="1" applyBorder="1" applyAlignment="1">
      <alignment vertical="center" wrapText="1"/>
    </xf>
    <xf numFmtId="164" fontId="6" fillId="5" borderId="4" xfId="0" applyNumberFormat="1" applyFont="1" applyFill="1" applyBorder="1" applyAlignment="1">
      <alignment vertical="center" wrapText="1"/>
    </xf>
    <xf numFmtId="164" fontId="23" fillId="5" borderId="4" xfId="0" applyNumberFormat="1" applyFont="1" applyFill="1" applyBorder="1" applyAlignment="1">
      <alignment vertical="center" wrapText="1"/>
    </xf>
    <xf numFmtId="0" fontId="28" fillId="5" borderId="6" xfId="0" applyFont="1" applyFill="1" applyBorder="1" applyAlignment="1">
      <alignment vertical="center" wrapText="1"/>
    </xf>
    <xf numFmtId="4" fontId="6" fillId="5" borderId="4" xfId="0" applyNumberFormat="1" applyFont="1" applyFill="1" applyBorder="1" applyAlignment="1">
      <alignment vertical="center" wrapText="1"/>
    </xf>
    <xf numFmtId="0" fontId="52" fillId="0" borderId="3" xfId="0" applyFont="1" applyBorder="1" applyAlignment="1">
      <alignment horizontal="center" vertical="center"/>
    </xf>
    <xf numFmtId="0" fontId="52" fillId="0" borderId="3" xfId="0" applyFont="1" applyBorder="1" applyAlignment="1">
      <alignment vertical="center" wrapText="1"/>
    </xf>
    <xf numFmtId="4" fontId="29" fillId="5" borderId="3" xfId="0" applyNumberFormat="1" applyFont="1" applyFill="1" applyBorder="1" applyAlignment="1">
      <alignment vertical="center" wrapText="1"/>
    </xf>
    <xf numFmtId="0" fontId="53" fillId="0" borderId="3" xfId="0" applyFont="1" applyBorder="1" applyAlignment="1">
      <alignment horizontal="center" vertical="center"/>
    </xf>
    <xf numFmtId="0" fontId="53" fillId="0" borderId="3" xfId="0" applyFont="1" applyBorder="1" applyAlignment="1">
      <alignment vertical="center" wrapText="1"/>
    </xf>
    <xf numFmtId="164" fontId="28" fillId="5" borderId="4" xfId="0" applyNumberFormat="1" applyFont="1" applyFill="1" applyBorder="1" applyAlignment="1">
      <alignment vertical="center" wrapText="1"/>
    </xf>
    <xf numFmtId="0" fontId="6" fillId="5" borderId="3" xfId="0" applyFont="1" applyFill="1" applyBorder="1"/>
    <xf numFmtId="0" fontId="23" fillId="5" borderId="3" xfId="0" applyFont="1" applyFill="1" applyBorder="1" applyAlignment="1">
      <alignment horizontal="center" vertical="center"/>
    </xf>
    <xf numFmtId="164" fontId="55" fillId="5" borderId="4" xfId="0" applyNumberFormat="1" applyFont="1" applyFill="1" applyBorder="1" applyAlignment="1">
      <alignment vertical="top" wrapText="1"/>
    </xf>
    <xf numFmtId="0" fontId="49" fillId="5" borderId="3" xfId="0" applyFont="1" applyFill="1" applyBorder="1" applyAlignment="1">
      <alignment horizontal="center" vertical="center" wrapText="1"/>
    </xf>
    <xf numFmtId="164" fontId="21" fillId="5" borderId="4" xfId="0" applyNumberFormat="1" applyFont="1" applyFill="1" applyBorder="1" applyAlignment="1">
      <alignment horizontal="right" vertical="top" wrapText="1"/>
    </xf>
    <xf numFmtId="164" fontId="50" fillId="5" borderId="4" xfId="0" applyNumberFormat="1" applyFont="1" applyFill="1" applyBorder="1" applyAlignment="1">
      <alignment horizontal="right" vertical="top" wrapText="1"/>
    </xf>
    <xf numFmtId="164" fontId="22" fillId="5" borderId="4" xfId="0" applyNumberFormat="1" applyFont="1" applyFill="1" applyBorder="1" applyAlignment="1">
      <alignment horizontal="right" vertical="top" wrapText="1"/>
    </xf>
    <xf numFmtId="4" fontId="50" fillId="5" borderId="3" xfId="0" applyNumberFormat="1" applyFont="1" applyFill="1" applyBorder="1" applyAlignment="1">
      <alignment horizontal="right" vertical="top" wrapText="1"/>
    </xf>
    <xf numFmtId="0" fontId="21" fillId="5" borderId="5" xfId="0" applyFont="1" applyFill="1" applyBorder="1" applyAlignment="1">
      <alignment vertical="top" wrapText="1"/>
    </xf>
    <xf numFmtId="164" fontId="21" fillId="5" borderId="5" xfId="0" applyNumberFormat="1" applyFont="1" applyFill="1" applyBorder="1" applyAlignment="1">
      <alignment vertical="top" wrapText="1"/>
    </xf>
    <xf numFmtId="164" fontId="50" fillId="5" borderId="5" xfId="0" applyNumberFormat="1" applyFont="1" applyFill="1" applyBorder="1" applyAlignment="1">
      <alignment horizontal="center" vertical="top" wrapText="1"/>
    </xf>
    <xf numFmtId="0" fontId="21" fillId="5" borderId="2" xfId="0" applyFont="1" applyFill="1" applyBorder="1" applyAlignment="1">
      <alignment vertical="top" wrapText="1"/>
    </xf>
    <xf numFmtId="164" fontId="50" fillId="5" borderId="2" xfId="0" applyNumberFormat="1" applyFont="1" applyFill="1" applyBorder="1" applyAlignment="1">
      <alignment horizontal="center" vertical="top" wrapText="1"/>
    </xf>
    <xf numFmtId="164" fontId="21" fillId="5" borderId="2" xfId="0" applyNumberFormat="1" applyFont="1" applyFill="1" applyBorder="1" applyAlignment="1">
      <alignment vertical="top" wrapText="1"/>
    </xf>
    <xf numFmtId="164" fontId="22" fillId="5" borderId="2" xfId="0" applyNumberFormat="1" applyFont="1" applyFill="1" applyBorder="1" applyAlignment="1">
      <alignment vertical="top" wrapText="1"/>
    </xf>
    <xf numFmtId="0" fontId="29" fillId="5" borderId="3" xfId="0" applyFont="1" applyFill="1" applyBorder="1" applyAlignment="1">
      <alignment vertical="top" wrapText="1"/>
    </xf>
    <xf numFmtId="164" fontId="29" fillId="5" borderId="3" xfId="0" applyNumberFormat="1" applyFont="1" applyFill="1" applyBorder="1" applyAlignment="1">
      <alignment horizontal="right" vertical="top" wrapText="1"/>
    </xf>
    <xf numFmtId="164" fontId="6" fillId="5" borderId="3" xfId="0" applyNumberFormat="1" applyFont="1" applyFill="1" applyBorder="1" applyAlignment="1">
      <alignment horizontal="right" vertical="top" wrapText="1"/>
    </xf>
    <xf numFmtId="164" fontId="23" fillId="5" borderId="3" xfId="0" applyNumberFormat="1" applyFont="1" applyFill="1" applyBorder="1" applyAlignment="1">
      <alignment vertical="top" wrapText="1"/>
    </xf>
    <xf numFmtId="0" fontId="6" fillId="5" borderId="3" xfId="0" applyFont="1" applyFill="1" applyBorder="1" applyAlignment="1">
      <alignment vertical="top" wrapText="1"/>
    </xf>
    <xf numFmtId="0" fontId="6" fillId="5" borderId="5" xfId="0" applyFont="1" applyFill="1" applyBorder="1" applyAlignment="1">
      <alignment vertical="top" wrapText="1"/>
    </xf>
    <xf numFmtId="164" fontId="22" fillId="5" borderId="5" xfId="0" applyNumberFormat="1" applyFont="1" applyFill="1" applyBorder="1" applyAlignment="1">
      <alignment vertical="top" wrapText="1"/>
    </xf>
    <xf numFmtId="0" fontId="6" fillId="5" borderId="2" xfId="0" applyFont="1" applyFill="1" applyBorder="1" applyAlignment="1">
      <alignment vertical="top" wrapText="1"/>
    </xf>
    <xf numFmtId="0" fontId="29" fillId="5" borderId="5" xfId="0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vertical="center" wrapText="1"/>
    </xf>
    <xf numFmtId="164" fontId="29" fillId="5" borderId="5" xfId="0" applyNumberFormat="1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right" vertical="center" wrapText="1"/>
    </xf>
    <xf numFmtId="1" fontId="6" fillId="5" borderId="4" xfId="0" applyNumberFormat="1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164" fontId="6" fillId="5" borderId="4" xfId="0" applyNumberFormat="1" applyFont="1" applyFill="1" applyBorder="1" applyAlignment="1">
      <alignment vertical="top" wrapText="1"/>
    </xf>
    <xf numFmtId="164" fontId="50" fillId="5" borderId="3" xfId="0" applyNumberFormat="1" applyFont="1" applyFill="1" applyBorder="1" applyAlignment="1">
      <alignment horizontal="center" vertical="top" wrapText="1"/>
    </xf>
    <xf numFmtId="164" fontId="22" fillId="5" borderId="3" xfId="0" applyNumberFormat="1" applyFont="1" applyFill="1" applyBorder="1" applyAlignment="1">
      <alignment vertical="top" wrapText="1"/>
    </xf>
    <xf numFmtId="0" fontId="23" fillId="5" borderId="3" xfId="0" applyFont="1" applyFill="1" applyBorder="1" applyAlignment="1">
      <alignment vertical="top" wrapText="1"/>
    </xf>
    <xf numFmtId="4" fontId="49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top" wrapText="1"/>
    </xf>
    <xf numFmtId="164" fontId="2" fillId="5" borderId="3" xfId="0" applyNumberFormat="1" applyFont="1" applyFill="1" applyBorder="1" applyAlignment="1">
      <alignment vertical="top" wrapText="1"/>
    </xf>
    <xf numFmtId="0" fontId="21" fillId="5" borderId="3" xfId="0" applyFont="1" applyFill="1" applyBorder="1" applyAlignment="1">
      <alignment vertical="top" wrapText="1"/>
    </xf>
    <xf numFmtId="0" fontId="23" fillId="5" borderId="3" xfId="0" applyFont="1" applyFill="1" applyBorder="1" applyAlignment="1">
      <alignment horizontal="center" vertical="top" wrapText="1"/>
    </xf>
    <xf numFmtId="4" fontId="23" fillId="5" borderId="3" xfId="0" applyNumberFormat="1" applyFont="1" applyFill="1" applyBorder="1" applyAlignment="1">
      <alignment vertical="top" wrapText="1"/>
    </xf>
    <xf numFmtId="4" fontId="22" fillId="5" borderId="3" xfId="0" applyNumberFormat="1" applyFont="1" applyFill="1" applyBorder="1" applyAlignment="1">
      <alignment vertical="top" wrapText="1"/>
    </xf>
    <xf numFmtId="0" fontId="0" fillId="5" borderId="7" xfId="0" applyFill="1" applyBorder="1"/>
    <xf numFmtId="4" fontId="23" fillId="5" borderId="3" xfId="0" applyNumberFormat="1" applyFont="1" applyFill="1" applyBorder="1" applyAlignment="1">
      <alignment horizontal="center" vertical="center" wrapText="1"/>
    </xf>
    <xf numFmtId="4" fontId="22" fillId="5" borderId="3" xfId="0" applyNumberFormat="1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vertical="top" wrapText="1"/>
    </xf>
    <xf numFmtId="164" fontId="25" fillId="5" borderId="3" xfId="0" applyNumberFormat="1" applyFont="1" applyFill="1" applyBorder="1" applyAlignment="1">
      <alignment vertical="top" wrapText="1"/>
    </xf>
    <xf numFmtId="164" fontId="21" fillId="5" borderId="3" xfId="0" applyNumberFormat="1" applyFont="1" applyFill="1" applyBorder="1" applyAlignment="1">
      <alignment horizontal="right" vertical="top" wrapText="1"/>
    </xf>
    <xf numFmtId="164" fontId="21" fillId="5" borderId="2" xfId="0" applyNumberFormat="1" applyFont="1" applyFill="1" applyBorder="1" applyAlignment="1">
      <alignment horizontal="right" vertical="top" wrapText="1"/>
    </xf>
    <xf numFmtId="164" fontId="25" fillId="5" borderId="2" xfId="0" applyNumberFormat="1" applyFont="1" applyFill="1" applyBorder="1" applyAlignment="1">
      <alignment vertical="top" wrapText="1"/>
    </xf>
    <xf numFmtId="0" fontId="21" fillId="5" borderId="2" xfId="0" applyFont="1" applyFill="1" applyBorder="1" applyAlignment="1">
      <alignment horizontal="center" vertical="top" wrapText="1"/>
    </xf>
    <xf numFmtId="4" fontId="21" fillId="5" borderId="3" xfId="0" applyNumberFormat="1" applyFont="1" applyFill="1" applyBorder="1" applyAlignment="1">
      <alignment vertical="center" wrapText="1"/>
    </xf>
    <xf numFmtId="4" fontId="49" fillId="5" borderId="3" xfId="0" applyNumberFormat="1" applyFont="1" applyFill="1" applyBorder="1" applyAlignment="1">
      <alignment horizontal="right" vertical="center" wrapText="1"/>
    </xf>
    <xf numFmtId="4" fontId="50" fillId="5" borderId="3" xfId="0" applyNumberFormat="1" applyFont="1" applyFill="1" applyBorder="1" applyAlignment="1">
      <alignment horizontal="center" vertical="center" wrapText="1"/>
    </xf>
    <xf numFmtId="4" fontId="25" fillId="5" borderId="3" xfId="0" applyNumberFormat="1" applyFont="1" applyFill="1" applyBorder="1" applyAlignment="1">
      <alignment vertical="center" wrapText="1"/>
    </xf>
    <xf numFmtId="0" fontId="49" fillId="5" borderId="5" xfId="0" applyFont="1" applyFill="1" applyBorder="1" applyAlignment="1">
      <alignment horizontal="center" vertical="center" wrapText="1"/>
    </xf>
    <xf numFmtId="0" fontId="49" fillId="5" borderId="5" xfId="0" applyFont="1" applyFill="1" applyBorder="1" applyAlignment="1">
      <alignment vertical="center" wrapText="1"/>
    </xf>
    <xf numFmtId="164" fontId="49" fillId="5" borderId="5" xfId="0" applyNumberFormat="1" applyFont="1" applyFill="1" applyBorder="1" applyAlignment="1">
      <alignment vertical="center" wrapText="1"/>
    </xf>
    <xf numFmtId="164" fontId="49" fillId="5" borderId="5" xfId="0" applyNumberFormat="1" applyFont="1" applyFill="1" applyBorder="1" applyAlignment="1">
      <alignment horizontal="right" vertical="center" wrapText="1"/>
    </xf>
    <xf numFmtId="164" fontId="22" fillId="5" borderId="5" xfId="0" applyNumberFormat="1" applyFont="1" applyFill="1" applyBorder="1" applyAlignment="1">
      <alignment vertical="center" wrapText="1"/>
    </xf>
    <xf numFmtId="0" fontId="49" fillId="5" borderId="2" xfId="0" applyFont="1" applyFill="1" applyBorder="1" applyAlignment="1">
      <alignment horizontal="center" vertical="center" wrapText="1"/>
    </xf>
    <xf numFmtId="0" fontId="49" fillId="5" borderId="2" xfId="0" applyFont="1" applyFill="1" applyBorder="1" applyAlignment="1">
      <alignment vertical="center" wrapText="1"/>
    </xf>
    <xf numFmtId="164" fontId="49" fillId="5" borderId="2" xfId="0" applyNumberFormat="1" applyFont="1" applyFill="1" applyBorder="1" applyAlignment="1">
      <alignment vertical="center" wrapText="1"/>
    </xf>
    <xf numFmtId="164" fontId="49" fillId="5" borderId="2" xfId="0" applyNumberFormat="1" applyFont="1" applyFill="1" applyBorder="1" applyAlignment="1">
      <alignment horizontal="right" vertical="center" wrapText="1"/>
    </xf>
    <xf numFmtId="164" fontId="25" fillId="5" borderId="2" xfId="0" applyNumberFormat="1" applyFont="1" applyFill="1" applyBorder="1" applyAlignment="1">
      <alignment vertical="center" wrapText="1"/>
    </xf>
    <xf numFmtId="0" fontId="29" fillId="5" borderId="0" xfId="0" applyFont="1" applyFill="1"/>
    <xf numFmtId="49" fontId="22" fillId="5" borderId="3" xfId="0" applyNumberFormat="1" applyFont="1" applyFill="1" applyBorder="1" applyAlignment="1" applyProtection="1">
      <alignment horizontal="center" vertical="center"/>
    </xf>
    <xf numFmtId="0" fontId="22" fillId="5" borderId="3" xfId="0" applyFont="1" applyFill="1" applyBorder="1" applyAlignment="1">
      <alignment vertical="center" wrapText="1"/>
    </xf>
    <xf numFmtId="1" fontId="22" fillId="5" borderId="3" xfId="0" applyNumberFormat="1" applyFont="1" applyFill="1" applyBorder="1" applyAlignment="1" applyProtection="1">
      <alignment horizontal="center" vertical="center"/>
    </xf>
    <xf numFmtId="1" fontId="28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vertical="top" wrapText="1"/>
    </xf>
    <xf numFmtId="0" fontId="28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top" wrapText="1"/>
    </xf>
    <xf numFmtId="164" fontId="57" fillId="5" borderId="5" xfId="0" applyNumberFormat="1" applyFont="1" applyFill="1" applyBorder="1" applyAlignment="1">
      <alignment horizontal="right" vertical="top" wrapText="1"/>
    </xf>
    <xf numFmtId="164" fontId="3" fillId="5" borderId="5" xfId="0" applyNumberFormat="1" applyFont="1" applyFill="1" applyBorder="1" applyAlignment="1">
      <alignment horizontal="right" vertical="top" wrapText="1"/>
    </xf>
    <xf numFmtId="164" fontId="25" fillId="5" borderId="5" xfId="0" applyNumberFormat="1" applyFont="1" applyFill="1" applyBorder="1" applyAlignment="1">
      <alignment vertical="top" wrapText="1"/>
    </xf>
    <xf numFmtId="164" fontId="50" fillId="5" borderId="3" xfId="0" applyNumberFormat="1" applyFont="1" applyFill="1" applyBorder="1" applyAlignment="1">
      <alignment horizontal="right" vertical="top" wrapText="1"/>
    </xf>
    <xf numFmtId="164" fontId="50" fillId="5" borderId="2" xfId="0" applyNumberFormat="1" applyFont="1" applyFill="1" applyBorder="1" applyAlignment="1">
      <alignment horizontal="right" vertical="top" wrapText="1"/>
    </xf>
    <xf numFmtId="176" fontId="21" fillId="5" borderId="4" xfId="0" applyNumberFormat="1" applyFont="1" applyFill="1" applyBorder="1" applyAlignment="1">
      <alignment vertical="top" wrapText="1"/>
    </xf>
    <xf numFmtId="176" fontId="50" fillId="5" borderId="4" xfId="0" applyNumberFormat="1" applyFont="1" applyFill="1" applyBorder="1" applyAlignment="1">
      <alignment horizontal="center" vertical="top" wrapText="1"/>
    </xf>
    <xf numFmtId="176" fontId="22" fillId="5" borderId="4" xfId="0" applyNumberFormat="1" applyFont="1" applyFill="1" applyBorder="1" applyAlignment="1">
      <alignment vertical="top" wrapText="1"/>
    </xf>
    <xf numFmtId="164" fontId="23" fillId="5" borderId="4" xfId="0" applyNumberFormat="1" applyFont="1" applyFill="1" applyBorder="1" applyAlignment="1">
      <alignment vertical="top" wrapText="1"/>
    </xf>
    <xf numFmtId="0" fontId="53" fillId="0" borderId="5" xfId="0" applyFont="1" applyBorder="1" applyAlignment="1">
      <alignment vertical="center" wrapText="1"/>
    </xf>
    <xf numFmtId="4" fontId="6" fillId="5" borderId="5" xfId="0" applyNumberFormat="1" applyFont="1" applyFill="1" applyBorder="1" applyAlignment="1">
      <alignment vertical="center" wrapText="1"/>
    </xf>
    <xf numFmtId="1" fontId="28" fillId="0" borderId="5" xfId="0" applyNumberFormat="1" applyFont="1" applyBorder="1" applyAlignment="1">
      <alignment horizontal="left" wrapText="1"/>
    </xf>
    <xf numFmtId="4" fontId="6" fillId="5" borderId="5" xfId="0" applyNumberFormat="1" applyFont="1" applyFill="1" applyBorder="1" applyAlignment="1">
      <alignment vertical="top" wrapText="1"/>
    </xf>
    <xf numFmtId="4" fontId="23" fillId="5" borderId="5" xfId="0" applyNumberFormat="1" applyFont="1" applyFill="1" applyBorder="1" applyAlignment="1">
      <alignment vertical="top" wrapText="1"/>
    </xf>
    <xf numFmtId="0" fontId="53" fillId="0" borderId="0" xfId="0" applyFont="1" applyAlignment="1">
      <alignment vertical="center" wrapText="1"/>
    </xf>
    <xf numFmtId="4" fontId="43" fillId="5" borderId="2" xfId="0" applyNumberFormat="1" applyFont="1" applyFill="1" applyBorder="1" applyAlignment="1">
      <alignment horizontal="right" vertical="top" wrapText="1"/>
    </xf>
    <xf numFmtId="4" fontId="23" fillId="5" borderId="2" xfId="0" applyNumberFormat="1" applyFont="1" applyFill="1" applyBorder="1" applyAlignment="1">
      <alignment vertical="top" wrapText="1"/>
    </xf>
    <xf numFmtId="0" fontId="28" fillId="5" borderId="2" xfId="0" applyFont="1" applyFill="1" applyBorder="1" applyAlignment="1" applyProtection="1">
      <alignment horizontal="justify" vertical="center" wrapText="1"/>
    </xf>
    <xf numFmtId="164" fontId="29" fillId="5" borderId="4" xfId="0" applyNumberFormat="1" applyFont="1" applyFill="1" applyBorder="1" applyAlignment="1">
      <alignment vertical="top" wrapText="1"/>
    </xf>
    <xf numFmtId="164" fontId="28" fillId="5" borderId="4" xfId="0" applyNumberFormat="1" applyFont="1" applyFill="1" applyBorder="1" applyAlignment="1">
      <alignment vertical="top" wrapText="1"/>
    </xf>
    <xf numFmtId="0" fontId="27" fillId="5" borderId="3" xfId="0" applyFont="1" applyFill="1" applyBorder="1" applyAlignment="1">
      <alignment vertical="top" wrapText="1"/>
    </xf>
    <xf numFmtId="4" fontId="43" fillId="5" borderId="3" xfId="0" applyNumberFormat="1" applyFont="1" applyFill="1" applyBorder="1" applyAlignment="1">
      <alignment horizontal="right" vertical="center" wrapText="1"/>
    </xf>
    <xf numFmtId="0" fontId="28" fillId="5" borderId="4" xfId="0" applyFont="1" applyFill="1" applyBorder="1" applyAlignment="1">
      <alignment horizontal="left" vertical="center" wrapText="1"/>
    </xf>
    <xf numFmtId="4" fontId="6" fillId="5" borderId="4" xfId="0" applyNumberFormat="1" applyFont="1" applyFill="1" applyBorder="1" applyAlignment="1">
      <alignment horizontal="right" vertical="top" wrapText="1"/>
    </xf>
    <xf numFmtId="0" fontId="6" fillId="5" borderId="4" xfId="0" applyNumberFormat="1" applyFont="1" applyFill="1" applyBorder="1" applyAlignment="1">
      <alignment vertical="center" wrapText="1"/>
    </xf>
    <xf numFmtId="0" fontId="28" fillId="5" borderId="5" xfId="0" applyNumberFormat="1" applyFont="1" applyFill="1" applyBorder="1" applyAlignment="1">
      <alignment vertical="center" wrapText="1"/>
    </xf>
    <xf numFmtId="0" fontId="44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 applyProtection="1">
      <alignment vertical="center" wrapText="1"/>
    </xf>
    <xf numFmtId="0" fontId="44" fillId="5" borderId="8" xfId="0" applyFont="1" applyFill="1" applyBorder="1" applyAlignment="1">
      <alignment horizontal="right" vertical="top" wrapText="1"/>
    </xf>
    <xf numFmtId="0" fontId="6" fillId="5" borderId="5" xfId="0" applyFont="1" applyFill="1" applyBorder="1" applyAlignment="1">
      <alignment horizontal="left" wrapText="1"/>
    </xf>
    <xf numFmtId="164" fontId="6" fillId="5" borderId="9" xfId="0" applyNumberFormat="1" applyFont="1" applyFill="1" applyBorder="1" applyAlignment="1">
      <alignment vertical="top" wrapText="1"/>
    </xf>
    <xf numFmtId="164" fontId="23" fillId="5" borderId="5" xfId="0" applyNumberFormat="1" applyFont="1" applyFill="1" applyBorder="1" applyAlignment="1">
      <alignment vertical="top" wrapText="1"/>
    </xf>
    <xf numFmtId="0" fontId="44" fillId="5" borderId="8" xfId="0" applyFont="1" applyFill="1" applyBorder="1" applyAlignment="1">
      <alignment vertical="top" wrapText="1"/>
    </xf>
    <xf numFmtId="4" fontId="6" fillId="5" borderId="3" xfId="0" applyNumberFormat="1" applyFont="1" applyFill="1" applyBorder="1" applyAlignment="1">
      <alignment horizontal="right" vertical="center" wrapText="1"/>
    </xf>
    <xf numFmtId="0" fontId="44" fillId="5" borderId="10" xfId="0" applyFont="1" applyFill="1" applyBorder="1" applyAlignment="1">
      <alignment horizontal="right" vertical="top" wrapText="1"/>
    </xf>
    <xf numFmtId="0" fontId="6" fillId="5" borderId="2" xfId="0" applyFont="1" applyFill="1" applyBorder="1" applyAlignment="1">
      <alignment horizontal="left" wrapText="1"/>
    </xf>
    <xf numFmtId="164" fontId="6" fillId="5" borderId="11" xfId="0" applyNumberFormat="1" applyFont="1" applyFill="1" applyBorder="1" applyAlignment="1">
      <alignment vertical="top" wrapText="1"/>
    </xf>
    <xf numFmtId="164" fontId="6" fillId="5" borderId="2" xfId="0" applyNumberFormat="1" applyFont="1" applyFill="1" applyBorder="1" applyAlignment="1">
      <alignment vertical="top" wrapText="1"/>
    </xf>
    <xf numFmtId="164" fontId="23" fillId="5" borderId="2" xfId="0" applyNumberFormat="1" applyFont="1" applyFill="1" applyBorder="1" applyAlignment="1">
      <alignment vertical="top" wrapText="1"/>
    </xf>
    <xf numFmtId="164" fontId="25" fillId="5" borderId="5" xfId="0" applyNumberFormat="1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vertical="center" wrapText="1"/>
    </xf>
    <xf numFmtId="0" fontId="44" fillId="5" borderId="5" xfId="0" applyFont="1" applyFill="1" applyBorder="1" applyAlignment="1">
      <alignment horizontal="right" vertical="top" wrapText="1"/>
    </xf>
    <xf numFmtId="0" fontId="6" fillId="5" borderId="5" xfId="0" applyFont="1" applyFill="1" applyBorder="1" applyAlignment="1">
      <alignment horizontal="left" vertical="top" wrapText="1"/>
    </xf>
    <xf numFmtId="0" fontId="44" fillId="5" borderId="8" xfId="0" applyFont="1" applyFill="1" applyBorder="1" applyAlignment="1">
      <alignment horizontal="center" vertical="top" wrapText="1"/>
    </xf>
    <xf numFmtId="0" fontId="44" fillId="5" borderId="12" xfId="0" applyFont="1" applyFill="1" applyBorder="1" applyAlignment="1">
      <alignment horizontal="right" vertical="top" wrapText="1"/>
    </xf>
    <xf numFmtId="0" fontId="6" fillId="5" borderId="13" xfId="0" applyFont="1" applyFill="1" applyBorder="1" applyAlignment="1" applyProtection="1">
      <alignment horizontal="justify" vertical="center" wrapText="1"/>
    </xf>
    <xf numFmtId="164" fontId="6" fillId="5" borderId="6" xfId="0" applyNumberFormat="1" applyFont="1" applyFill="1" applyBorder="1" applyAlignment="1">
      <alignment vertical="top" wrapText="1"/>
    </xf>
    <xf numFmtId="0" fontId="6" fillId="0" borderId="5" xfId="0" applyFont="1" applyBorder="1" applyAlignment="1" applyProtection="1">
      <alignment vertical="center" wrapText="1"/>
      <protection locked="0"/>
    </xf>
    <xf numFmtId="164" fontId="21" fillId="5" borderId="5" xfId="0" applyNumberFormat="1" applyFont="1" applyFill="1" applyBorder="1" applyAlignment="1">
      <alignment vertical="center" wrapText="1"/>
    </xf>
    <xf numFmtId="164" fontId="21" fillId="5" borderId="5" xfId="0" applyNumberFormat="1" applyFont="1" applyFill="1" applyBorder="1" applyAlignment="1">
      <alignment horizontal="right" vertical="center" wrapText="1"/>
    </xf>
    <xf numFmtId="164" fontId="50" fillId="5" borderId="5" xfId="0" applyNumberFormat="1" applyFont="1" applyFill="1" applyBorder="1" applyAlignment="1">
      <alignment horizontal="center" vertical="center" wrapText="1"/>
    </xf>
    <xf numFmtId="0" fontId="44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 applyProtection="1">
      <alignment vertical="center" wrapText="1"/>
    </xf>
    <xf numFmtId="0" fontId="55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 applyProtection="1">
      <alignment vertical="center" wrapText="1"/>
      <protection locked="0"/>
    </xf>
    <xf numFmtId="164" fontId="21" fillId="5" borderId="3" xfId="0" applyNumberFormat="1" applyFont="1" applyFill="1" applyBorder="1" applyAlignment="1">
      <alignment vertical="center" wrapText="1"/>
    </xf>
    <xf numFmtId="0" fontId="6" fillId="5" borderId="3" xfId="0" applyFont="1" applyFill="1" applyBorder="1" applyAlignment="1" applyProtection="1">
      <alignment horizontal="justify" vertical="center" wrapText="1"/>
    </xf>
    <xf numFmtId="0" fontId="44" fillId="5" borderId="5" xfId="0" applyFont="1" applyFill="1" applyBorder="1" applyAlignment="1">
      <alignment vertical="top" wrapText="1"/>
    </xf>
    <xf numFmtId="164" fontId="6" fillId="5" borderId="5" xfId="0" applyNumberFormat="1" applyFont="1" applyFill="1" applyBorder="1" applyAlignment="1">
      <alignment horizontal="right" vertical="top" wrapText="1"/>
    </xf>
    <xf numFmtId="164" fontId="29" fillId="5" borderId="5" xfId="0" applyNumberFormat="1" applyFont="1" applyFill="1" applyBorder="1" applyAlignment="1">
      <alignment horizontal="right" vertical="top" wrapText="1"/>
    </xf>
    <xf numFmtId="164" fontId="28" fillId="5" borderId="5" xfId="0" applyNumberFormat="1" applyFont="1" applyFill="1" applyBorder="1" applyAlignment="1">
      <alignment vertical="top" wrapText="1"/>
    </xf>
    <xf numFmtId="0" fontId="58" fillId="5" borderId="5" xfId="0" applyFont="1" applyFill="1" applyBorder="1" applyAlignment="1">
      <alignment vertical="top" wrapText="1"/>
    </xf>
    <xf numFmtId="0" fontId="55" fillId="5" borderId="3" xfId="0" applyFont="1" applyFill="1" applyBorder="1" applyAlignment="1">
      <alignment vertical="top" wrapText="1"/>
    </xf>
    <xf numFmtId="0" fontId="55" fillId="5" borderId="2" xfId="0" applyFont="1" applyFill="1" applyBorder="1" applyAlignment="1">
      <alignment vertical="top" wrapText="1"/>
    </xf>
    <xf numFmtId="164" fontId="21" fillId="5" borderId="11" xfId="0" applyNumberFormat="1" applyFont="1" applyFill="1" applyBorder="1" applyAlignment="1">
      <alignment vertical="top" wrapText="1"/>
    </xf>
    <xf numFmtId="0" fontId="55" fillId="5" borderId="14" xfId="0" applyFont="1" applyFill="1" applyBorder="1" applyAlignment="1">
      <alignment vertical="top" wrapText="1"/>
    </xf>
    <xf numFmtId="0" fontId="6" fillId="5" borderId="14" xfId="0" applyFont="1" applyFill="1" applyBorder="1" applyAlignment="1">
      <alignment vertical="top" wrapText="1"/>
    </xf>
    <xf numFmtId="164" fontId="21" fillId="5" borderId="14" xfId="0" applyNumberFormat="1" applyFont="1" applyFill="1" applyBorder="1" applyAlignment="1">
      <alignment vertical="top" wrapText="1"/>
    </xf>
    <xf numFmtId="164" fontId="50" fillId="5" borderId="14" xfId="0" applyNumberFormat="1" applyFont="1" applyFill="1" applyBorder="1" applyAlignment="1">
      <alignment horizontal="center" vertical="top" wrapText="1"/>
    </xf>
    <xf numFmtId="164" fontId="23" fillId="5" borderId="14" xfId="0" applyNumberFormat="1" applyFont="1" applyFill="1" applyBorder="1" applyAlignment="1">
      <alignment vertical="top" wrapText="1"/>
    </xf>
    <xf numFmtId="0" fontId="55" fillId="5" borderId="13" xfId="0" applyFont="1" applyFill="1" applyBorder="1" applyAlignment="1">
      <alignment vertical="center" wrapText="1"/>
    </xf>
    <xf numFmtId="0" fontId="6" fillId="0" borderId="13" xfId="0" applyFont="1" applyBorder="1" applyAlignment="1" applyProtection="1">
      <alignment vertical="center" wrapText="1"/>
      <protection locked="0"/>
    </xf>
    <xf numFmtId="164" fontId="21" fillId="5" borderId="13" xfId="0" applyNumberFormat="1" applyFont="1" applyFill="1" applyBorder="1" applyAlignment="1">
      <alignment vertical="center" wrapText="1"/>
    </xf>
    <xf numFmtId="164" fontId="21" fillId="5" borderId="13" xfId="0" applyNumberFormat="1" applyFont="1" applyFill="1" applyBorder="1" applyAlignment="1">
      <alignment horizontal="right" vertical="center" wrapText="1"/>
    </xf>
    <xf numFmtId="164" fontId="50" fillId="5" borderId="13" xfId="0" applyNumberFormat="1" applyFont="1" applyFill="1" applyBorder="1" applyAlignment="1">
      <alignment horizontal="center" vertical="center" wrapText="1"/>
    </xf>
    <xf numFmtId="164" fontId="23" fillId="5" borderId="13" xfId="0" applyNumberFormat="1" applyFont="1" applyFill="1" applyBorder="1" applyAlignment="1">
      <alignment vertical="center" wrapText="1"/>
    </xf>
    <xf numFmtId="0" fontId="28" fillId="0" borderId="5" xfId="0" applyFont="1" applyBorder="1" applyAlignment="1" applyProtection="1">
      <alignment vertical="center" wrapText="1"/>
      <protection locked="0"/>
    </xf>
    <xf numFmtId="4" fontId="21" fillId="5" borderId="5" xfId="0" applyNumberFormat="1" applyFont="1" applyFill="1" applyBorder="1" applyAlignment="1">
      <alignment vertical="center" wrapText="1"/>
    </xf>
    <xf numFmtId="4" fontId="50" fillId="5" borderId="5" xfId="0" applyNumberFormat="1" applyFont="1" applyFill="1" applyBorder="1" applyAlignment="1">
      <alignment horizontal="center" vertical="center" wrapText="1"/>
    </xf>
    <xf numFmtId="0" fontId="28" fillId="0" borderId="2" xfId="0" applyFont="1" applyBorder="1" applyAlignment="1" applyProtection="1">
      <alignment vertical="center" wrapText="1"/>
      <protection locked="0"/>
    </xf>
    <xf numFmtId="4" fontId="21" fillId="5" borderId="2" xfId="0" applyNumberFormat="1" applyFont="1" applyFill="1" applyBorder="1" applyAlignment="1">
      <alignment vertical="center" wrapText="1"/>
    </xf>
    <xf numFmtId="4" fontId="50" fillId="5" borderId="2" xfId="0" applyNumberFormat="1" applyFont="1" applyFill="1" applyBorder="1" applyAlignment="1">
      <alignment horizontal="center" vertical="center" wrapText="1"/>
    </xf>
    <xf numFmtId="0" fontId="55" fillId="5" borderId="5" xfId="0" applyFont="1" applyFill="1" applyBorder="1" applyAlignment="1">
      <alignment vertical="center" wrapText="1"/>
    </xf>
    <xf numFmtId="0" fontId="28" fillId="0" borderId="3" xfId="0" applyFont="1" applyBorder="1" applyAlignment="1" applyProtection="1">
      <alignment horizontal="left" vertical="top" wrapText="1"/>
      <protection locked="0"/>
    </xf>
    <xf numFmtId="4" fontId="49" fillId="5" borderId="3" xfId="0" applyNumberFormat="1" applyFont="1" applyFill="1" applyBorder="1" applyAlignment="1">
      <alignment vertical="center" wrapText="1"/>
    </xf>
    <xf numFmtId="1" fontId="28" fillId="0" borderId="15" xfId="0" applyNumberFormat="1" applyFont="1" applyBorder="1" applyAlignment="1">
      <alignment wrapText="1"/>
    </xf>
    <xf numFmtId="0" fontId="55" fillId="5" borderId="4" xfId="0" applyFont="1" applyFill="1" applyBorder="1" applyAlignment="1">
      <alignment vertical="top" wrapText="1"/>
    </xf>
    <xf numFmtId="164" fontId="6" fillId="0" borderId="4" xfId="0" applyNumberFormat="1" applyFont="1" applyBorder="1" applyAlignment="1" applyProtection="1">
      <alignment vertical="top" wrapText="1"/>
      <protection locked="0"/>
    </xf>
    <xf numFmtId="164" fontId="21" fillId="5" borderId="6" xfId="0" applyNumberFormat="1" applyFont="1" applyFill="1" applyBorder="1" applyAlignment="1">
      <alignment vertical="top" wrapText="1"/>
    </xf>
    <xf numFmtId="164" fontId="6" fillId="0" borderId="14" xfId="0" applyNumberFormat="1" applyFont="1" applyBorder="1" applyAlignment="1" applyProtection="1">
      <alignment vertical="top" wrapText="1"/>
      <protection locked="0"/>
    </xf>
    <xf numFmtId="0" fontId="55" fillId="5" borderId="16" xfId="0" applyFont="1" applyFill="1" applyBorder="1" applyAlignment="1">
      <alignment vertical="center" wrapText="1"/>
    </xf>
    <xf numFmtId="0" fontId="6" fillId="5" borderId="16" xfId="0" applyNumberFormat="1" applyFont="1" applyFill="1" applyBorder="1" applyAlignment="1">
      <alignment vertical="center" wrapText="1"/>
    </xf>
    <xf numFmtId="164" fontId="21" fillId="5" borderId="16" xfId="0" applyNumberFormat="1" applyFont="1" applyFill="1" applyBorder="1" applyAlignment="1">
      <alignment vertical="center" wrapText="1"/>
    </xf>
    <xf numFmtId="164" fontId="50" fillId="5" borderId="16" xfId="0" applyNumberFormat="1" applyFont="1" applyFill="1" applyBorder="1" applyAlignment="1">
      <alignment horizontal="center" vertical="center" wrapText="1"/>
    </xf>
    <xf numFmtId="164" fontId="23" fillId="5" borderId="16" xfId="0" applyNumberFormat="1" applyFont="1" applyFill="1" applyBorder="1" applyAlignment="1">
      <alignment vertical="center" wrapText="1"/>
    </xf>
    <xf numFmtId="0" fontId="55" fillId="5" borderId="5" xfId="0" applyFont="1" applyFill="1" applyBorder="1" applyAlignment="1">
      <alignment vertical="top" wrapText="1"/>
    </xf>
    <xf numFmtId="164" fontId="21" fillId="5" borderId="9" xfId="0" applyNumberFormat="1" applyFont="1" applyFill="1" applyBorder="1" applyAlignment="1">
      <alignment vertical="top" wrapText="1"/>
    </xf>
    <xf numFmtId="164" fontId="21" fillId="5" borderId="5" xfId="0" applyNumberFormat="1" applyFont="1" applyFill="1" applyBorder="1" applyAlignment="1">
      <alignment horizontal="right" vertical="top" wrapText="1"/>
    </xf>
    <xf numFmtId="0" fontId="44" fillId="5" borderId="3" xfId="0" applyFont="1" applyFill="1" applyBorder="1" applyAlignment="1">
      <alignment vertical="top" wrapText="1"/>
    </xf>
    <xf numFmtId="164" fontId="6" fillId="5" borderId="17" xfId="0" applyNumberFormat="1" applyFont="1" applyFill="1" applyBorder="1" applyAlignment="1">
      <alignment vertical="top" wrapText="1"/>
    </xf>
    <xf numFmtId="0" fontId="44" fillId="5" borderId="2" xfId="0" applyFont="1" applyFill="1" applyBorder="1" applyAlignment="1">
      <alignment vertical="top" wrapText="1"/>
    </xf>
    <xf numFmtId="0" fontId="44" fillId="5" borderId="14" xfId="0" applyFont="1" applyFill="1" applyBorder="1" applyAlignment="1">
      <alignment vertical="center" wrapText="1"/>
    </xf>
    <xf numFmtId="0" fontId="6" fillId="5" borderId="14" xfId="0" applyFont="1" applyFill="1" applyBorder="1" applyAlignment="1" applyProtection="1">
      <alignment vertical="center" wrapText="1"/>
    </xf>
    <xf numFmtId="164" fontId="6" fillId="5" borderId="14" xfId="0" applyNumberFormat="1" applyFont="1" applyFill="1" applyBorder="1" applyAlignment="1">
      <alignment vertical="center" wrapText="1"/>
    </xf>
    <xf numFmtId="164" fontId="21" fillId="5" borderId="14" xfId="0" applyNumberFormat="1" applyFont="1" applyFill="1" applyBorder="1" applyAlignment="1">
      <alignment vertical="center" wrapText="1"/>
    </xf>
    <xf numFmtId="164" fontId="23" fillId="5" borderId="14" xfId="0" applyNumberFormat="1" applyFont="1" applyFill="1" applyBorder="1" applyAlignment="1">
      <alignment vertical="center" wrapText="1"/>
    </xf>
    <xf numFmtId="0" fontId="44" fillId="5" borderId="15" xfId="0" applyFont="1" applyFill="1" applyBorder="1" applyAlignment="1">
      <alignment vertical="center" wrapText="1"/>
    </xf>
    <xf numFmtId="0" fontId="6" fillId="0" borderId="15" xfId="0" applyFont="1" applyBorder="1" applyAlignment="1" applyProtection="1">
      <alignment vertical="center" wrapText="1"/>
    </xf>
    <xf numFmtId="164" fontId="6" fillId="5" borderId="15" xfId="0" applyNumberFormat="1" applyFont="1" applyFill="1" applyBorder="1" applyAlignment="1">
      <alignment vertical="center" wrapText="1"/>
    </xf>
    <xf numFmtId="164" fontId="21" fillId="5" borderId="15" xfId="0" applyNumberFormat="1" applyFont="1" applyFill="1" applyBorder="1" applyAlignment="1">
      <alignment vertical="center" wrapText="1"/>
    </xf>
    <xf numFmtId="164" fontId="23" fillId="5" borderId="15" xfId="0" applyNumberFormat="1" applyFont="1" applyFill="1" applyBorder="1" applyAlignment="1">
      <alignment vertical="center" wrapText="1"/>
    </xf>
    <xf numFmtId="0" fontId="44" fillId="5" borderId="15" xfId="0" applyFont="1" applyFill="1" applyBorder="1" applyAlignment="1">
      <alignment vertical="top" wrapText="1"/>
    </xf>
    <xf numFmtId="0" fontId="6" fillId="0" borderId="15" xfId="0" applyFont="1" applyBorder="1" applyAlignment="1" applyProtection="1">
      <alignment vertical="top" wrapText="1"/>
    </xf>
    <xf numFmtId="164" fontId="6" fillId="5" borderId="15" xfId="0" applyNumberFormat="1" applyFont="1" applyFill="1" applyBorder="1" applyAlignment="1">
      <alignment vertical="top" wrapText="1"/>
    </xf>
    <xf numFmtId="164" fontId="21" fillId="5" borderId="15" xfId="0" applyNumberFormat="1" applyFont="1" applyFill="1" applyBorder="1" applyAlignment="1">
      <alignment vertical="top" wrapText="1"/>
    </xf>
    <xf numFmtId="164" fontId="23" fillId="5" borderId="15" xfId="0" applyNumberFormat="1" applyFont="1" applyFill="1" applyBorder="1" applyAlignment="1">
      <alignment vertical="top" wrapText="1"/>
    </xf>
    <xf numFmtId="0" fontId="6" fillId="0" borderId="13" xfId="0" applyFont="1" applyBorder="1" applyAlignment="1" applyProtection="1">
      <alignment vertical="center" wrapText="1"/>
    </xf>
    <xf numFmtId="0" fontId="49" fillId="5" borderId="16" xfId="0" applyFont="1" applyFill="1" applyBorder="1" applyAlignment="1">
      <alignment horizontal="center" vertical="center" wrapText="1"/>
    </xf>
    <xf numFmtId="4" fontId="27" fillId="5" borderId="16" xfId="0" applyNumberFormat="1" applyFont="1" applyFill="1" applyBorder="1" applyAlignment="1">
      <alignment horizontal="right" vertical="center" wrapText="1"/>
    </xf>
    <xf numFmtId="4" fontId="3" fillId="5" borderId="16" xfId="0" applyNumberFormat="1" applyFont="1" applyFill="1" applyBorder="1" applyAlignment="1">
      <alignment vertical="center" wrapText="1"/>
    </xf>
    <xf numFmtId="4" fontId="23" fillId="5" borderId="16" xfId="0" applyNumberFormat="1" applyFont="1" applyFill="1" applyBorder="1" applyAlignment="1">
      <alignment vertical="center" wrapText="1"/>
    </xf>
    <xf numFmtId="0" fontId="49" fillId="5" borderId="4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vertical="center" wrapText="1"/>
    </xf>
    <xf numFmtId="4" fontId="49" fillId="5" borderId="5" xfId="0" applyNumberFormat="1" applyFont="1" applyFill="1" applyBorder="1" applyAlignment="1">
      <alignment vertical="center" wrapText="1"/>
    </xf>
    <xf numFmtId="4" fontId="3" fillId="5" borderId="4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top" wrapText="1"/>
    </xf>
    <xf numFmtId="164" fontId="25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top" wrapText="1"/>
    </xf>
    <xf numFmtId="0" fontId="23" fillId="5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vertical="center" wrapText="1"/>
    </xf>
    <xf numFmtId="4" fontId="25" fillId="5" borderId="2" xfId="0" applyNumberFormat="1" applyFont="1" applyFill="1" applyBorder="1" applyAlignment="1">
      <alignment horizontal="center" vertical="center" wrapText="1"/>
    </xf>
    <xf numFmtId="4" fontId="34" fillId="5" borderId="2" xfId="0" applyNumberFormat="1" applyFont="1" applyFill="1" applyBorder="1" applyAlignment="1">
      <alignment vertical="center" wrapText="1"/>
    </xf>
    <xf numFmtId="0" fontId="33" fillId="5" borderId="3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vertical="center" wrapText="1"/>
    </xf>
    <xf numFmtId="4" fontId="32" fillId="5" borderId="3" xfId="0" applyNumberFormat="1" applyFont="1" applyFill="1" applyBorder="1" applyAlignment="1">
      <alignment vertical="center" wrapText="1"/>
    </xf>
    <xf numFmtId="164" fontId="1" fillId="5" borderId="0" xfId="0" applyNumberFormat="1" applyFont="1" applyFill="1"/>
    <xf numFmtId="0" fontId="24" fillId="5" borderId="0" xfId="0" applyFont="1" applyFill="1"/>
    <xf numFmtId="164" fontId="48" fillId="5" borderId="0" xfId="0" applyNumberFormat="1" applyFont="1" applyFill="1" applyBorder="1"/>
    <xf numFmtId="164" fontId="5" fillId="5" borderId="0" xfId="0" applyNumberFormat="1" applyFont="1" applyFill="1"/>
    <xf numFmtId="0" fontId="30" fillId="5" borderId="0" xfId="0" applyFont="1" applyFill="1" applyAlignment="1">
      <alignment horizontal="center"/>
    </xf>
    <xf numFmtId="1" fontId="28" fillId="0" borderId="15" xfId="0" applyNumberFormat="1" applyFont="1" applyBorder="1" applyAlignment="1">
      <alignment horizontal="left" vertical="center" wrapText="1"/>
    </xf>
    <xf numFmtId="0" fontId="38" fillId="5" borderId="0" xfId="0" applyFont="1" applyFill="1" applyAlignment="1">
      <alignment horizontal="center" vertical="center" wrapText="1"/>
    </xf>
    <xf numFmtId="0" fontId="39" fillId="5" borderId="0" xfId="0" applyFont="1" applyFill="1" applyAlignment="1">
      <alignment horizontal="center" wrapText="1"/>
    </xf>
    <xf numFmtId="0" fontId="31" fillId="5" borderId="3" xfId="0" applyFont="1" applyFill="1" applyBorder="1" applyAlignment="1">
      <alignment horizontal="center" vertical="center" wrapText="1"/>
    </xf>
    <xf numFmtId="0" fontId="42" fillId="5" borderId="0" xfId="0" applyFont="1" applyFill="1" applyAlignment="1">
      <alignment horizontal="center" wrapText="1"/>
    </xf>
    <xf numFmtId="0" fontId="41" fillId="5" borderId="3" xfId="0" applyFont="1" applyFill="1" applyBorder="1" applyAlignment="1">
      <alignment horizontal="center" vertical="top" wrapText="1"/>
    </xf>
    <xf numFmtId="0" fontId="41" fillId="5" borderId="4" xfId="0" applyFont="1" applyFill="1" applyBorder="1" applyAlignment="1">
      <alignment horizontal="center" vertical="top" wrapText="1"/>
    </xf>
    <xf numFmtId="0" fontId="40" fillId="5" borderId="3" xfId="0" applyFont="1" applyFill="1" applyBorder="1" applyAlignment="1">
      <alignment horizontal="center" vertical="top" wrapText="1"/>
    </xf>
    <xf numFmtId="0" fontId="40" fillId="5" borderId="4" xfId="0" applyFont="1" applyFill="1" applyBorder="1" applyAlignment="1">
      <alignment horizontal="center" vertical="top" wrapText="1"/>
    </xf>
    <xf numFmtId="0" fontId="41" fillId="5" borderId="3" xfId="0" applyFont="1" applyFill="1" applyBorder="1" applyAlignment="1">
      <alignment horizontal="center" vertical="center" wrapText="1"/>
    </xf>
    <xf numFmtId="0" fontId="40" fillId="5" borderId="3" xfId="0" applyFont="1" applyFill="1" applyBorder="1" applyAlignment="1">
      <alignment horizontal="center" vertical="center" wrapText="1"/>
    </xf>
  </cellXfs>
  <cellStyles count="60">
    <cellStyle name="?’ЋѓЋ‚›‰" xfId="1"/>
    <cellStyle name="_Veresen_derg" xfId="2"/>
    <cellStyle name="_Вик01102002 держ" xfId="3"/>
    <cellStyle name="_Книга1" xfId="4"/>
    <cellStyle name="_ПНП" xfId="5"/>
    <cellStyle name="_Прогноз ДМ по районах" xfId="6"/>
    <cellStyle name="”?ЌЂЌ‘Ћ‚›‰" xfId="7"/>
    <cellStyle name="”?Љ‘?ђЋ‚ЂЌЌ›‰" xfId="8"/>
    <cellStyle name="”€ЌЂЌ‘Ћ‚›‰" xfId="9"/>
    <cellStyle name="”€Љ‘€ђЋ‚ЂЌЌ›‰" xfId="10"/>
    <cellStyle name="”ЌЂЌ‘Ћ‚›‰" xfId="11"/>
    <cellStyle name="”Љ‘ђЋ‚ЂЌЌ›‰" xfId="12"/>
    <cellStyle name="„…Ќ…†Ќ›‰" xfId="13"/>
    <cellStyle name="€’ЋѓЋ‚›‰" xfId="14"/>
    <cellStyle name="‡ЂѓЋ‹Ћ‚ЋЉ1" xfId="15"/>
    <cellStyle name="‡ЂѓЋ‹Ћ‚ЋЉ2" xfId="16"/>
    <cellStyle name="’ЋѓЋ‚›‰" xfId="17"/>
    <cellStyle name="" xfId="18"/>
    <cellStyle name="" xfId="19"/>
    <cellStyle name="" xfId="20"/>
    <cellStyle name="" xfId="21"/>
    <cellStyle name="" xfId="22"/>
    <cellStyle name="1" xfId="23"/>
    <cellStyle name="2" xfId="24"/>
    <cellStyle name="Aaia?iue [0]_laroux" xfId="25"/>
    <cellStyle name="Aaia?iue_laroux" xfId="26"/>
    <cellStyle name="C?O" xfId="27"/>
    <cellStyle name="Cena$" xfId="28"/>
    <cellStyle name="CenaZ?" xfId="29"/>
    <cellStyle name="Ceny$" xfId="30"/>
    <cellStyle name="CenyZ?" xfId="31"/>
    <cellStyle name="Comma [0]_1996-1997-план 10 місяців" xfId="32"/>
    <cellStyle name="Comma_1996-1997-план 10 місяців" xfId="33"/>
    <cellStyle name="Currency [0]_1996-1997-план 10 місяців" xfId="34"/>
    <cellStyle name="Currency_1996-1997-план 10 місяців" xfId="35"/>
    <cellStyle name="Data" xfId="36"/>
    <cellStyle name="Dziesietny [0]_Arkusz1" xfId="37"/>
    <cellStyle name="Dziesietny_Arkusz1" xfId="38"/>
    <cellStyle name="Headline I" xfId="39"/>
    <cellStyle name="Headline II" xfId="40"/>
    <cellStyle name="Headline III" xfId="41"/>
    <cellStyle name="Iau?iue_laroux" xfId="42"/>
    <cellStyle name="Marza" xfId="43"/>
    <cellStyle name="Marza%" xfId="44"/>
    <cellStyle name="Marza_Veresen_derg" xfId="45"/>
    <cellStyle name="Nazwa" xfId="46"/>
    <cellStyle name="Normal_1996-1997-план 10 місяців" xfId="47"/>
    <cellStyle name="normalni_laroux" xfId="48"/>
    <cellStyle name="Normalny_A-FOUR TECH" xfId="49"/>
    <cellStyle name="Oeiainiaue [0]_laroux" xfId="50"/>
    <cellStyle name="Oeiainiaue_laroux" xfId="51"/>
    <cellStyle name="TrOds" xfId="52"/>
    <cellStyle name="Tytul" xfId="53"/>
    <cellStyle name="Walutowy [0]_Arkusz1" xfId="54"/>
    <cellStyle name="Walutowy_Arkusz1" xfId="55"/>
    <cellStyle name="Обычный" xfId="0" builtinId="0"/>
    <cellStyle name="Стиль 1" xfId="56"/>
    <cellStyle name="Тысячи [0]_Розподіл (2)" xfId="57"/>
    <cellStyle name="Тысячи_Розподіл (2)" xfId="58"/>
    <cellStyle name="ЏђЋ–…Ќ’Ќ›‰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demar\c\ZVIT_M\pch_ROZ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demar\c\&#1052;&#1086;&#1080;%20&#1076;&#1086;&#1082;&#1091;&#1084;&#1077;&#1085;&#1090;&#1099;\Excel\ZVITY\POD\12-02\REZ_PLAN_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жер_фінанс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ього"/>
      <sheetName val="Ліценз"/>
      <sheetName val="Ліценз1"/>
      <sheetName val="Акциз"/>
      <sheetName val="Акциз1"/>
      <sheetName val="Надра"/>
      <sheetName val="Надра1"/>
      <sheetName val="Вода"/>
      <sheetName val="Вода1"/>
      <sheetName val="Ліс"/>
      <sheetName val="Ліс1"/>
      <sheetName val="ПДВ"/>
      <sheetName val="ПДВ1"/>
      <sheetName val="ПнП"/>
      <sheetName val="ПнП1"/>
      <sheetName val="Оренда"/>
      <sheetName val="Оренда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4">
          <cell r="A4" t="str">
            <v>№</v>
          </cell>
          <cell r="B4" t="str">
            <v>Район</v>
          </cell>
        </row>
        <row r="5">
          <cell r="A5">
            <v>1</v>
          </cell>
          <cell r="B5" t="str">
            <v>Обласна</v>
          </cell>
        </row>
        <row r="6">
          <cell r="B6" t="str">
            <v>м.Львiв</v>
          </cell>
        </row>
        <row r="7">
          <cell r="A7">
            <v>8</v>
          </cell>
          <cell r="B7" t="str">
            <v>м.Борислав</v>
          </cell>
        </row>
        <row r="8">
          <cell r="A8">
            <v>9</v>
          </cell>
          <cell r="B8" t="str">
            <v>м.Дрогобич</v>
          </cell>
        </row>
        <row r="9">
          <cell r="A9">
            <v>10</v>
          </cell>
          <cell r="B9" t="str">
            <v>м.Самбiр</v>
          </cell>
        </row>
        <row r="10">
          <cell r="A10">
            <v>11</v>
          </cell>
          <cell r="B10" t="str">
            <v>м.Стрий</v>
          </cell>
        </row>
        <row r="11">
          <cell r="A11">
            <v>12</v>
          </cell>
          <cell r="B11" t="str">
            <v>м.Трускавець</v>
          </cell>
        </row>
        <row r="12">
          <cell r="A12">
            <v>13</v>
          </cell>
          <cell r="B12" t="str">
            <v>м.Червоноград</v>
          </cell>
        </row>
        <row r="13">
          <cell r="A13">
            <v>14</v>
          </cell>
          <cell r="B13" t="str">
            <v>Бродiвський р-н</v>
          </cell>
        </row>
        <row r="14">
          <cell r="A14">
            <v>15</v>
          </cell>
          <cell r="B14" t="str">
            <v>Буський р-н</v>
          </cell>
        </row>
        <row r="15">
          <cell r="A15">
            <v>16</v>
          </cell>
          <cell r="B15" t="str">
            <v>Городоцький р-н</v>
          </cell>
        </row>
        <row r="16">
          <cell r="A16">
            <v>17</v>
          </cell>
          <cell r="B16" t="str">
            <v>Дрогобицький р-н</v>
          </cell>
        </row>
        <row r="17">
          <cell r="A17">
            <v>18</v>
          </cell>
          <cell r="B17" t="str">
            <v>Жидачiвський р-н</v>
          </cell>
        </row>
        <row r="18">
          <cell r="A18">
            <v>19</v>
          </cell>
          <cell r="B18" t="str">
            <v>Золочiвський р-н</v>
          </cell>
        </row>
        <row r="19">
          <cell r="A19">
            <v>20</v>
          </cell>
          <cell r="B19" t="str">
            <v>Кам.Бузький р-н</v>
          </cell>
        </row>
        <row r="20">
          <cell r="A20">
            <v>21</v>
          </cell>
          <cell r="B20" t="str">
            <v>Миколаiвський р-н</v>
          </cell>
        </row>
        <row r="21">
          <cell r="A21">
            <v>22</v>
          </cell>
          <cell r="B21" t="str">
            <v>Мостиський р-н</v>
          </cell>
        </row>
        <row r="22">
          <cell r="A22">
            <v>23</v>
          </cell>
          <cell r="B22" t="str">
            <v>Жовкiвський р-н</v>
          </cell>
        </row>
        <row r="23">
          <cell r="A23">
            <v>24</v>
          </cell>
          <cell r="B23" t="str">
            <v>Перемишлянський р-н</v>
          </cell>
        </row>
        <row r="24">
          <cell r="A24">
            <v>25</v>
          </cell>
          <cell r="B24" t="str">
            <v>Пустомитiвський р-н</v>
          </cell>
        </row>
        <row r="25">
          <cell r="A25">
            <v>26</v>
          </cell>
          <cell r="B25" t="str">
            <v>Радехiвський р-н</v>
          </cell>
        </row>
        <row r="26">
          <cell r="A26">
            <v>27</v>
          </cell>
          <cell r="B26" t="str">
            <v>Самбўрський р-н</v>
          </cell>
        </row>
        <row r="27">
          <cell r="A27">
            <v>28</v>
          </cell>
          <cell r="B27" t="str">
            <v>Сколiвський р-н</v>
          </cell>
        </row>
        <row r="28">
          <cell r="A28">
            <v>29</v>
          </cell>
          <cell r="B28" t="str">
            <v>Сокальський р-н</v>
          </cell>
        </row>
        <row r="29">
          <cell r="A29">
            <v>30</v>
          </cell>
          <cell r="B29" t="str">
            <v>Стpийськиий р-н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showZeros="0" tabSelected="1" zoomScale="75" zoomScaleNormal="75" zoomScaleSheetLayoutView="75" workbookViewId="0">
      <selection activeCell="D228" sqref="D228"/>
    </sheetView>
  </sheetViews>
  <sheetFormatPr defaultRowHeight="12.75"/>
  <cols>
    <col min="1" max="1" width="3.42578125" style="4" customWidth="1"/>
    <col min="2" max="2" width="13" style="18" customWidth="1"/>
    <col min="3" max="3" width="69.7109375" style="4" customWidth="1"/>
    <col min="4" max="4" width="17.85546875" style="4" customWidth="1"/>
    <col min="5" max="5" width="15.85546875" style="4" customWidth="1"/>
    <col min="6" max="6" width="14.7109375" style="4" customWidth="1"/>
    <col min="7" max="7" width="18.7109375" style="4" customWidth="1"/>
    <col min="8" max="16384" width="9.140625" style="4"/>
  </cols>
  <sheetData>
    <row r="1" spans="2:7" ht="18.75">
      <c r="E1" s="293"/>
      <c r="F1" s="293"/>
      <c r="G1" s="293"/>
    </row>
    <row r="2" spans="2:7" ht="15.6" customHeight="1">
      <c r="E2" s="293"/>
      <c r="F2" s="293"/>
      <c r="G2" s="293"/>
    </row>
    <row r="3" spans="2:7" ht="13.15" customHeight="1">
      <c r="E3" s="293"/>
      <c r="F3" s="293"/>
      <c r="G3" s="293"/>
    </row>
    <row r="4" spans="2:7" ht="25.9" customHeight="1">
      <c r="B4" s="29"/>
      <c r="D4" s="30"/>
      <c r="E4" s="294"/>
      <c r="F4" s="294"/>
      <c r="G4" s="294"/>
    </row>
    <row r="5" spans="2:7" ht="20.25">
      <c r="B5" s="296"/>
      <c r="C5" s="296"/>
      <c r="D5" s="296"/>
      <c r="E5" s="296"/>
      <c r="F5" s="296"/>
      <c r="G5" s="296"/>
    </row>
    <row r="6" spans="2:7" ht="28.9" customHeight="1">
      <c r="B6" s="296" t="s">
        <v>121</v>
      </c>
      <c r="C6" s="296"/>
      <c r="D6" s="296"/>
      <c r="E6" s="296"/>
      <c r="F6" s="296"/>
      <c r="G6" s="296"/>
    </row>
    <row r="7" spans="2:7" ht="31.9" customHeight="1">
      <c r="B7" s="31"/>
      <c r="G7" s="11" t="s">
        <v>44</v>
      </c>
    </row>
    <row r="8" spans="2:7" ht="18" customHeight="1">
      <c r="B8" s="301" t="s">
        <v>22</v>
      </c>
      <c r="C8" s="301" t="s">
        <v>23</v>
      </c>
      <c r="D8" s="301" t="s">
        <v>37</v>
      </c>
      <c r="E8" s="301" t="s">
        <v>112</v>
      </c>
      <c r="F8" s="301"/>
      <c r="G8" s="295" t="s">
        <v>53</v>
      </c>
    </row>
    <row r="9" spans="2:7" ht="18" customHeight="1">
      <c r="B9" s="302"/>
      <c r="C9" s="301"/>
      <c r="D9" s="301"/>
      <c r="E9" s="301"/>
      <c r="F9" s="301"/>
      <c r="G9" s="295"/>
    </row>
    <row r="10" spans="2:7">
      <c r="B10" s="302"/>
      <c r="C10" s="301"/>
      <c r="D10" s="301"/>
      <c r="E10" s="301" t="s">
        <v>53</v>
      </c>
      <c r="F10" s="301" t="s">
        <v>24</v>
      </c>
      <c r="G10" s="295"/>
    </row>
    <row r="11" spans="2:7" ht="33" customHeight="1">
      <c r="B11" s="302"/>
      <c r="C11" s="301"/>
      <c r="D11" s="301"/>
      <c r="E11" s="301"/>
      <c r="F11" s="301"/>
      <c r="G11" s="295"/>
    </row>
    <row r="12" spans="2:7">
      <c r="B12" s="297">
        <v>1</v>
      </c>
      <c r="C12" s="297">
        <v>2</v>
      </c>
      <c r="D12" s="297">
        <v>3</v>
      </c>
      <c r="E12" s="297">
        <v>4</v>
      </c>
      <c r="F12" s="297">
        <v>5</v>
      </c>
      <c r="G12" s="299">
        <v>6</v>
      </c>
    </row>
    <row r="13" spans="2:7" ht="1.1499999999999999" customHeight="1">
      <c r="B13" s="298"/>
      <c r="C13" s="298"/>
      <c r="D13" s="298"/>
      <c r="E13" s="298"/>
      <c r="F13" s="298"/>
      <c r="G13" s="300"/>
    </row>
    <row r="14" spans="2:7" ht="14.25">
      <c r="B14" s="17">
        <v>10000000</v>
      </c>
      <c r="C14" s="36" t="s">
        <v>25</v>
      </c>
      <c r="D14" s="21">
        <f>+D15+D36+D45</f>
        <v>859914084</v>
      </c>
      <c r="E14" s="21">
        <f>+E36+E65</f>
        <v>25000000</v>
      </c>
      <c r="F14" s="21"/>
      <c r="G14" s="21">
        <f t="shared" ref="G14:G20" si="0">+D14+E14</f>
        <v>884914084</v>
      </c>
    </row>
    <row r="15" spans="2:7" ht="28.5">
      <c r="B15" s="17">
        <v>11000000</v>
      </c>
      <c r="C15" s="36" t="s">
        <v>26</v>
      </c>
      <c r="D15" s="21">
        <f>+D16+D32</f>
        <v>798482084</v>
      </c>
      <c r="E15" s="21"/>
      <c r="F15" s="21"/>
      <c r="G15" s="21">
        <f t="shared" si="0"/>
        <v>798482084</v>
      </c>
    </row>
    <row r="16" spans="2:7" ht="15">
      <c r="B16" s="17">
        <v>11010000</v>
      </c>
      <c r="C16" s="36" t="s">
        <v>27</v>
      </c>
      <c r="D16" s="21">
        <f>SUM(D17:D31)</f>
        <v>794451084</v>
      </c>
      <c r="E16" s="22"/>
      <c r="F16" s="22"/>
      <c r="G16" s="21">
        <f t="shared" si="0"/>
        <v>794451084</v>
      </c>
    </row>
    <row r="17" spans="2:7" ht="30">
      <c r="B17" s="37">
        <v>11010100</v>
      </c>
      <c r="C17" s="14" t="s">
        <v>28</v>
      </c>
      <c r="D17" s="22">
        <f>700983900-732000-816</f>
        <v>700251084</v>
      </c>
      <c r="E17" s="22"/>
      <c r="F17" s="22"/>
      <c r="G17" s="21">
        <f t="shared" si="0"/>
        <v>700251084</v>
      </c>
    </row>
    <row r="18" spans="2:7" ht="45">
      <c r="B18" s="37">
        <v>11010200</v>
      </c>
      <c r="C18" s="14" t="s">
        <v>29</v>
      </c>
      <c r="D18" s="22">
        <v>38600000</v>
      </c>
      <c r="E18" s="22"/>
      <c r="F18" s="22"/>
      <c r="G18" s="21">
        <f t="shared" si="0"/>
        <v>38600000</v>
      </c>
    </row>
    <row r="19" spans="2:7" ht="30">
      <c r="B19" s="37">
        <v>11010300</v>
      </c>
      <c r="C19" s="14" t="s">
        <v>30</v>
      </c>
      <c r="D19" s="22">
        <v>21500000</v>
      </c>
      <c r="E19" s="22"/>
      <c r="F19" s="22"/>
      <c r="G19" s="21">
        <f t="shared" si="0"/>
        <v>21500000</v>
      </c>
    </row>
    <row r="20" spans="2:7" ht="30">
      <c r="B20" s="37">
        <v>11010400</v>
      </c>
      <c r="C20" s="14" t="s">
        <v>31</v>
      </c>
      <c r="D20" s="19">
        <v>11100000</v>
      </c>
      <c r="E20" s="19"/>
      <c r="F20" s="19"/>
      <c r="G20" s="10">
        <f t="shared" si="0"/>
        <v>11100000</v>
      </c>
    </row>
    <row r="21" spans="2:7" ht="30">
      <c r="B21" s="38">
        <v>11010500</v>
      </c>
      <c r="C21" s="14" t="s">
        <v>32</v>
      </c>
      <c r="D21" s="19">
        <v>23000000</v>
      </c>
      <c r="E21" s="9"/>
      <c r="F21" s="9"/>
      <c r="G21" s="10">
        <f>+D21</f>
        <v>23000000</v>
      </c>
    </row>
    <row r="22" spans="2:7" ht="45">
      <c r="B22" s="39">
        <v>11010600</v>
      </c>
      <c r="C22" s="40" t="s">
        <v>33</v>
      </c>
      <c r="D22" s="41"/>
      <c r="E22" s="41"/>
      <c r="F22" s="41"/>
      <c r="G22" s="42">
        <f>+D22+E22</f>
        <v>0</v>
      </c>
    </row>
    <row r="23" spans="2:7" ht="30">
      <c r="B23" s="37">
        <v>11010700</v>
      </c>
      <c r="C23" s="20" t="s">
        <v>34</v>
      </c>
      <c r="D23" s="22"/>
      <c r="E23" s="22"/>
      <c r="F23" s="22"/>
      <c r="G23" s="21">
        <f>+D23+E23</f>
        <v>0</v>
      </c>
    </row>
    <row r="24" spans="2:7" ht="30">
      <c r="B24" s="43">
        <v>11010800</v>
      </c>
      <c r="C24" s="44" t="s">
        <v>90</v>
      </c>
      <c r="D24" s="45"/>
      <c r="E24" s="45"/>
      <c r="F24" s="45"/>
      <c r="G24" s="46">
        <f>+D24+E24</f>
        <v>0</v>
      </c>
    </row>
    <row r="25" spans="2:7" ht="45">
      <c r="B25" s="37">
        <v>11011000</v>
      </c>
      <c r="C25" s="14" t="s">
        <v>91</v>
      </c>
      <c r="D25" s="19"/>
      <c r="E25" s="19"/>
      <c r="F25" s="19"/>
      <c r="G25" s="10">
        <f>+D25</f>
        <v>0</v>
      </c>
    </row>
    <row r="26" spans="2:7" ht="15">
      <c r="B26" s="37">
        <v>11011100</v>
      </c>
      <c r="C26" s="14" t="s">
        <v>92</v>
      </c>
      <c r="D26" s="22"/>
      <c r="E26" s="22"/>
      <c r="F26" s="22"/>
      <c r="G26" s="21">
        <f t="shared" ref="G26:G32" si="1">+D26+E26</f>
        <v>0</v>
      </c>
    </row>
    <row r="27" spans="2:7" ht="30">
      <c r="B27" s="37">
        <v>11011200</v>
      </c>
      <c r="C27" s="14" t="s">
        <v>93</v>
      </c>
      <c r="D27" s="22"/>
      <c r="E27" s="22"/>
      <c r="F27" s="22"/>
      <c r="G27" s="21">
        <f t="shared" si="1"/>
        <v>0</v>
      </c>
    </row>
    <row r="28" spans="2:7" ht="30">
      <c r="B28" s="37">
        <v>11011300</v>
      </c>
      <c r="C28" s="14" t="s">
        <v>94</v>
      </c>
      <c r="D28" s="22"/>
      <c r="E28" s="22"/>
      <c r="F28" s="22"/>
      <c r="G28" s="21">
        <f t="shared" si="1"/>
        <v>0</v>
      </c>
    </row>
    <row r="29" spans="2:7" ht="45">
      <c r="B29" s="37">
        <v>11011400</v>
      </c>
      <c r="C29" s="14" t="s">
        <v>95</v>
      </c>
      <c r="D29" s="22"/>
      <c r="E29" s="22"/>
      <c r="F29" s="22"/>
      <c r="G29" s="21">
        <f t="shared" si="1"/>
        <v>0</v>
      </c>
    </row>
    <row r="30" spans="2:7" ht="15">
      <c r="B30" s="37">
        <v>11011500</v>
      </c>
      <c r="C30" s="14" t="s">
        <v>96</v>
      </c>
      <c r="D30" s="22"/>
      <c r="E30" s="22"/>
      <c r="F30" s="22"/>
      <c r="G30" s="21">
        <f t="shared" si="1"/>
        <v>0</v>
      </c>
    </row>
    <row r="31" spans="2:7" ht="30">
      <c r="B31" s="47">
        <v>11011600</v>
      </c>
      <c r="C31" s="48" t="s">
        <v>97</v>
      </c>
      <c r="D31" s="49"/>
      <c r="E31" s="49"/>
      <c r="F31" s="49"/>
      <c r="G31" s="50">
        <f t="shared" si="1"/>
        <v>0</v>
      </c>
    </row>
    <row r="32" spans="2:7" ht="15">
      <c r="B32" s="51">
        <v>11020000</v>
      </c>
      <c r="C32" s="36" t="s">
        <v>98</v>
      </c>
      <c r="D32" s="21">
        <f>+D33+D34+D35</f>
        <v>4031000</v>
      </c>
      <c r="E32" s="21"/>
      <c r="F32" s="22"/>
      <c r="G32" s="21">
        <f t="shared" si="1"/>
        <v>4031000</v>
      </c>
    </row>
    <row r="33" spans="2:7" s="5" customFormat="1" ht="14.25" customHeight="1">
      <c r="B33" s="52">
        <v>11020100</v>
      </c>
      <c r="C33" s="52" t="s">
        <v>99</v>
      </c>
      <c r="D33" s="53"/>
      <c r="E33" s="54" t="s">
        <v>100</v>
      </c>
      <c r="F33" s="54" t="s">
        <v>100</v>
      </c>
      <c r="G33" s="55">
        <f>+D33</f>
        <v>0</v>
      </c>
    </row>
    <row r="34" spans="2:7" ht="30">
      <c r="B34" s="56">
        <v>11020200</v>
      </c>
      <c r="C34" s="35" t="s">
        <v>142</v>
      </c>
      <c r="D34" s="22">
        <f>768000+2000000</f>
        <v>2768000</v>
      </c>
      <c r="E34" s="22"/>
      <c r="F34" s="22"/>
      <c r="G34" s="21">
        <f t="shared" ref="G34:G39" si="2">+D34+E34</f>
        <v>2768000</v>
      </c>
    </row>
    <row r="35" spans="2:7" ht="30">
      <c r="B35" s="56">
        <v>11023200</v>
      </c>
      <c r="C35" s="35" t="s">
        <v>0</v>
      </c>
      <c r="D35" s="22">
        <f>263000+1000000</f>
        <v>1263000</v>
      </c>
      <c r="E35" s="22"/>
      <c r="F35" s="22"/>
      <c r="G35" s="21">
        <f t="shared" si="2"/>
        <v>1263000</v>
      </c>
    </row>
    <row r="36" spans="2:7" ht="14.25">
      <c r="B36" s="17">
        <v>12000000</v>
      </c>
      <c r="C36" s="36" t="s">
        <v>101</v>
      </c>
      <c r="D36" s="21"/>
      <c r="E36" s="21">
        <f>E40+E37</f>
        <v>18000000</v>
      </c>
      <c r="F36" s="21"/>
      <c r="G36" s="21">
        <f t="shared" si="2"/>
        <v>18000000</v>
      </c>
    </row>
    <row r="37" spans="2:7" ht="28.5">
      <c r="B37" s="57">
        <v>12020000</v>
      </c>
      <c r="C37" s="58" t="s">
        <v>102</v>
      </c>
      <c r="D37" s="46"/>
      <c r="E37" s="46">
        <f>+E38+E39</f>
        <v>0</v>
      </c>
      <c r="F37" s="46"/>
      <c r="G37" s="46">
        <f t="shared" si="2"/>
        <v>0</v>
      </c>
    </row>
    <row r="38" spans="2:7" ht="30">
      <c r="B38" s="37">
        <v>12020100</v>
      </c>
      <c r="C38" s="20" t="s">
        <v>103</v>
      </c>
      <c r="D38" s="22"/>
      <c r="E38" s="22"/>
      <c r="F38" s="22"/>
      <c r="G38" s="22">
        <f t="shared" si="2"/>
        <v>0</v>
      </c>
    </row>
    <row r="39" spans="2:7" ht="30">
      <c r="B39" s="47">
        <v>12020200</v>
      </c>
      <c r="C39" s="59" t="s">
        <v>104</v>
      </c>
      <c r="D39" s="49"/>
      <c r="E39" s="49"/>
      <c r="F39" s="49"/>
      <c r="G39" s="49">
        <f t="shared" si="2"/>
        <v>0</v>
      </c>
    </row>
    <row r="40" spans="2:7" ht="15">
      <c r="B40" s="17">
        <v>12030000</v>
      </c>
      <c r="C40" s="36" t="s">
        <v>105</v>
      </c>
      <c r="D40" s="21"/>
      <c r="E40" s="21">
        <f>E41+E42</f>
        <v>18000000</v>
      </c>
      <c r="F40" s="22"/>
      <c r="G40" s="21">
        <f>E40</f>
        <v>18000000</v>
      </c>
    </row>
    <row r="41" spans="2:7" ht="15">
      <c r="B41" s="37">
        <v>12030100</v>
      </c>
      <c r="C41" s="14" t="s">
        <v>106</v>
      </c>
      <c r="D41" s="22"/>
      <c r="E41" s="22">
        <v>1296000</v>
      </c>
      <c r="F41" s="22"/>
      <c r="G41" s="21">
        <f>+D41+E41</f>
        <v>1296000</v>
      </c>
    </row>
    <row r="42" spans="2:7" ht="15">
      <c r="B42" s="37">
        <v>12030200</v>
      </c>
      <c r="C42" s="14" t="s">
        <v>107</v>
      </c>
      <c r="D42" s="22"/>
      <c r="E42" s="22">
        <v>16704000</v>
      </c>
      <c r="F42" s="22"/>
      <c r="G42" s="21">
        <f>+D42+E42</f>
        <v>16704000</v>
      </c>
    </row>
    <row r="43" spans="2:7" ht="21.6" customHeight="1">
      <c r="B43" s="60">
        <v>120203000</v>
      </c>
      <c r="C43" s="61" t="s">
        <v>108</v>
      </c>
      <c r="D43" s="62"/>
      <c r="E43" s="62"/>
      <c r="F43" s="62"/>
      <c r="G43" s="63">
        <f>+E43</f>
        <v>0</v>
      </c>
    </row>
    <row r="44" spans="2:7" ht="15">
      <c r="B44" s="47">
        <v>12020400</v>
      </c>
      <c r="C44" s="48" t="s">
        <v>109</v>
      </c>
      <c r="D44" s="64"/>
      <c r="E44" s="64"/>
      <c r="F44" s="64"/>
      <c r="G44" s="65">
        <f>+E44</f>
        <v>0</v>
      </c>
    </row>
    <row r="45" spans="2:7" ht="14.25">
      <c r="B45" s="17">
        <v>13000000</v>
      </c>
      <c r="C45" s="36" t="s">
        <v>148</v>
      </c>
      <c r="D45" s="21">
        <f>+D46+D48+D52+D62</f>
        <v>61432000</v>
      </c>
      <c r="E45" s="21">
        <f>+E46+E48+E52+E56+E62</f>
        <v>0</v>
      </c>
      <c r="F45" s="21">
        <f>+F46+F48+F52+F56+F62</f>
        <v>0</v>
      </c>
      <c r="G45" s="21">
        <f t="shared" ref="G45:G60" si="3">+D45+E45</f>
        <v>61432000</v>
      </c>
    </row>
    <row r="46" spans="2:7" ht="15">
      <c r="B46" s="17">
        <v>13010000</v>
      </c>
      <c r="C46" s="36" t="s">
        <v>149</v>
      </c>
      <c r="D46" s="21">
        <f>+D47</f>
        <v>7500000</v>
      </c>
      <c r="E46" s="22"/>
      <c r="F46" s="22"/>
      <c r="G46" s="21">
        <f t="shared" si="3"/>
        <v>7500000</v>
      </c>
    </row>
    <row r="47" spans="2:7" ht="30">
      <c r="B47" s="37">
        <v>13010100</v>
      </c>
      <c r="C47" s="14" t="s">
        <v>150</v>
      </c>
      <c r="D47" s="22">
        <v>7500000</v>
      </c>
      <c r="E47" s="22"/>
      <c r="F47" s="22"/>
      <c r="G47" s="21">
        <f t="shared" si="3"/>
        <v>7500000</v>
      </c>
    </row>
    <row r="48" spans="2:7" ht="14.25">
      <c r="B48" s="17">
        <v>13020000</v>
      </c>
      <c r="C48" s="36" t="s">
        <v>151</v>
      </c>
      <c r="D48" s="21">
        <f>+D49+D51+D50</f>
        <v>26250000</v>
      </c>
      <c r="E48" s="21">
        <f>+E49+E51+E50</f>
        <v>0</v>
      </c>
      <c r="F48" s="21">
        <f>+F49+F51+F50</f>
        <v>0</v>
      </c>
      <c r="G48" s="21">
        <f t="shared" si="3"/>
        <v>26250000</v>
      </c>
    </row>
    <row r="49" spans="2:7" ht="30">
      <c r="B49" s="37">
        <v>13020100</v>
      </c>
      <c r="C49" s="14" t="s">
        <v>17</v>
      </c>
      <c r="D49" s="22">
        <f>19886000+250000+1000000</f>
        <v>21136000</v>
      </c>
      <c r="E49" s="22"/>
      <c r="F49" s="22"/>
      <c r="G49" s="21">
        <f t="shared" si="3"/>
        <v>21136000</v>
      </c>
    </row>
    <row r="50" spans="2:7" ht="15">
      <c r="B50" s="37">
        <v>130203000</v>
      </c>
      <c r="C50" s="14" t="s">
        <v>152</v>
      </c>
      <c r="D50" s="22">
        <v>41000</v>
      </c>
      <c r="E50" s="22"/>
      <c r="F50" s="22"/>
      <c r="G50" s="21">
        <f t="shared" si="3"/>
        <v>41000</v>
      </c>
    </row>
    <row r="51" spans="2:7" ht="30">
      <c r="B51" s="37">
        <v>13020400</v>
      </c>
      <c r="C51" s="14" t="s">
        <v>153</v>
      </c>
      <c r="D51" s="22">
        <v>5073000</v>
      </c>
      <c r="E51" s="22"/>
      <c r="F51" s="22"/>
      <c r="G51" s="21">
        <f t="shared" si="3"/>
        <v>5073000</v>
      </c>
    </row>
    <row r="52" spans="2:7" ht="15">
      <c r="B52" s="17">
        <v>13030000</v>
      </c>
      <c r="C52" s="36" t="s">
        <v>154</v>
      </c>
      <c r="D52" s="21">
        <f>+D54+D55+D53</f>
        <v>27682000</v>
      </c>
      <c r="E52" s="22"/>
      <c r="F52" s="22"/>
      <c r="G52" s="21">
        <f t="shared" si="3"/>
        <v>27682000</v>
      </c>
    </row>
    <row r="53" spans="2:7" ht="30">
      <c r="B53" s="37">
        <v>13030100</v>
      </c>
      <c r="C53" s="14" t="s">
        <v>155</v>
      </c>
      <c r="D53" s="22">
        <f>25700000+250000+1732000</f>
        <v>27682000</v>
      </c>
      <c r="E53" s="22"/>
      <c r="F53" s="22"/>
      <c r="G53" s="21">
        <f t="shared" si="3"/>
        <v>27682000</v>
      </c>
    </row>
    <row r="54" spans="2:7" ht="15">
      <c r="B54" s="43">
        <v>13030200</v>
      </c>
      <c r="C54" s="66" t="s">
        <v>156</v>
      </c>
      <c r="D54" s="67">
        <f>2000000-2000000</f>
        <v>0</v>
      </c>
      <c r="E54" s="67"/>
      <c r="F54" s="67"/>
      <c r="G54" s="63">
        <f t="shared" si="3"/>
        <v>0</v>
      </c>
    </row>
    <row r="55" spans="2:7" ht="30">
      <c r="B55" s="37">
        <v>13030600</v>
      </c>
      <c r="C55" s="68" t="s">
        <v>157</v>
      </c>
      <c r="D55" s="19">
        <f>2200000-2200000</f>
        <v>0</v>
      </c>
      <c r="E55" s="19"/>
      <c r="F55" s="19"/>
      <c r="G55" s="10">
        <f t="shared" si="3"/>
        <v>0</v>
      </c>
    </row>
    <row r="56" spans="2:7" ht="15">
      <c r="B56" s="17">
        <v>13050000</v>
      </c>
      <c r="C56" s="36" t="s">
        <v>158</v>
      </c>
      <c r="D56" s="21">
        <f>SUM(D57:D60)</f>
        <v>0</v>
      </c>
      <c r="E56" s="22"/>
      <c r="F56" s="22"/>
      <c r="G56" s="21">
        <f t="shared" si="3"/>
        <v>0</v>
      </c>
    </row>
    <row r="57" spans="2:7" ht="15">
      <c r="B57" s="37">
        <v>13050100</v>
      </c>
      <c r="C57" s="14" t="s">
        <v>159</v>
      </c>
      <c r="D57" s="22"/>
      <c r="E57" s="22"/>
      <c r="F57" s="22"/>
      <c r="G57" s="21">
        <f t="shared" si="3"/>
        <v>0</v>
      </c>
    </row>
    <row r="58" spans="2:7" ht="15">
      <c r="B58" s="37">
        <v>13050200</v>
      </c>
      <c r="C58" s="14" t="s">
        <v>160</v>
      </c>
      <c r="D58" s="22"/>
      <c r="E58" s="22"/>
      <c r="F58" s="22"/>
      <c r="G58" s="21">
        <f t="shared" si="3"/>
        <v>0</v>
      </c>
    </row>
    <row r="59" spans="2:7" ht="15">
      <c r="B59" s="37">
        <v>13050300</v>
      </c>
      <c r="C59" s="14" t="s">
        <v>161</v>
      </c>
      <c r="D59" s="22"/>
      <c r="E59" s="22"/>
      <c r="F59" s="22"/>
      <c r="G59" s="21">
        <f t="shared" si="3"/>
        <v>0</v>
      </c>
    </row>
    <row r="60" spans="2:7" ht="15">
      <c r="B60" s="37">
        <v>13050500</v>
      </c>
      <c r="C60" s="14" t="s">
        <v>162</v>
      </c>
      <c r="D60" s="22"/>
      <c r="E60" s="22"/>
      <c r="F60" s="22"/>
      <c r="G60" s="21">
        <f t="shared" si="3"/>
        <v>0</v>
      </c>
    </row>
    <row r="61" spans="2:7" ht="14.25">
      <c r="B61" s="69"/>
      <c r="C61" s="70"/>
      <c r="D61" s="71"/>
      <c r="E61" s="71"/>
      <c r="F61" s="71"/>
      <c r="G61" s="72"/>
    </row>
    <row r="62" spans="2:7" ht="14.25">
      <c r="B62" s="17">
        <v>13070000</v>
      </c>
      <c r="C62" s="36" t="s">
        <v>163</v>
      </c>
      <c r="D62" s="21">
        <f>+D63+D64</f>
        <v>0</v>
      </c>
      <c r="E62" s="26"/>
      <c r="F62" s="26"/>
      <c r="G62" s="21">
        <f t="shared" ref="G62:G81" si="4">+D62+E62</f>
        <v>0</v>
      </c>
    </row>
    <row r="63" spans="2:7" ht="15">
      <c r="B63" s="39">
        <v>13070100</v>
      </c>
      <c r="C63" s="73" t="s">
        <v>164</v>
      </c>
      <c r="D63" s="41"/>
      <c r="E63" s="74"/>
      <c r="F63" s="74"/>
      <c r="G63" s="42">
        <f t="shared" si="4"/>
        <v>0</v>
      </c>
    </row>
    <row r="64" spans="2:7" ht="30">
      <c r="B64" s="37">
        <v>13070300</v>
      </c>
      <c r="C64" s="14" t="s">
        <v>165</v>
      </c>
      <c r="D64" s="22"/>
      <c r="E64" s="26"/>
      <c r="F64" s="26"/>
      <c r="G64" s="21">
        <f t="shared" si="4"/>
        <v>0</v>
      </c>
    </row>
    <row r="65" spans="2:7" ht="15">
      <c r="B65" s="75">
        <v>19000000</v>
      </c>
      <c r="C65" s="76" t="s">
        <v>166</v>
      </c>
      <c r="D65" s="22"/>
      <c r="E65" s="21">
        <f>+E66</f>
        <v>7000000</v>
      </c>
      <c r="F65" s="77"/>
      <c r="G65" s="21">
        <f t="shared" si="4"/>
        <v>7000000</v>
      </c>
    </row>
    <row r="66" spans="2:7" ht="15">
      <c r="B66" s="75">
        <v>19010000</v>
      </c>
      <c r="C66" s="76" t="s">
        <v>167</v>
      </c>
      <c r="D66" s="22"/>
      <c r="E66" s="21">
        <f>+E67+E68+E69+E70+E71</f>
        <v>7000000</v>
      </c>
      <c r="F66" s="77"/>
      <c r="G66" s="21">
        <f t="shared" si="4"/>
        <v>7000000</v>
      </c>
    </row>
    <row r="67" spans="2:7" ht="30">
      <c r="B67" s="78">
        <v>19010100</v>
      </c>
      <c r="C67" s="79" t="s">
        <v>168</v>
      </c>
      <c r="D67" s="22"/>
      <c r="E67" s="22">
        <v>3897000</v>
      </c>
      <c r="F67" s="26"/>
      <c r="G67" s="21">
        <f t="shared" si="4"/>
        <v>3897000</v>
      </c>
    </row>
    <row r="68" spans="2:7" ht="30">
      <c r="B68" s="78">
        <v>19010200</v>
      </c>
      <c r="C68" s="79" t="s">
        <v>169</v>
      </c>
      <c r="D68" s="22"/>
      <c r="E68" s="22">
        <v>428000</v>
      </c>
      <c r="F68" s="26"/>
      <c r="G68" s="21">
        <f t="shared" si="4"/>
        <v>428000</v>
      </c>
    </row>
    <row r="69" spans="2:7" ht="45">
      <c r="B69" s="78">
        <v>19010300</v>
      </c>
      <c r="C69" s="79" t="s">
        <v>170</v>
      </c>
      <c r="D69" s="22"/>
      <c r="E69" s="22">
        <v>811000</v>
      </c>
      <c r="F69" s="26"/>
      <c r="G69" s="21">
        <f t="shared" si="4"/>
        <v>811000</v>
      </c>
    </row>
    <row r="70" spans="2:7" ht="45">
      <c r="B70" s="78">
        <v>19010500</v>
      </c>
      <c r="C70" s="20" t="s">
        <v>171</v>
      </c>
      <c r="D70" s="22"/>
      <c r="E70" s="22">
        <v>5000</v>
      </c>
      <c r="F70" s="26"/>
      <c r="G70" s="21">
        <f t="shared" si="4"/>
        <v>5000</v>
      </c>
    </row>
    <row r="71" spans="2:7" ht="30">
      <c r="B71" s="78">
        <v>19010600</v>
      </c>
      <c r="C71" s="20" t="s">
        <v>172</v>
      </c>
      <c r="D71" s="22"/>
      <c r="E71" s="22">
        <v>1859000</v>
      </c>
      <c r="F71" s="26"/>
      <c r="G71" s="21">
        <f t="shared" si="4"/>
        <v>1859000</v>
      </c>
    </row>
    <row r="72" spans="2:7" ht="15">
      <c r="B72" s="43"/>
      <c r="C72" s="44"/>
      <c r="D72" s="67"/>
      <c r="E72" s="62"/>
      <c r="F72" s="62"/>
      <c r="G72" s="63">
        <f t="shared" si="4"/>
        <v>0</v>
      </c>
    </row>
    <row r="73" spans="2:7" ht="15">
      <c r="B73" s="37"/>
      <c r="C73" s="14"/>
      <c r="D73" s="67"/>
      <c r="E73" s="62"/>
      <c r="F73" s="62"/>
      <c r="G73" s="10">
        <f t="shared" si="4"/>
        <v>0</v>
      </c>
    </row>
    <row r="74" spans="2:7" ht="15">
      <c r="B74" s="37"/>
      <c r="C74" s="14"/>
      <c r="D74" s="67"/>
      <c r="E74" s="62"/>
      <c r="F74" s="62"/>
      <c r="G74" s="10">
        <f t="shared" si="4"/>
        <v>0</v>
      </c>
    </row>
    <row r="75" spans="2:7" ht="15">
      <c r="B75" s="37"/>
      <c r="C75" s="14"/>
      <c r="D75" s="67"/>
      <c r="E75" s="62"/>
      <c r="F75" s="62"/>
      <c r="G75" s="10">
        <f t="shared" si="4"/>
        <v>0</v>
      </c>
    </row>
    <row r="76" spans="2:7" ht="15">
      <c r="B76" s="37"/>
      <c r="C76" s="14"/>
      <c r="D76" s="67"/>
      <c r="E76" s="62"/>
      <c r="F76" s="62"/>
      <c r="G76" s="10">
        <f t="shared" si="4"/>
        <v>0</v>
      </c>
    </row>
    <row r="77" spans="2:7" ht="15">
      <c r="B77" s="37"/>
      <c r="C77" s="14"/>
      <c r="D77" s="67"/>
      <c r="E77" s="62"/>
      <c r="F77" s="62"/>
      <c r="G77" s="10">
        <f t="shared" si="4"/>
        <v>0</v>
      </c>
    </row>
    <row r="78" spans="2:7" ht="15">
      <c r="B78" s="37"/>
      <c r="C78" s="14"/>
      <c r="D78" s="67"/>
      <c r="E78" s="62"/>
      <c r="F78" s="62"/>
      <c r="G78" s="10">
        <f t="shared" si="4"/>
        <v>0</v>
      </c>
    </row>
    <row r="79" spans="2:7" ht="15">
      <c r="B79" s="47"/>
      <c r="C79" s="48"/>
      <c r="D79" s="80"/>
      <c r="E79" s="71"/>
      <c r="F79" s="71"/>
      <c r="G79" s="65">
        <f t="shared" si="4"/>
        <v>0</v>
      </c>
    </row>
    <row r="80" spans="2:7" ht="14.25">
      <c r="B80" s="17">
        <v>20000000</v>
      </c>
      <c r="C80" s="36" t="s">
        <v>173</v>
      </c>
      <c r="D80" s="21">
        <f>D81+D89+D111+D118+D113</f>
        <v>64952400</v>
      </c>
      <c r="E80" s="21">
        <f>E118+E131+E87</f>
        <v>75878400</v>
      </c>
      <c r="F80" s="21"/>
      <c r="G80" s="21">
        <f t="shared" si="4"/>
        <v>140830800</v>
      </c>
    </row>
    <row r="81" spans="2:7" ht="22.9" customHeight="1">
      <c r="B81" s="17">
        <v>21000000</v>
      </c>
      <c r="C81" s="36" t="s">
        <v>174</v>
      </c>
      <c r="D81" s="21">
        <f>D82+D85+D84</f>
        <v>7380000</v>
      </c>
      <c r="E81" s="21">
        <f>+E87</f>
        <v>3600000</v>
      </c>
      <c r="F81" s="21"/>
      <c r="G81" s="21">
        <f t="shared" si="4"/>
        <v>10980000</v>
      </c>
    </row>
    <row r="82" spans="2:7" ht="70.150000000000006" customHeight="1">
      <c r="B82" s="17">
        <v>21010000</v>
      </c>
      <c r="C82" s="36" t="s">
        <v>143</v>
      </c>
      <c r="D82" s="21">
        <f>D83</f>
        <v>2626000</v>
      </c>
      <c r="E82" s="21"/>
      <c r="F82" s="21"/>
      <c r="G82" s="21">
        <f>D82</f>
        <v>2626000</v>
      </c>
    </row>
    <row r="83" spans="2:7" ht="34.9" customHeight="1">
      <c r="B83" s="37">
        <v>21010300</v>
      </c>
      <c r="C83" s="14" t="s">
        <v>1</v>
      </c>
      <c r="D83" s="22">
        <f>626000+2000000</f>
        <v>2626000</v>
      </c>
      <c r="E83" s="22"/>
      <c r="F83" s="21"/>
      <c r="G83" s="21">
        <f>D83</f>
        <v>2626000</v>
      </c>
    </row>
    <row r="84" spans="2:7" ht="20.45" customHeight="1">
      <c r="B84" s="17">
        <v>21050000</v>
      </c>
      <c r="C84" s="36" t="s">
        <v>175</v>
      </c>
      <c r="D84" s="21">
        <f>1000000-500000</f>
        <v>500000</v>
      </c>
      <c r="E84" s="21"/>
      <c r="F84" s="21"/>
      <c r="G84" s="21">
        <f>D84</f>
        <v>500000</v>
      </c>
    </row>
    <row r="85" spans="2:7" ht="20.45" customHeight="1">
      <c r="B85" s="17">
        <v>21080000</v>
      </c>
      <c r="C85" s="36" t="s">
        <v>176</v>
      </c>
      <c r="D85" s="21">
        <f>+D86</f>
        <v>4254000</v>
      </c>
      <c r="E85" s="22"/>
      <c r="F85" s="21"/>
      <c r="G85" s="21">
        <f>D85</f>
        <v>4254000</v>
      </c>
    </row>
    <row r="86" spans="2:7" ht="18.600000000000001" customHeight="1">
      <c r="B86" s="37">
        <v>21080500</v>
      </c>
      <c r="C86" s="14" t="s">
        <v>176</v>
      </c>
      <c r="D86" s="22">
        <f>4000000+254000</f>
        <v>4254000</v>
      </c>
      <c r="E86" s="22"/>
      <c r="F86" s="21"/>
      <c r="G86" s="21">
        <f>D86</f>
        <v>4254000</v>
      </c>
    </row>
    <row r="87" spans="2:7" ht="30">
      <c r="B87" s="37">
        <v>21110000</v>
      </c>
      <c r="C87" s="14" t="s">
        <v>177</v>
      </c>
      <c r="D87" s="22"/>
      <c r="E87" s="22">
        <f>1200000+2400000</f>
        <v>3600000</v>
      </c>
      <c r="F87" s="81"/>
      <c r="G87" s="21">
        <f>E87</f>
        <v>3600000</v>
      </c>
    </row>
    <row r="88" spans="2:7" ht="28.5">
      <c r="B88" s="82">
        <v>22000000</v>
      </c>
      <c r="C88" s="36" t="s">
        <v>178</v>
      </c>
      <c r="D88" s="21">
        <f>D89+D111+D113</f>
        <v>57572400</v>
      </c>
      <c r="E88" s="21"/>
      <c r="F88" s="21"/>
      <c r="G88" s="21">
        <f>D88</f>
        <v>57572400</v>
      </c>
    </row>
    <row r="89" spans="2:7" ht="14.25">
      <c r="B89" s="17">
        <v>22010000</v>
      </c>
      <c r="C89" s="36" t="s">
        <v>144</v>
      </c>
      <c r="D89" s="21">
        <f>+D91+D95+D97+D93+D94+D96+D98</f>
        <v>51350000</v>
      </c>
      <c r="E89" s="21"/>
      <c r="F89" s="21"/>
      <c r="G89" s="21">
        <f>+D89+E89</f>
        <v>51350000</v>
      </c>
    </row>
    <row r="90" spans="2:7" s="5" customFormat="1" ht="16.899999999999999" customHeight="1">
      <c r="B90" s="52">
        <v>14060100</v>
      </c>
      <c r="C90" s="52" t="s">
        <v>179</v>
      </c>
      <c r="D90" s="83"/>
      <c r="E90" s="54" t="s">
        <v>100</v>
      </c>
      <c r="F90" s="54" t="s">
        <v>100</v>
      </c>
      <c r="G90" s="55">
        <f>+D90</f>
        <v>0</v>
      </c>
    </row>
    <row r="91" spans="2:7" ht="60">
      <c r="B91" s="84">
        <v>22010200</v>
      </c>
      <c r="C91" s="35" t="s">
        <v>180</v>
      </c>
      <c r="D91" s="22">
        <v>50000</v>
      </c>
      <c r="E91" s="22"/>
      <c r="F91" s="22"/>
      <c r="G91" s="21">
        <f>+D91+E91</f>
        <v>50000</v>
      </c>
    </row>
    <row r="92" spans="2:7" s="5" customFormat="1" ht="21.6" customHeight="1">
      <c r="B92" s="52">
        <v>14060300</v>
      </c>
      <c r="C92" s="52" t="s">
        <v>181</v>
      </c>
      <c r="D92" s="85"/>
      <c r="E92" s="86" t="s">
        <v>100</v>
      </c>
      <c r="F92" s="86" t="s">
        <v>100</v>
      </c>
      <c r="G92" s="87">
        <f>+D92</f>
        <v>0</v>
      </c>
    </row>
    <row r="93" spans="2:7" s="5" customFormat="1" ht="33.6" customHeight="1">
      <c r="B93" s="84">
        <v>22010500</v>
      </c>
      <c r="C93" s="35" t="s">
        <v>182</v>
      </c>
      <c r="D93" s="22">
        <v>4000</v>
      </c>
      <c r="E93" s="22"/>
      <c r="F93" s="22"/>
      <c r="G93" s="21">
        <f t="shared" ref="G93:G98" si="5">+D93+E93</f>
        <v>4000</v>
      </c>
    </row>
    <row r="94" spans="2:7" s="5" customFormat="1" ht="31.9" customHeight="1">
      <c r="B94" s="84">
        <v>22010700</v>
      </c>
      <c r="C94" s="35" t="s">
        <v>183</v>
      </c>
      <c r="D94" s="22">
        <v>6000</v>
      </c>
      <c r="E94" s="88"/>
      <c r="F94" s="88"/>
      <c r="G94" s="21">
        <f t="shared" si="5"/>
        <v>6000</v>
      </c>
    </row>
    <row r="95" spans="2:7" s="5" customFormat="1" ht="30">
      <c r="B95" s="84">
        <v>22010900</v>
      </c>
      <c r="C95" s="35" t="s">
        <v>184</v>
      </c>
      <c r="D95" s="22">
        <v>107000</v>
      </c>
      <c r="E95" s="22"/>
      <c r="F95" s="22"/>
      <c r="G95" s="21">
        <f t="shared" si="5"/>
        <v>107000</v>
      </c>
    </row>
    <row r="96" spans="2:7" s="5" customFormat="1" ht="30">
      <c r="B96" s="84">
        <v>22011000</v>
      </c>
      <c r="C96" s="35" t="s">
        <v>185</v>
      </c>
      <c r="D96" s="22">
        <v>8009000</v>
      </c>
      <c r="E96" s="22"/>
      <c r="F96" s="22"/>
      <c r="G96" s="21">
        <f t="shared" si="5"/>
        <v>8009000</v>
      </c>
    </row>
    <row r="97" spans="2:7" ht="30">
      <c r="B97" s="84">
        <v>22011100</v>
      </c>
      <c r="C97" s="35" t="s">
        <v>186</v>
      </c>
      <c r="D97" s="22">
        <f>41700000+246000</f>
        <v>41946000</v>
      </c>
      <c r="E97" s="22"/>
      <c r="F97" s="22"/>
      <c r="G97" s="21">
        <f t="shared" si="5"/>
        <v>41946000</v>
      </c>
    </row>
    <row r="98" spans="2:7" ht="30">
      <c r="B98" s="84">
        <v>22011800</v>
      </c>
      <c r="C98" s="35" t="s">
        <v>187</v>
      </c>
      <c r="D98" s="22">
        <v>1228000</v>
      </c>
      <c r="E98" s="22"/>
      <c r="F98" s="22"/>
      <c r="G98" s="21">
        <f t="shared" si="5"/>
        <v>1228000</v>
      </c>
    </row>
    <row r="99" spans="2:7" s="5" customFormat="1" ht="14.25" customHeight="1">
      <c r="B99" s="89">
        <v>14070000</v>
      </c>
      <c r="C99" s="89" t="s">
        <v>188</v>
      </c>
      <c r="D99" s="90"/>
      <c r="E99" s="91" t="s">
        <v>100</v>
      </c>
      <c r="F99" s="91" t="s">
        <v>100</v>
      </c>
      <c r="G99" s="87">
        <f>+D99</f>
        <v>0</v>
      </c>
    </row>
    <row r="100" spans="2:7" s="5" customFormat="1" ht="31.9" customHeight="1">
      <c r="B100" s="92">
        <v>14071500</v>
      </c>
      <c r="C100" s="92" t="s">
        <v>119</v>
      </c>
      <c r="D100" s="93" t="s">
        <v>100</v>
      </c>
      <c r="E100" s="94"/>
      <c r="F100" s="93" t="s">
        <v>100</v>
      </c>
      <c r="G100" s="95">
        <f>+E100</f>
        <v>0</v>
      </c>
    </row>
    <row r="101" spans="2:7" ht="14.25">
      <c r="B101" s="96">
        <v>16000000</v>
      </c>
      <c r="C101" s="96" t="s">
        <v>189</v>
      </c>
      <c r="D101" s="97">
        <f>+D102+D103+D104</f>
        <v>0</v>
      </c>
      <c r="E101" s="98" t="s">
        <v>100</v>
      </c>
      <c r="F101" s="98" t="s">
        <v>100</v>
      </c>
      <c r="G101" s="99">
        <f>+D101</f>
        <v>0</v>
      </c>
    </row>
    <row r="102" spans="2:7" ht="14.25">
      <c r="B102" s="100">
        <v>16010000</v>
      </c>
      <c r="C102" s="100" t="s">
        <v>190</v>
      </c>
      <c r="D102" s="98"/>
      <c r="E102" s="98" t="s">
        <v>100</v>
      </c>
      <c r="F102" s="98" t="s">
        <v>100</v>
      </c>
      <c r="G102" s="99">
        <f>+D102</f>
        <v>0</v>
      </c>
    </row>
    <row r="103" spans="2:7" s="5" customFormat="1" ht="14.25">
      <c r="B103" s="101">
        <v>16040000</v>
      </c>
      <c r="C103" s="101" t="s">
        <v>191</v>
      </c>
      <c r="D103" s="90"/>
      <c r="E103" s="91" t="s">
        <v>100</v>
      </c>
      <c r="F103" s="91" t="s">
        <v>100</v>
      </c>
      <c r="G103" s="102">
        <f>+D103</f>
        <v>0</v>
      </c>
    </row>
    <row r="104" spans="2:7" s="5" customFormat="1" ht="14.25">
      <c r="B104" s="103">
        <v>16050000</v>
      </c>
      <c r="C104" s="103" t="s">
        <v>192</v>
      </c>
      <c r="D104" s="94"/>
      <c r="E104" s="93" t="s">
        <v>100</v>
      </c>
      <c r="F104" s="93" t="s">
        <v>100</v>
      </c>
      <c r="G104" s="95">
        <f>+D104</f>
        <v>0</v>
      </c>
    </row>
    <row r="105" spans="2:7" ht="14.25">
      <c r="B105" s="104"/>
      <c r="C105" s="105"/>
      <c r="D105" s="106"/>
      <c r="E105" s="106"/>
      <c r="F105" s="106"/>
      <c r="G105" s="63">
        <f>+D105+E105</f>
        <v>0</v>
      </c>
    </row>
    <row r="106" spans="2:7" ht="36.6" customHeight="1">
      <c r="B106" s="107">
        <v>21010800</v>
      </c>
      <c r="C106" s="61" t="s">
        <v>193</v>
      </c>
      <c r="D106" s="106"/>
      <c r="E106" s="62"/>
      <c r="F106" s="62">
        <f>+E106</f>
        <v>0</v>
      </c>
      <c r="G106" s="63">
        <f>+D106+E106</f>
        <v>0</v>
      </c>
    </row>
    <row r="107" spans="2:7" ht="25.5">
      <c r="B107" s="108">
        <v>21050400</v>
      </c>
      <c r="C107" s="109" t="s">
        <v>194</v>
      </c>
      <c r="D107" s="110"/>
      <c r="E107" s="110"/>
      <c r="F107" s="110"/>
      <c r="G107" s="55">
        <f>+E107</f>
        <v>0</v>
      </c>
    </row>
    <row r="108" spans="2:7" s="5" customFormat="1" ht="19.149999999999999" customHeight="1">
      <c r="B108" s="101">
        <v>21030000</v>
      </c>
      <c r="C108" s="101" t="s">
        <v>195</v>
      </c>
      <c r="D108" s="90"/>
      <c r="E108" s="91" t="s">
        <v>100</v>
      </c>
      <c r="F108" s="91" t="s">
        <v>100</v>
      </c>
      <c r="G108" s="102">
        <f>+D108</f>
        <v>0</v>
      </c>
    </row>
    <row r="109" spans="2:7" s="5" customFormat="1" ht="28.15" customHeight="1">
      <c r="B109" s="100">
        <v>21040000</v>
      </c>
      <c r="C109" s="100" t="s">
        <v>196</v>
      </c>
      <c r="D109" s="22"/>
      <c r="E109" s="111" t="s">
        <v>100</v>
      </c>
      <c r="F109" s="111" t="s">
        <v>100</v>
      </c>
      <c r="G109" s="112">
        <f>+D109</f>
        <v>0</v>
      </c>
    </row>
    <row r="110" spans="2:7" s="5" customFormat="1" ht="14.25">
      <c r="B110" s="52">
        <v>22020000</v>
      </c>
      <c r="C110" s="52" t="s">
        <v>197</v>
      </c>
      <c r="D110" s="53"/>
      <c r="E110" s="54" t="s">
        <v>100</v>
      </c>
      <c r="F110" s="54" t="s">
        <v>198</v>
      </c>
      <c r="G110" s="55">
        <f>+D110</f>
        <v>0</v>
      </c>
    </row>
    <row r="111" spans="2:7" s="5" customFormat="1" ht="33" customHeight="1">
      <c r="B111" s="17">
        <v>22080000</v>
      </c>
      <c r="C111" s="113" t="s">
        <v>199</v>
      </c>
      <c r="D111" s="21">
        <f>+D112</f>
        <v>6122400</v>
      </c>
      <c r="E111" s="114"/>
      <c r="F111" s="114"/>
      <c r="G111" s="21">
        <f>+D111+E111</f>
        <v>6122400</v>
      </c>
    </row>
    <row r="112" spans="2:7" ht="30">
      <c r="B112" s="84">
        <v>22080400</v>
      </c>
      <c r="C112" s="35" t="s">
        <v>200</v>
      </c>
      <c r="D112" s="22">
        <f>4085100+2037300</f>
        <v>6122400</v>
      </c>
      <c r="E112" s="22"/>
      <c r="F112" s="22"/>
      <c r="G112" s="21">
        <f>+D112+E112</f>
        <v>6122400</v>
      </c>
    </row>
    <row r="113" spans="1:7" ht="28.5">
      <c r="B113" s="17">
        <v>22120000</v>
      </c>
      <c r="C113" s="36" t="s">
        <v>201</v>
      </c>
      <c r="D113" s="21">
        <v>100000</v>
      </c>
      <c r="E113" s="22"/>
      <c r="F113" s="22"/>
      <c r="G113" s="21">
        <f>+D113+E113</f>
        <v>100000</v>
      </c>
    </row>
    <row r="114" spans="1:7" s="5" customFormat="1" ht="14.25">
      <c r="B114" s="89">
        <v>22090000</v>
      </c>
      <c r="C114" s="89" t="s">
        <v>202</v>
      </c>
      <c r="D114" s="90"/>
      <c r="E114" s="91" t="s">
        <v>100</v>
      </c>
      <c r="F114" s="91" t="s">
        <v>100</v>
      </c>
      <c r="G114" s="102">
        <f>+D114</f>
        <v>0</v>
      </c>
    </row>
    <row r="115" spans="1:7" s="5" customFormat="1" ht="14.25">
      <c r="B115" s="115">
        <v>23000000</v>
      </c>
      <c r="C115" s="115" t="s">
        <v>203</v>
      </c>
      <c r="D115" s="116">
        <f>+D117</f>
        <v>0</v>
      </c>
      <c r="E115" s="116"/>
      <c r="F115" s="116"/>
      <c r="G115" s="112">
        <f>+D115+E115</f>
        <v>0</v>
      </c>
    </row>
    <row r="116" spans="1:7" s="5" customFormat="1" ht="14.25" customHeight="1">
      <c r="B116" s="117">
        <v>23020000</v>
      </c>
      <c r="C116" s="117" t="s">
        <v>204</v>
      </c>
      <c r="D116" s="93" t="s">
        <v>100</v>
      </c>
      <c r="E116" s="8"/>
      <c r="F116" s="93" t="s">
        <v>100</v>
      </c>
      <c r="G116" s="112">
        <f>+E116</f>
        <v>0</v>
      </c>
    </row>
    <row r="117" spans="1:7" s="5" customFormat="1" ht="14.25">
      <c r="B117" s="92">
        <v>23030000</v>
      </c>
      <c r="C117" s="92" t="s">
        <v>205</v>
      </c>
      <c r="D117" s="94"/>
      <c r="E117" s="93" t="s">
        <v>100</v>
      </c>
      <c r="F117" s="93" t="s">
        <v>100</v>
      </c>
      <c r="G117" s="95">
        <f>+D117</f>
        <v>0</v>
      </c>
    </row>
    <row r="118" spans="1:7" ht="14.25">
      <c r="B118" s="17">
        <v>24000000</v>
      </c>
      <c r="C118" s="36" t="s">
        <v>206</v>
      </c>
      <c r="D118" s="21">
        <f>+D121+D123+D126+D130+D125+D122+D119</f>
        <v>0</v>
      </c>
      <c r="E118" s="21">
        <f>E120+E127</f>
        <v>600000</v>
      </c>
      <c r="F118" s="21">
        <f>+F121+F123+F126+F130+F125+F122</f>
        <v>0</v>
      </c>
      <c r="G118" s="21">
        <f>+D118+E118</f>
        <v>600000</v>
      </c>
    </row>
    <row r="119" spans="1:7" s="5" customFormat="1" ht="14.25" customHeight="1">
      <c r="B119" s="118">
        <v>24030000</v>
      </c>
      <c r="C119" s="113" t="s">
        <v>207</v>
      </c>
      <c r="D119" s="119"/>
      <c r="E119" s="111" t="s">
        <v>100</v>
      </c>
      <c r="F119" s="111" t="s">
        <v>100</v>
      </c>
      <c r="G119" s="120">
        <f>+D119</f>
        <v>0</v>
      </c>
    </row>
    <row r="120" spans="1:7" s="5" customFormat="1" ht="14.25">
      <c r="A120" s="121"/>
      <c r="B120" s="17">
        <v>24060000</v>
      </c>
      <c r="C120" s="36" t="s">
        <v>176</v>
      </c>
      <c r="D120" s="21">
        <f>+D121</f>
        <v>0</v>
      </c>
      <c r="E120" s="23">
        <f>+E128</f>
        <v>600000</v>
      </c>
      <c r="F120" s="122"/>
      <c r="G120" s="123">
        <f>+D120+E120</f>
        <v>600000</v>
      </c>
    </row>
    <row r="121" spans="1:7" ht="15">
      <c r="B121" s="84">
        <v>24060300</v>
      </c>
      <c r="C121" s="35" t="s">
        <v>176</v>
      </c>
      <c r="D121" s="22"/>
      <c r="E121" s="22"/>
      <c r="F121" s="22"/>
      <c r="G121" s="21">
        <f>+D121</f>
        <v>0</v>
      </c>
    </row>
    <row r="122" spans="1:7" ht="21.6" customHeight="1">
      <c r="B122" s="89">
        <v>24061600</v>
      </c>
      <c r="C122" s="89" t="s">
        <v>208</v>
      </c>
      <c r="D122" s="124"/>
      <c r="E122" s="124"/>
      <c r="F122" s="124"/>
      <c r="G122" s="102">
        <f>+D122+E122</f>
        <v>0</v>
      </c>
    </row>
    <row r="123" spans="1:7" s="5" customFormat="1" ht="16.899999999999999" customHeight="1">
      <c r="B123" s="89">
        <v>24110600</v>
      </c>
      <c r="C123" s="89" t="s">
        <v>209</v>
      </c>
      <c r="D123" s="110"/>
      <c r="E123" s="124">
        <f>20+3-23</f>
        <v>0</v>
      </c>
      <c r="F123" s="124">
        <f>+E123</f>
        <v>0</v>
      </c>
      <c r="G123" s="102">
        <f>+E123</f>
        <v>0</v>
      </c>
    </row>
    <row r="124" spans="1:7" s="5" customFormat="1" ht="19.149999999999999" customHeight="1">
      <c r="B124" s="117">
        <v>24110700</v>
      </c>
      <c r="C124" s="117" t="s">
        <v>210</v>
      </c>
      <c r="D124" s="8"/>
      <c r="E124" s="111" t="s">
        <v>211</v>
      </c>
      <c r="F124" s="111" t="s">
        <v>100</v>
      </c>
      <c r="G124" s="125"/>
    </row>
    <row r="125" spans="1:7" s="5" customFormat="1" ht="31.9" customHeight="1">
      <c r="B125" s="117">
        <v>24060800</v>
      </c>
      <c r="C125" s="117" t="s">
        <v>6</v>
      </c>
      <c r="D125" s="94"/>
      <c r="E125" s="126"/>
      <c r="F125" s="111"/>
      <c r="G125" s="125">
        <f>+E125</f>
        <v>0</v>
      </c>
    </row>
    <row r="126" spans="1:7" s="5" customFormat="1" ht="31.9" customHeight="1">
      <c r="A126" s="5">
        <v>24061600</v>
      </c>
      <c r="B126" s="92">
        <v>24061600</v>
      </c>
      <c r="C126" s="92" t="s">
        <v>7</v>
      </c>
      <c r="D126" s="94"/>
      <c r="E126" s="127"/>
      <c r="F126" s="93"/>
      <c r="G126" s="128">
        <f>+E126</f>
        <v>0</v>
      </c>
    </row>
    <row r="127" spans="1:7" s="5" customFormat="1" ht="31.9" customHeight="1">
      <c r="B127" s="129">
        <v>24060800</v>
      </c>
      <c r="C127" s="92" t="s">
        <v>6</v>
      </c>
      <c r="D127" s="94"/>
      <c r="E127" s="127">
        <f>131363-131363</f>
        <v>0</v>
      </c>
      <c r="F127" s="93"/>
      <c r="G127" s="128">
        <f>E127</f>
        <v>0</v>
      </c>
    </row>
    <row r="128" spans="1:7" s="5" customFormat="1" ht="47.45" customHeight="1">
      <c r="B128" s="84">
        <v>24062100</v>
      </c>
      <c r="C128" s="35" t="s">
        <v>8</v>
      </c>
      <c r="D128" s="130"/>
      <c r="E128" s="131">
        <v>600000</v>
      </c>
      <c r="F128" s="132"/>
      <c r="G128" s="133">
        <f>+E128</f>
        <v>600000</v>
      </c>
    </row>
    <row r="129" spans="1:7" s="5" customFormat="1" ht="21.6" customHeight="1">
      <c r="B129" s="134">
        <v>24110000</v>
      </c>
      <c r="C129" s="135" t="s">
        <v>9</v>
      </c>
      <c r="D129" s="136"/>
      <c r="E129" s="137">
        <f>+E130</f>
        <v>0</v>
      </c>
      <c r="F129" s="137">
        <f>+E129</f>
        <v>0</v>
      </c>
      <c r="G129" s="138">
        <f>+D129+E129</f>
        <v>0</v>
      </c>
    </row>
    <row r="130" spans="1:7" s="5" customFormat="1" ht="30">
      <c r="B130" s="139">
        <v>24110600</v>
      </c>
      <c r="C130" s="140" t="s">
        <v>10</v>
      </c>
      <c r="D130" s="141"/>
      <c r="E130" s="142"/>
      <c r="F130" s="142">
        <f>+E130</f>
        <v>0</v>
      </c>
      <c r="G130" s="143">
        <f t="shared" ref="G130:G150" si="6">+E130</f>
        <v>0</v>
      </c>
    </row>
    <row r="131" spans="1:7" ht="14.25">
      <c r="A131" s="144"/>
      <c r="B131" s="17">
        <v>25000000</v>
      </c>
      <c r="C131" s="36" t="s">
        <v>11</v>
      </c>
      <c r="D131" s="21"/>
      <c r="E131" s="21">
        <f>+E132+E137</f>
        <v>71678400</v>
      </c>
      <c r="F131" s="21"/>
      <c r="G131" s="21">
        <f t="shared" si="6"/>
        <v>71678400</v>
      </c>
    </row>
    <row r="132" spans="1:7" ht="28.5">
      <c r="A132" s="144"/>
      <c r="B132" s="17">
        <v>25010000</v>
      </c>
      <c r="C132" s="36" t="s">
        <v>12</v>
      </c>
      <c r="D132" s="21"/>
      <c r="E132" s="21">
        <f>+E133+E134+E135+E136</f>
        <v>52420900</v>
      </c>
      <c r="F132" s="21"/>
      <c r="G132" s="21">
        <f t="shared" si="6"/>
        <v>52420900</v>
      </c>
    </row>
    <row r="133" spans="1:7" ht="30">
      <c r="A133" s="144"/>
      <c r="B133" s="37">
        <v>25010100</v>
      </c>
      <c r="C133" s="14" t="s">
        <v>13</v>
      </c>
      <c r="D133" s="21"/>
      <c r="E133" s="22">
        <f>6389400+2243300+399000+1434000+123000+6744300+10078500+25500+1416100+25000</f>
        <v>28878100</v>
      </c>
      <c r="F133" s="21"/>
      <c r="G133" s="21">
        <f t="shared" si="6"/>
        <v>28878100</v>
      </c>
    </row>
    <row r="134" spans="1:7" ht="30">
      <c r="A134" s="144"/>
      <c r="B134" s="37">
        <v>25010200</v>
      </c>
      <c r="C134" s="14" t="s">
        <v>54</v>
      </c>
      <c r="D134" s="21"/>
      <c r="E134" s="22">
        <f>24100+2973000+15645200+100000+100000</f>
        <v>18842300</v>
      </c>
      <c r="F134" s="21"/>
      <c r="G134" s="21">
        <f t="shared" si="6"/>
        <v>18842300</v>
      </c>
    </row>
    <row r="135" spans="1:7" ht="15">
      <c r="A135" s="144"/>
      <c r="B135" s="37">
        <v>25010300</v>
      </c>
      <c r="C135" s="14" t="s">
        <v>55</v>
      </c>
      <c r="D135" s="21"/>
      <c r="E135" s="22">
        <f>2325600+400000+2000+600000+1046500+24000+12000</f>
        <v>4410100</v>
      </c>
      <c r="F135" s="21"/>
      <c r="G135" s="21">
        <f t="shared" si="6"/>
        <v>4410100</v>
      </c>
    </row>
    <row r="136" spans="1:7" ht="25.5" customHeight="1">
      <c r="A136" s="144"/>
      <c r="B136" s="37">
        <v>25010400</v>
      </c>
      <c r="C136" s="14" t="s">
        <v>56</v>
      </c>
      <c r="D136" s="21"/>
      <c r="E136" s="22">
        <f>62300+11000+217100</f>
        <v>290400</v>
      </c>
      <c r="F136" s="21"/>
      <c r="G136" s="21">
        <f t="shared" si="6"/>
        <v>290400</v>
      </c>
    </row>
    <row r="137" spans="1:7" ht="14.25">
      <c r="A137" s="144"/>
      <c r="B137" s="17">
        <v>25020000</v>
      </c>
      <c r="C137" s="36" t="s">
        <v>57</v>
      </c>
      <c r="D137" s="21"/>
      <c r="E137" s="21">
        <f>+E138+E139</f>
        <v>19257500</v>
      </c>
      <c r="F137" s="21"/>
      <c r="G137" s="21">
        <f t="shared" si="6"/>
        <v>19257500</v>
      </c>
    </row>
    <row r="138" spans="1:7" ht="15">
      <c r="A138" s="144"/>
      <c r="B138" s="37">
        <v>25020100</v>
      </c>
      <c r="C138" s="14" t="s">
        <v>58</v>
      </c>
      <c r="D138" s="21"/>
      <c r="E138" s="22">
        <f>504000+35000-539000</f>
        <v>0</v>
      </c>
      <c r="F138" s="21"/>
      <c r="G138" s="21">
        <f t="shared" si="6"/>
        <v>0</v>
      </c>
    </row>
    <row r="139" spans="1:7" ht="90">
      <c r="A139" s="144"/>
      <c r="B139" s="37">
        <v>25020200</v>
      </c>
      <c r="C139" s="14" t="s">
        <v>145</v>
      </c>
      <c r="D139" s="21"/>
      <c r="E139" s="22">
        <f>17978000+740500+539000</f>
        <v>19257500</v>
      </c>
      <c r="F139" s="21"/>
      <c r="G139" s="21">
        <f t="shared" si="6"/>
        <v>19257500</v>
      </c>
    </row>
    <row r="140" spans="1:7" ht="14.25">
      <c r="B140" s="145" t="s">
        <v>59</v>
      </c>
      <c r="C140" s="146" t="s">
        <v>60</v>
      </c>
      <c r="D140" s="21"/>
      <c r="E140" s="21">
        <f>+E141</f>
        <v>7000000</v>
      </c>
      <c r="F140" s="21">
        <f>F141</f>
        <v>7000000</v>
      </c>
      <c r="G140" s="21">
        <f t="shared" si="6"/>
        <v>7000000</v>
      </c>
    </row>
    <row r="141" spans="1:7" ht="15">
      <c r="B141" s="147" t="s">
        <v>61</v>
      </c>
      <c r="C141" s="36" t="s">
        <v>62</v>
      </c>
      <c r="D141" s="22"/>
      <c r="E141" s="21">
        <f>+E142</f>
        <v>7000000</v>
      </c>
      <c r="F141" s="21">
        <f>F142</f>
        <v>7000000</v>
      </c>
      <c r="G141" s="21">
        <f t="shared" si="6"/>
        <v>7000000</v>
      </c>
    </row>
    <row r="142" spans="1:7" ht="30">
      <c r="B142" s="148">
        <v>31030000</v>
      </c>
      <c r="C142" s="14" t="s">
        <v>63</v>
      </c>
      <c r="D142" s="22"/>
      <c r="E142" s="22">
        <f>3000000+4000000</f>
        <v>7000000</v>
      </c>
      <c r="F142" s="22">
        <f>+E142</f>
        <v>7000000</v>
      </c>
      <c r="G142" s="21">
        <f t="shared" si="6"/>
        <v>7000000</v>
      </c>
    </row>
    <row r="143" spans="1:7" s="5" customFormat="1" ht="14.25" customHeight="1">
      <c r="B143" s="149">
        <v>33000000</v>
      </c>
      <c r="C143" s="149" t="s">
        <v>64</v>
      </c>
      <c r="D143" s="91" t="s">
        <v>100</v>
      </c>
      <c r="E143" s="90"/>
      <c r="F143" s="90"/>
      <c r="G143" s="102">
        <f t="shared" si="6"/>
        <v>0</v>
      </c>
    </row>
    <row r="144" spans="1:7" s="5" customFormat="1" ht="14.25">
      <c r="B144" s="103">
        <v>33010000</v>
      </c>
      <c r="C144" s="103" t="s">
        <v>65</v>
      </c>
      <c r="D144" s="93" t="s">
        <v>100</v>
      </c>
      <c r="E144" s="94"/>
      <c r="F144" s="94"/>
      <c r="G144" s="95">
        <f t="shared" si="6"/>
        <v>0</v>
      </c>
    </row>
    <row r="145" spans="2:7" ht="14.25">
      <c r="B145" s="17">
        <v>50000000</v>
      </c>
      <c r="C145" s="36" t="s">
        <v>127</v>
      </c>
      <c r="D145" s="10"/>
      <c r="E145" s="10">
        <f>+E146+E150+E151</f>
        <v>0</v>
      </c>
      <c r="F145" s="10"/>
      <c r="G145" s="10">
        <f t="shared" si="6"/>
        <v>0</v>
      </c>
    </row>
    <row r="146" spans="2:7" ht="15">
      <c r="B146" s="150">
        <v>50080000</v>
      </c>
      <c r="C146" s="14" t="s">
        <v>66</v>
      </c>
      <c r="D146" s="19"/>
      <c r="E146" s="19"/>
      <c r="F146" s="19"/>
      <c r="G146" s="10">
        <f t="shared" si="6"/>
        <v>0</v>
      </c>
    </row>
    <row r="147" spans="2:7" ht="30">
      <c r="B147" s="150">
        <v>50080100</v>
      </c>
      <c r="C147" s="14" t="s">
        <v>67</v>
      </c>
      <c r="D147" s="19"/>
      <c r="E147" s="19"/>
      <c r="F147" s="19"/>
      <c r="G147" s="10">
        <f t="shared" si="6"/>
        <v>0</v>
      </c>
    </row>
    <row r="148" spans="2:7" ht="30">
      <c r="B148" s="150">
        <v>50080200</v>
      </c>
      <c r="C148" s="14" t="s">
        <v>68</v>
      </c>
      <c r="D148" s="19"/>
      <c r="E148" s="19"/>
      <c r="F148" s="19"/>
      <c r="G148" s="10">
        <f t="shared" si="6"/>
        <v>0</v>
      </c>
    </row>
    <row r="149" spans="2:7" ht="30">
      <c r="B149" s="150">
        <v>50080300</v>
      </c>
      <c r="C149" s="14" t="s">
        <v>69</v>
      </c>
      <c r="D149" s="19"/>
      <c r="E149" s="19"/>
      <c r="F149" s="19"/>
      <c r="G149" s="10">
        <f t="shared" si="6"/>
        <v>0</v>
      </c>
    </row>
    <row r="150" spans="2:7" s="1" customFormat="1" ht="14.25">
      <c r="B150" s="151">
        <v>50110000</v>
      </c>
      <c r="C150" s="151" t="s">
        <v>70</v>
      </c>
      <c r="D150" s="152"/>
      <c r="E150" s="153"/>
      <c r="F150" s="152"/>
      <c r="G150" s="154">
        <f t="shared" si="6"/>
        <v>0</v>
      </c>
    </row>
    <row r="151" spans="2:7" s="5" customFormat="1" ht="71.25" customHeight="1">
      <c r="B151" s="117">
        <v>24060300</v>
      </c>
      <c r="C151" s="117" t="s">
        <v>71</v>
      </c>
      <c r="D151" s="155"/>
      <c r="E151" s="126"/>
      <c r="F151" s="155"/>
      <c r="G151" s="112">
        <f>+D151+E151</f>
        <v>0</v>
      </c>
    </row>
    <row r="152" spans="2:7" s="5" customFormat="1" ht="51" customHeight="1">
      <c r="B152" s="37">
        <v>21010300</v>
      </c>
      <c r="C152" s="92" t="s">
        <v>177</v>
      </c>
      <c r="D152" s="156"/>
      <c r="E152" s="127"/>
      <c r="F152" s="156"/>
      <c r="G152" s="95">
        <f>+D152+E152</f>
        <v>0</v>
      </c>
    </row>
    <row r="153" spans="2:7" s="5" customFormat="1" ht="41.45" customHeight="1">
      <c r="B153" s="92"/>
      <c r="C153" s="92" t="s">
        <v>72</v>
      </c>
      <c r="D153" s="156"/>
      <c r="E153" s="127"/>
      <c r="F153" s="156"/>
      <c r="G153" s="95"/>
    </row>
    <row r="154" spans="2:7" s="5" customFormat="1" ht="51" customHeight="1">
      <c r="B154" s="92"/>
      <c r="C154" s="92" t="s">
        <v>73</v>
      </c>
      <c r="D154" s="156"/>
      <c r="E154" s="127" t="s">
        <v>74</v>
      </c>
      <c r="F154" s="156"/>
      <c r="G154" s="95"/>
    </row>
    <row r="155" spans="2:7" ht="15">
      <c r="B155" s="37"/>
      <c r="C155" s="36" t="s">
        <v>75</v>
      </c>
      <c r="D155" s="21">
        <f>+D14+D140+D145+D152+D80</f>
        <v>924866484</v>
      </c>
      <c r="E155" s="21">
        <f>E14+E80+E140</f>
        <v>107878400</v>
      </c>
      <c r="F155" s="21">
        <f>+F14+F142+F143+F145</f>
        <v>7000000</v>
      </c>
      <c r="G155" s="21">
        <f>+D155+E155</f>
        <v>1032744884</v>
      </c>
    </row>
    <row r="156" spans="2:7" ht="14.25">
      <c r="B156" s="17">
        <v>40000000</v>
      </c>
      <c r="C156" s="36" t="s">
        <v>76</v>
      </c>
      <c r="D156" s="21">
        <f>+D157+D233</f>
        <v>5328380300</v>
      </c>
      <c r="E156" s="21">
        <f>+E157+E233</f>
        <v>52497500</v>
      </c>
      <c r="F156" s="21">
        <f>+F157+F233</f>
        <v>0</v>
      </c>
      <c r="G156" s="21">
        <f>+D156+E156</f>
        <v>5380877800</v>
      </c>
    </row>
    <row r="157" spans="2:7" ht="14.25">
      <c r="B157" s="17">
        <v>41000000</v>
      </c>
      <c r="C157" s="36" t="s">
        <v>77</v>
      </c>
      <c r="D157" s="21">
        <f>+D159+D171</f>
        <v>5328380300</v>
      </c>
      <c r="E157" s="21">
        <f>+E171</f>
        <v>52497500</v>
      </c>
      <c r="F157" s="21">
        <f>+F171</f>
        <v>0</v>
      </c>
      <c r="G157" s="21">
        <f>+D157+E157</f>
        <v>5380877800</v>
      </c>
    </row>
    <row r="158" spans="2:7" s="5" customFormat="1" ht="14.25">
      <c r="B158" s="52">
        <v>41010000</v>
      </c>
      <c r="C158" s="52" t="s">
        <v>78</v>
      </c>
      <c r="D158" s="157"/>
      <c r="E158" s="158" t="s">
        <v>100</v>
      </c>
      <c r="F158" s="158" t="s">
        <v>100</v>
      </c>
      <c r="G158" s="159">
        <f t="shared" ref="G158:G170" si="7">+D158</f>
        <v>0</v>
      </c>
    </row>
    <row r="159" spans="2:7" ht="14.25">
      <c r="B159" s="17">
        <v>41020000</v>
      </c>
      <c r="C159" s="36" t="s">
        <v>79</v>
      </c>
      <c r="D159" s="21">
        <f>+D160+D162+D165+D164+D161+D163+D167+D168+D169+D170+D166</f>
        <v>1431088200</v>
      </c>
      <c r="E159" s="21">
        <f>+E160+E162+E165+E164+E161+E163+E167+E168+E169+E170+E166</f>
        <v>0</v>
      </c>
      <c r="F159" s="21">
        <f>+F160+F162+F165+F164+F161+F163+F167+F168+F169+F170+F166</f>
        <v>0</v>
      </c>
      <c r="G159" s="21">
        <f t="shared" si="7"/>
        <v>1431088200</v>
      </c>
    </row>
    <row r="160" spans="2:7" ht="15">
      <c r="B160" s="37">
        <v>41020100</v>
      </c>
      <c r="C160" s="14" t="s">
        <v>80</v>
      </c>
      <c r="D160" s="22">
        <v>1358253700</v>
      </c>
      <c r="E160" s="22"/>
      <c r="F160" s="22"/>
      <c r="G160" s="21">
        <f t="shared" si="7"/>
        <v>1358253700</v>
      </c>
    </row>
    <row r="161" spans="2:7" ht="48.6" customHeight="1">
      <c r="B161" s="109"/>
      <c r="C161" s="109" t="s">
        <v>81</v>
      </c>
      <c r="D161" s="110"/>
      <c r="E161" s="110"/>
      <c r="F161" s="110"/>
      <c r="G161" s="160">
        <f t="shared" si="7"/>
        <v>0</v>
      </c>
    </row>
    <row r="162" spans="2:7" ht="30">
      <c r="B162" s="37">
        <v>41020600</v>
      </c>
      <c r="C162" s="15" t="s">
        <v>130</v>
      </c>
      <c r="D162" s="22">
        <v>62278100</v>
      </c>
      <c r="E162" s="22"/>
      <c r="F162" s="22"/>
      <c r="G162" s="21">
        <f t="shared" si="7"/>
        <v>62278100</v>
      </c>
    </row>
    <row r="163" spans="2:7" ht="45.6" customHeight="1">
      <c r="B163" s="43">
        <v>41021100</v>
      </c>
      <c r="C163" s="161" t="s">
        <v>35</v>
      </c>
      <c r="D163" s="45"/>
      <c r="E163" s="162"/>
      <c r="F163" s="162"/>
      <c r="G163" s="46">
        <f t="shared" si="7"/>
        <v>0</v>
      </c>
    </row>
    <row r="164" spans="2:7" ht="94.15" customHeight="1">
      <c r="B164" s="43">
        <v>41021100</v>
      </c>
      <c r="C164" s="163" t="s">
        <v>51</v>
      </c>
      <c r="D164" s="22"/>
      <c r="E164" s="164"/>
      <c r="F164" s="164"/>
      <c r="G164" s="165">
        <f t="shared" si="7"/>
        <v>0</v>
      </c>
    </row>
    <row r="165" spans="2:7" ht="58.15" customHeight="1">
      <c r="B165" s="43">
        <v>41021700</v>
      </c>
      <c r="C165" s="166" t="s">
        <v>110</v>
      </c>
      <c r="D165" s="22"/>
      <c r="E165" s="167"/>
      <c r="F165" s="167"/>
      <c r="G165" s="168">
        <f t="shared" si="7"/>
        <v>0</v>
      </c>
    </row>
    <row r="166" spans="2:7" ht="58.15" customHeight="1">
      <c r="B166" s="43"/>
      <c r="C166" s="166" t="s">
        <v>115</v>
      </c>
      <c r="D166" s="22">
        <v>10556400</v>
      </c>
      <c r="E166" s="167"/>
      <c r="F166" s="167"/>
      <c r="G166" s="50">
        <f>+D166</f>
        <v>10556400</v>
      </c>
    </row>
    <row r="167" spans="2:7" ht="58.15" customHeight="1">
      <c r="B167" s="37">
        <v>41021200</v>
      </c>
      <c r="C167" s="15" t="s">
        <v>39</v>
      </c>
      <c r="D167" s="22"/>
      <c r="E167" s="22"/>
      <c r="F167" s="22"/>
      <c r="G167" s="21">
        <f t="shared" si="7"/>
        <v>0</v>
      </c>
    </row>
    <row r="168" spans="2:7" ht="58.15" customHeight="1">
      <c r="B168" s="37">
        <v>41021800</v>
      </c>
      <c r="C168" s="15" t="s">
        <v>40</v>
      </c>
      <c r="D168" s="22"/>
      <c r="E168" s="22"/>
      <c r="F168" s="22"/>
      <c r="G168" s="21">
        <f t="shared" si="7"/>
        <v>0</v>
      </c>
    </row>
    <row r="169" spans="2:7" ht="58.15" customHeight="1">
      <c r="B169" s="37">
        <v>41021900</v>
      </c>
      <c r="C169" s="15" t="s">
        <v>47</v>
      </c>
      <c r="D169" s="22"/>
      <c r="E169" s="22"/>
      <c r="F169" s="22"/>
      <c r="G169" s="21">
        <f t="shared" si="7"/>
        <v>0</v>
      </c>
    </row>
    <row r="170" spans="2:7" ht="58.15" customHeight="1">
      <c r="B170" s="47">
        <v>41021300</v>
      </c>
      <c r="C170" s="169" t="s">
        <v>82</v>
      </c>
      <c r="D170" s="49"/>
      <c r="E170" s="49"/>
      <c r="F170" s="49"/>
      <c r="G170" s="50">
        <f t="shared" si="7"/>
        <v>0</v>
      </c>
    </row>
    <row r="171" spans="2:7" ht="14.25">
      <c r="B171" s="17">
        <v>41030000</v>
      </c>
      <c r="C171" s="36" t="s">
        <v>83</v>
      </c>
      <c r="D171" s="21">
        <f>SUM(D172:D232)</f>
        <v>3897292100</v>
      </c>
      <c r="E171" s="21">
        <f>SUM(E172:E232)</f>
        <v>52497500</v>
      </c>
      <c r="F171" s="21">
        <f>SUM(F172:F232)</f>
        <v>0</v>
      </c>
      <c r="G171" s="21">
        <f>SUM(G172:G232)</f>
        <v>3949789600</v>
      </c>
    </row>
    <row r="172" spans="2:7" ht="18" customHeight="1">
      <c r="B172" s="109">
        <v>41030100</v>
      </c>
      <c r="C172" s="109" t="s">
        <v>42</v>
      </c>
      <c r="D172" s="110"/>
      <c r="E172" s="170"/>
      <c r="F172" s="170"/>
      <c r="G172" s="171">
        <f t="shared" ref="G172:G205" si="8">+D172+E172</f>
        <v>0</v>
      </c>
    </row>
    <row r="173" spans="2:7" ht="49.9" customHeight="1">
      <c r="B173" s="37">
        <v>41030300</v>
      </c>
      <c r="C173" s="172" t="s">
        <v>84</v>
      </c>
      <c r="D173" s="24"/>
      <c r="E173" s="173"/>
      <c r="F173" s="173"/>
      <c r="G173" s="21">
        <f t="shared" si="8"/>
        <v>0</v>
      </c>
    </row>
    <row r="174" spans="2:7" ht="23.45" customHeight="1">
      <c r="B174" s="39">
        <v>41030400</v>
      </c>
      <c r="C174" s="174" t="s">
        <v>85</v>
      </c>
      <c r="D174" s="175"/>
      <c r="E174" s="41"/>
      <c r="F174" s="41">
        <f>+E174</f>
        <v>0</v>
      </c>
      <c r="G174" s="42">
        <f t="shared" si="8"/>
        <v>0</v>
      </c>
    </row>
    <row r="175" spans="2:7" ht="44.45" customHeight="1">
      <c r="B175" s="37">
        <v>41030600</v>
      </c>
      <c r="C175" s="13" t="s">
        <v>120</v>
      </c>
      <c r="D175" s="22">
        <v>3278419700</v>
      </c>
      <c r="E175" s="22"/>
      <c r="F175" s="22"/>
      <c r="G175" s="21">
        <f t="shared" si="8"/>
        <v>3278419700</v>
      </c>
    </row>
    <row r="176" spans="2:7" ht="89.25">
      <c r="B176" s="69">
        <v>41030700</v>
      </c>
      <c r="C176" s="176" t="s">
        <v>122</v>
      </c>
      <c r="D176" s="71"/>
      <c r="E176" s="71"/>
      <c r="F176" s="71"/>
      <c r="G176" s="72">
        <f t="shared" si="8"/>
        <v>0</v>
      </c>
    </row>
    <row r="177" spans="2:7" ht="74.45" customHeight="1">
      <c r="B177" s="37">
        <v>41030800</v>
      </c>
      <c r="C177" s="13" t="s">
        <v>48</v>
      </c>
      <c r="D177" s="22">
        <v>411977400</v>
      </c>
      <c r="E177" s="22"/>
      <c r="F177" s="22"/>
      <c r="G177" s="21">
        <f t="shared" si="8"/>
        <v>411977400</v>
      </c>
    </row>
    <row r="178" spans="2:7" ht="160.15" customHeight="1">
      <c r="B178" s="37">
        <v>41030900</v>
      </c>
      <c r="C178" s="14" t="s">
        <v>2</v>
      </c>
      <c r="D178" s="22">
        <v>87807200</v>
      </c>
      <c r="E178" s="22"/>
      <c r="F178" s="22"/>
      <c r="G178" s="21">
        <f t="shared" si="8"/>
        <v>87807200</v>
      </c>
    </row>
    <row r="179" spans="2:7" ht="45">
      <c r="B179" s="37">
        <v>41031000</v>
      </c>
      <c r="C179" s="13" t="s">
        <v>128</v>
      </c>
      <c r="D179" s="22">
        <v>23232400</v>
      </c>
      <c r="E179" s="22"/>
      <c r="F179" s="22"/>
      <c r="G179" s="21">
        <f t="shared" si="8"/>
        <v>23232400</v>
      </c>
    </row>
    <row r="180" spans="2:7" ht="69" customHeight="1">
      <c r="B180" s="43">
        <v>41032300</v>
      </c>
      <c r="C180" s="177" t="s">
        <v>123</v>
      </c>
      <c r="D180" s="136"/>
      <c r="E180" s="67"/>
      <c r="F180" s="67"/>
      <c r="G180" s="63">
        <f t="shared" si="8"/>
        <v>0</v>
      </c>
    </row>
    <row r="181" spans="2:7" ht="37.15" customHeight="1">
      <c r="B181" s="178">
        <v>41033100</v>
      </c>
      <c r="C181" s="179" t="s">
        <v>46</v>
      </c>
      <c r="D181" s="62"/>
      <c r="E181" s="62"/>
      <c r="F181" s="62"/>
      <c r="G181" s="63">
        <f t="shared" si="8"/>
        <v>0</v>
      </c>
    </row>
    <row r="182" spans="2:7" ht="41.45" customHeight="1">
      <c r="B182" s="180">
        <v>41031300</v>
      </c>
      <c r="C182" s="181" t="s">
        <v>132</v>
      </c>
      <c r="D182" s="182"/>
      <c r="E182" s="124"/>
      <c r="F182" s="124"/>
      <c r="G182" s="183">
        <f t="shared" si="8"/>
        <v>0</v>
      </c>
    </row>
    <row r="183" spans="2:7" ht="101.45" customHeight="1">
      <c r="B183" s="184">
        <v>41032200</v>
      </c>
      <c r="C183" s="61" t="s">
        <v>124</v>
      </c>
      <c r="D183" s="182"/>
      <c r="E183" s="124"/>
      <c r="F183" s="124"/>
      <c r="G183" s="183">
        <f t="shared" si="8"/>
        <v>0</v>
      </c>
    </row>
    <row r="184" spans="2:7" ht="60">
      <c r="B184" s="37">
        <v>41033400</v>
      </c>
      <c r="C184" s="40" t="s">
        <v>50</v>
      </c>
      <c r="D184" s="185"/>
      <c r="E184" s="24"/>
      <c r="F184" s="24">
        <f>+E184</f>
        <v>0</v>
      </c>
      <c r="G184" s="21">
        <f t="shared" si="8"/>
        <v>0</v>
      </c>
    </row>
    <row r="185" spans="2:7" ht="42" customHeight="1">
      <c r="B185" s="186">
        <v>41027400</v>
      </c>
      <c r="C185" s="187" t="s">
        <v>14</v>
      </c>
      <c r="D185" s="188"/>
      <c r="E185" s="189"/>
      <c r="F185" s="189"/>
      <c r="G185" s="190">
        <f t="shared" si="8"/>
        <v>0</v>
      </c>
    </row>
    <row r="186" spans="2:7" ht="31.9" customHeight="1">
      <c r="B186" s="37">
        <v>41033800</v>
      </c>
      <c r="C186" s="13" t="s">
        <v>21</v>
      </c>
      <c r="D186" s="22"/>
      <c r="E186" s="26"/>
      <c r="F186" s="26"/>
      <c r="G186" s="21">
        <f t="shared" si="8"/>
        <v>0</v>
      </c>
    </row>
    <row r="187" spans="2:7" ht="51" customHeight="1">
      <c r="B187" s="37"/>
      <c r="C187" s="13" t="s">
        <v>113</v>
      </c>
      <c r="D187" s="22">
        <v>4000000</v>
      </c>
      <c r="E187" s="26"/>
      <c r="F187" s="26"/>
      <c r="G187" s="21">
        <f>+D187+E187</f>
        <v>4000000</v>
      </c>
    </row>
    <row r="188" spans="2:7" ht="54" customHeight="1">
      <c r="B188" s="37"/>
      <c r="C188" s="13" t="s">
        <v>114</v>
      </c>
      <c r="D188" s="22">
        <v>37243900</v>
      </c>
      <c r="E188" s="26"/>
      <c r="F188" s="26"/>
      <c r="G188" s="21">
        <f>+D188+E188</f>
        <v>37243900</v>
      </c>
    </row>
    <row r="189" spans="2:7" ht="99.75" customHeight="1">
      <c r="B189" s="37">
        <v>41034300</v>
      </c>
      <c r="C189" s="16" t="s">
        <v>116</v>
      </c>
      <c r="D189" s="22"/>
      <c r="E189" s="22"/>
      <c r="F189" s="22"/>
      <c r="G189" s="21">
        <f t="shared" si="8"/>
        <v>0</v>
      </c>
    </row>
    <row r="190" spans="2:7" ht="66" customHeight="1">
      <c r="B190" s="37">
        <v>41034400</v>
      </c>
      <c r="C190" s="16" t="s">
        <v>118</v>
      </c>
      <c r="D190" s="22"/>
      <c r="E190" s="22"/>
      <c r="F190" s="22"/>
      <c r="G190" s="21">
        <f t="shared" si="8"/>
        <v>0</v>
      </c>
    </row>
    <row r="191" spans="2:7" ht="68.45" customHeight="1">
      <c r="B191" s="178">
        <v>41034900</v>
      </c>
      <c r="C191" s="179" t="s">
        <v>19</v>
      </c>
      <c r="D191" s="191"/>
      <c r="E191" s="192"/>
      <c r="F191" s="62"/>
      <c r="G191" s="63">
        <f t="shared" si="8"/>
        <v>0</v>
      </c>
    </row>
    <row r="192" spans="2:7" s="1" customFormat="1" ht="39" customHeight="1">
      <c r="B192" s="193">
        <v>41031200</v>
      </c>
      <c r="C192" s="194" t="s">
        <v>129</v>
      </c>
      <c r="D192" s="124"/>
      <c r="E192" s="124"/>
      <c r="F192" s="124"/>
      <c r="G192" s="183">
        <f t="shared" si="8"/>
        <v>0</v>
      </c>
    </row>
    <row r="193" spans="2:7" s="1" customFormat="1" ht="41.45" customHeight="1">
      <c r="B193" s="195"/>
      <c r="C193" s="194" t="s">
        <v>86</v>
      </c>
      <c r="D193" s="182"/>
      <c r="E193" s="124"/>
      <c r="F193" s="124"/>
      <c r="G193" s="183">
        <f t="shared" si="8"/>
        <v>0</v>
      </c>
    </row>
    <row r="194" spans="2:7" s="1" customFormat="1" ht="43.15" customHeight="1">
      <c r="B194" s="196">
        <v>41034100</v>
      </c>
      <c r="C194" s="197" t="s">
        <v>5</v>
      </c>
      <c r="D194" s="198"/>
      <c r="E194" s="110"/>
      <c r="F194" s="110"/>
      <c r="G194" s="190">
        <f t="shared" si="8"/>
        <v>0</v>
      </c>
    </row>
    <row r="195" spans="2:7" s="1" customFormat="1" ht="80.25" customHeight="1">
      <c r="B195" s="37"/>
      <c r="C195" s="15"/>
      <c r="D195" s="22"/>
      <c r="E195" s="22"/>
      <c r="F195" s="22"/>
      <c r="G195" s="21">
        <f t="shared" si="8"/>
        <v>0</v>
      </c>
    </row>
    <row r="196" spans="2:7" s="1" customFormat="1" ht="50.45" customHeight="1">
      <c r="B196" s="178">
        <v>41036000</v>
      </c>
      <c r="C196" s="199" t="s">
        <v>87</v>
      </c>
      <c r="D196" s="200"/>
      <c r="E196" s="201"/>
      <c r="F196" s="202"/>
      <c r="G196" s="63">
        <f t="shared" si="8"/>
        <v>0</v>
      </c>
    </row>
    <row r="197" spans="2:7" s="1" customFormat="1" ht="42" customHeight="1">
      <c r="B197" s="203">
        <v>41036200</v>
      </c>
      <c r="C197" s="204" t="s">
        <v>41</v>
      </c>
      <c r="D197" s="9"/>
      <c r="E197" s="9"/>
      <c r="F197" s="9"/>
      <c r="G197" s="10">
        <f t="shared" si="8"/>
        <v>0</v>
      </c>
    </row>
    <row r="198" spans="2:7" s="1" customFormat="1" ht="91.15" customHeight="1">
      <c r="B198" s="203">
        <v>41036600</v>
      </c>
      <c r="C198" s="204" t="s">
        <v>125</v>
      </c>
      <c r="D198" s="9"/>
      <c r="E198" s="9"/>
      <c r="F198" s="9"/>
      <c r="G198" s="10">
        <f t="shared" si="8"/>
        <v>0</v>
      </c>
    </row>
    <row r="199" spans="2:7" s="1" customFormat="1" ht="46.15" customHeight="1">
      <c r="B199" s="205">
        <v>41037100</v>
      </c>
      <c r="C199" s="206" t="s">
        <v>117</v>
      </c>
      <c r="D199" s="207"/>
      <c r="E199" s="207"/>
      <c r="F199" s="9"/>
      <c r="G199" s="10">
        <f t="shared" si="8"/>
        <v>0</v>
      </c>
    </row>
    <row r="200" spans="2:7" s="1" customFormat="1" ht="43.15" customHeight="1">
      <c r="B200" s="203">
        <v>41037900</v>
      </c>
      <c r="C200" s="208" t="s">
        <v>3</v>
      </c>
      <c r="D200" s="9"/>
      <c r="E200" s="9"/>
      <c r="F200" s="9"/>
      <c r="G200" s="10">
        <f t="shared" si="8"/>
        <v>0</v>
      </c>
    </row>
    <row r="201" spans="2:7" ht="25.15" customHeight="1">
      <c r="B201" s="209"/>
      <c r="C201" s="101"/>
      <c r="D201" s="210"/>
      <c r="E201" s="211"/>
      <c r="F201" s="211">
        <f>+E201</f>
        <v>0</v>
      </c>
      <c r="G201" s="212">
        <f t="shared" si="8"/>
        <v>0</v>
      </c>
    </row>
    <row r="202" spans="2:7" s="5" customFormat="1" ht="59.45" customHeight="1">
      <c r="B202" s="213"/>
      <c r="C202" s="101" t="s">
        <v>146</v>
      </c>
      <c r="D202" s="90"/>
      <c r="E202" s="90"/>
      <c r="F202" s="90"/>
      <c r="G202" s="99">
        <f t="shared" si="8"/>
        <v>0</v>
      </c>
    </row>
    <row r="203" spans="2:7" s="5" customFormat="1" ht="43.15" customHeight="1">
      <c r="B203" s="214"/>
      <c r="C203" s="100" t="s">
        <v>88</v>
      </c>
      <c r="D203" s="8"/>
      <c r="E203" s="111"/>
      <c r="F203" s="111"/>
      <c r="G203" s="99">
        <f t="shared" si="8"/>
        <v>0</v>
      </c>
    </row>
    <row r="204" spans="2:7" s="5" customFormat="1" ht="57.6" customHeight="1">
      <c r="B204" s="215">
        <v>41031900</v>
      </c>
      <c r="C204" s="103" t="s">
        <v>147</v>
      </c>
      <c r="D204" s="216"/>
      <c r="E204" s="127"/>
      <c r="F204" s="93"/>
      <c r="G204" s="190">
        <f t="shared" si="8"/>
        <v>0</v>
      </c>
    </row>
    <row r="205" spans="2:7" s="5" customFormat="1" ht="73.150000000000006" customHeight="1">
      <c r="B205" s="217">
        <v>41032200</v>
      </c>
      <c r="C205" s="218" t="s">
        <v>49</v>
      </c>
      <c r="D205" s="219"/>
      <c r="E205" s="220"/>
      <c r="F205" s="220"/>
      <c r="G205" s="221">
        <f t="shared" si="8"/>
        <v>0</v>
      </c>
    </row>
    <row r="206" spans="2:7" s="5" customFormat="1" ht="48.6" customHeight="1">
      <c r="B206" s="222"/>
      <c r="C206" s="223"/>
      <c r="D206" s="224"/>
      <c r="E206" s="225"/>
      <c r="F206" s="226"/>
      <c r="G206" s="227">
        <f t="shared" ref="G206:G234" si="9">+D206+E206</f>
        <v>0</v>
      </c>
    </row>
    <row r="207" spans="2:7" s="5" customFormat="1" ht="54" customHeight="1">
      <c r="B207" s="37">
        <v>41032600</v>
      </c>
      <c r="C207" s="292" t="s">
        <v>18</v>
      </c>
      <c r="D207" s="22">
        <v>18021600</v>
      </c>
      <c r="E207" s="130"/>
      <c r="F207" s="132"/>
      <c r="G207" s="21">
        <f t="shared" si="9"/>
        <v>18021600</v>
      </c>
    </row>
    <row r="208" spans="2:7" s="5" customFormat="1" ht="51.6" customHeight="1">
      <c r="B208" s="37">
        <v>41033700</v>
      </c>
      <c r="C208" s="25" t="s">
        <v>89</v>
      </c>
      <c r="D208" s="22">
        <v>11154900</v>
      </c>
      <c r="E208" s="130"/>
      <c r="F208" s="132"/>
      <c r="G208" s="21">
        <f t="shared" si="9"/>
        <v>11154900</v>
      </c>
    </row>
    <row r="209" spans="2:7" s="5" customFormat="1" ht="51.6" customHeight="1">
      <c r="B209" s="37">
        <v>41034400</v>
      </c>
      <c r="C209" s="16" t="s">
        <v>118</v>
      </c>
      <c r="D209" s="22"/>
      <c r="E209" s="22">
        <v>52497500</v>
      </c>
      <c r="F209" s="132"/>
      <c r="G209" s="21">
        <f t="shared" si="9"/>
        <v>52497500</v>
      </c>
    </row>
    <row r="210" spans="2:7" s="5" customFormat="1" ht="44.45" customHeight="1">
      <c r="B210" s="37">
        <v>41034800</v>
      </c>
      <c r="C210" s="27" t="s">
        <v>133</v>
      </c>
      <c r="D210" s="22">
        <v>9323500</v>
      </c>
      <c r="E210" s="130"/>
      <c r="F210" s="132"/>
      <c r="G210" s="21">
        <f t="shared" si="9"/>
        <v>9323500</v>
      </c>
    </row>
    <row r="211" spans="2:7" s="5" customFormat="1" ht="51.6" customHeight="1">
      <c r="B211" s="43">
        <v>41031800</v>
      </c>
      <c r="C211" s="228" t="s">
        <v>134</v>
      </c>
      <c r="D211" s="45"/>
      <c r="E211" s="229"/>
      <c r="F211" s="230"/>
      <c r="G211" s="46">
        <f t="shared" si="9"/>
        <v>0</v>
      </c>
    </row>
    <row r="212" spans="2:7" s="5" customFormat="1" ht="33" customHeight="1">
      <c r="B212" s="37">
        <v>41033700</v>
      </c>
      <c r="C212" s="25" t="s">
        <v>135</v>
      </c>
      <c r="D212" s="22"/>
      <c r="E212" s="130"/>
      <c r="F212" s="132"/>
      <c r="G212" s="21">
        <f t="shared" si="9"/>
        <v>0</v>
      </c>
    </row>
    <row r="213" spans="2:7" s="5" customFormat="1" ht="58.9" customHeight="1">
      <c r="B213" s="47">
        <v>41034200</v>
      </c>
      <c r="C213" s="231" t="s">
        <v>43</v>
      </c>
      <c r="D213" s="49"/>
      <c r="E213" s="232"/>
      <c r="F213" s="233"/>
      <c r="G213" s="50">
        <f t="shared" si="9"/>
        <v>0</v>
      </c>
    </row>
    <row r="214" spans="2:7" s="5" customFormat="1" ht="79.900000000000006" customHeight="1">
      <c r="B214" s="37">
        <v>41035800</v>
      </c>
      <c r="C214" s="15" t="s">
        <v>126</v>
      </c>
      <c r="D214" s="22">
        <v>15080600</v>
      </c>
      <c r="E214" s="22"/>
      <c r="F214" s="22"/>
      <c r="G214" s="21">
        <f t="shared" si="9"/>
        <v>15080600</v>
      </c>
    </row>
    <row r="215" spans="2:7" s="5" customFormat="1" ht="49.9" customHeight="1">
      <c r="B215" s="234"/>
      <c r="C215" s="228" t="s">
        <v>36</v>
      </c>
      <c r="D215" s="67"/>
      <c r="E215" s="200"/>
      <c r="F215" s="202"/>
      <c r="G215" s="63">
        <f t="shared" si="9"/>
        <v>0</v>
      </c>
    </row>
    <row r="216" spans="2:7" s="5" customFormat="1" ht="33" customHeight="1">
      <c r="B216" s="84">
        <v>41037000</v>
      </c>
      <c r="C216" s="235" t="s">
        <v>16</v>
      </c>
      <c r="D216" s="236"/>
      <c r="E216" s="114"/>
      <c r="F216" s="114"/>
      <c r="G216" s="21">
        <f t="shared" si="9"/>
        <v>0</v>
      </c>
    </row>
    <row r="217" spans="2:7" s="5" customFormat="1" ht="50.25" customHeight="1">
      <c r="B217" s="84">
        <v>41036300</v>
      </c>
      <c r="C217" s="34" t="s">
        <v>111</v>
      </c>
      <c r="D217" s="236">
        <v>1030900</v>
      </c>
      <c r="E217" s="114"/>
      <c r="F217" s="114"/>
      <c r="G217" s="21">
        <f t="shared" si="9"/>
        <v>1030900</v>
      </c>
    </row>
    <row r="218" spans="2:7" s="5" customFormat="1" ht="88.15" customHeight="1">
      <c r="B218" s="84">
        <v>41036600</v>
      </c>
      <c r="C218" s="237" t="s">
        <v>20</v>
      </c>
      <c r="D218" s="236"/>
      <c r="E218" s="131"/>
      <c r="F218" s="114"/>
      <c r="G218" s="21">
        <f t="shared" si="9"/>
        <v>0</v>
      </c>
    </row>
    <row r="219" spans="2:7" s="5" customFormat="1" ht="42.6" customHeight="1">
      <c r="B219" s="238">
        <v>41038000</v>
      </c>
      <c r="C219" s="239" t="s">
        <v>15</v>
      </c>
      <c r="D219" s="240"/>
      <c r="E219" s="54"/>
      <c r="F219" s="54"/>
      <c r="G219" s="160">
        <f t="shared" si="9"/>
        <v>0</v>
      </c>
    </row>
    <row r="220" spans="2:7" s="5" customFormat="1" ht="30" customHeight="1">
      <c r="B220" s="217">
        <v>41032800</v>
      </c>
      <c r="C220" s="241" t="s">
        <v>45</v>
      </c>
      <c r="D220" s="219"/>
      <c r="E220" s="219"/>
      <c r="F220" s="220"/>
      <c r="G220" s="221">
        <f t="shared" si="9"/>
        <v>0</v>
      </c>
    </row>
    <row r="221" spans="2:7" s="5" customFormat="1" ht="61.9" customHeight="1">
      <c r="B221" s="242"/>
      <c r="C221" s="243"/>
      <c r="D221" s="244"/>
      <c r="E221" s="245"/>
      <c r="F221" s="245"/>
      <c r="G221" s="246">
        <f t="shared" si="9"/>
        <v>0</v>
      </c>
    </row>
    <row r="222" spans="2:7" s="5" customFormat="1" ht="46.15" customHeight="1">
      <c r="B222" s="247">
        <v>41034900</v>
      </c>
      <c r="C222" s="101" t="s">
        <v>136</v>
      </c>
      <c r="D222" s="248"/>
      <c r="E222" s="248"/>
      <c r="F222" s="249"/>
      <c r="G222" s="183">
        <f t="shared" si="9"/>
        <v>0</v>
      </c>
    </row>
    <row r="223" spans="2:7" s="5" customFormat="1" ht="61.15" customHeight="1">
      <c r="B223" s="250">
        <v>41036800</v>
      </c>
      <c r="C223" s="100" t="s">
        <v>137</v>
      </c>
      <c r="D223" s="251"/>
      <c r="E223" s="8">
        <f>+E224</f>
        <v>0</v>
      </c>
      <c r="F223" s="8">
        <f>+F224</f>
        <v>0</v>
      </c>
      <c r="G223" s="99">
        <f t="shared" si="9"/>
        <v>0</v>
      </c>
    </row>
    <row r="224" spans="2:7" s="5" customFormat="1" ht="28.15" customHeight="1">
      <c r="B224" s="252">
        <v>41036900</v>
      </c>
      <c r="C224" s="103" t="s">
        <v>38</v>
      </c>
      <c r="D224" s="188"/>
      <c r="E224" s="94"/>
      <c r="F224" s="94"/>
      <c r="G224" s="190">
        <f t="shared" si="9"/>
        <v>0</v>
      </c>
    </row>
    <row r="225" spans="2:7" s="5" customFormat="1" ht="46.15" customHeight="1">
      <c r="B225" s="253"/>
      <c r="C225" s="254"/>
      <c r="D225" s="255"/>
      <c r="E225" s="256"/>
      <c r="F225" s="256"/>
      <c r="G225" s="257">
        <f t="shared" si="9"/>
        <v>0</v>
      </c>
    </row>
    <row r="226" spans="2:7" s="5" customFormat="1" ht="70.900000000000006" customHeight="1">
      <c r="B226" s="258"/>
      <c r="C226" s="259"/>
      <c r="D226" s="260"/>
      <c r="E226" s="260"/>
      <c r="F226" s="261"/>
      <c r="G226" s="262">
        <f t="shared" si="9"/>
        <v>0</v>
      </c>
    </row>
    <row r="227" spans="2:7" s="5" customFormat="1" ht="45.6" customHeight="1">
      <c r="B227" s="263">
        <v>41033200</v>
      </c>
      <c r="C227" s="264" t="s">
        <v>4</v>
      </c>
      <c r="D227" s="265"/>
      <c r="E227" s="266"/>
      <c r="F227" s="266"/>
      <c r="G227" s="267">
        <f t="shared" si="9"/>
        <v>0</v>
      </c>
    </row>
    <row r="228" spans="2:7" s="5" customFormat="1" ht="28.15" customHeight="1">
      <c r="B228" s="258"/>
      <c r="C228" s="268"/>
      <c r="D228" s="260"/>
      <c r="E228" s="261"/>
      <c r="F228" s="261"/>
      <c r="G228" s="262">
        <f t="shared" si="9"/>
        <v>0</v>
      </c>
    </row>
    <row r="229" spans="2:7" s="1" customFormat="1" ht="45.6" customHeight="1">
      <c r="B229" s="269">
        <v>41037800</v>
      </c>
      <c r="C229" s="12" t="s">
        <v>52</v>
      </c>
      <c r="D229" s="270"/>
      <c r="E229" s="271"/>
      <c r="F229" s="271"/>
      <c r="G229" s="272">
        <f t="shared" si="9"/>
        <v>0</v>
      </c>
    </row>
    <row r="230" spans="2:7" s="1" customFormat="1" ht="24" customHeight="1">
      <c r="B230" s="273">
        <v>41035000</v>
      </c>
      <c r="C230" s="274" t="s">
        <v>138</v>
      </c>
      <c r="D230" s="275"/>
      <c r="E230" s="276">
        <f>3000-3000</f>
        <v>0</v>
      </c>
      <c r="F230" s="276">
        <f>3000-3000</f>
        <v>0</v>
      </c>
      <c r="G230" s="46">
        <f t="shared" si="9"/>
        <v>0</v>
      </c>
    </row>
    <row r="231" spans="2:7" s="1" customFormat="1" ht="42" customHeight="1">
      <c r="B231" s="215"/>
      <c r="C231" s="277" t="s">
        <v>131</v>
      </c>
      <c r="D231" s="278"/>
      <c r="E231" s="7"/>
      <c r="F231" s="7"/>
      <c r="G231" s="99">
        <f t="shared" si="9"/>
        <v>0</v>
      </c>
    </row>
    <row r="232" spans="2:7" s="1" customFormat="1" ht="42" customHeight="1">
      <c r="B232" s="215"/>
      <c r="C232" s="279" t="s">
        <v>139</v>
      </c>
      <c r="D232" s="278"/>
      <c r="E232" s="7"/>
      <c r="F232" s="7"/>
      <c r="G232" s="190">
        <f t="shared" si="9"/>
        <v>0</v>
      </c>
    </row>
    <row r="233" spans="2:7" s="1" customFormat="1" ht="31.9" customHeight="1">
      <c r="B233" s="280">
        <v>43010000</v>
      </c>
      <c r="C233" s="281" t="s">
        <v>140</v>
      </c>
      <c r="D233" s="282"/>
      <c r="E233" s="283"/>
      <c r="F233" s="283">
        <f>+E233</f>
        <v>0</v>
      </c>
      <c r="G233" s="50">
        <f t="shared" si="9"/>
        <v>0</v>
      </c>
    </row>
    <row r="234" spans="2:7" ht="30" customHeight="1">
      <c r="B234" s="284"/>
      <c r="C234" s="285" t="s">
        <v>141</v>
      </c>
      <c r="D234" s="286">
        <f>+D155+D156</f>
        <v>6253246784</v>
      </c>
      <c r="E234" s="286">
        <f>+E155+E156</f>
        <v>160375900</v>
      </c>
      <c r="F234" s="286">
        <f>+F155+F156</f>
        <v>7000000</v>
      </c>
      <c r="G234" s="286">
        <f t="shared" si="9"/>
        <v>6413622684</v>
      </c>
    </row>
    <row r="235" spans="2:7" s="5" customFormat="1" ht="22.15" customHeight="1">
      <c r="B235" s="28"/>
      <c r="C235" s="28"/>
      <c r="D235" s="287"/>
      <c r="E235" s="287"/>
      <c r="F235" s="287"/>
      <c r="G235" s="287"/>
    </row>
    <row r="236" spans="2:7" s="1" customFormat="1" ht="19.149999999999999" customHeight="1">
      <c r="B236" s="288"/>
      <c r="C236" s="32"/>
      <c r="D236" s="2"/>
      <c r="E236" s="2"/>
      <c r="F236" s="289"/>
      <c r="G236" s="2"/>
    </row>
    <row r="237" spans="2:7" s="1" customFormat="1" ht="22.15" customHeight="1">
      <c r="B237" s="288"/>
      <c r="C237" s="6"/>
      <c r="D237" s="290"/>
      <c r="E237" s="290"/>
      <c r="F237" s="290"/>
      <c r="G237" s="2"/>
    </row>
    <row r="238" spans="2:7" s="3" customFormat="1">
      <c r="B238" s="291"/>
      <c r="D238" s="33"/>
      <c r="E238" s="33"/>
      <c r="F238" s="33"/>
      <c r="G238" s="33"/>
    </row>
    <row r="239" spans="2:7" s="3" customFormat="1">
      <c r="B239" s="291"/>
    </row>
    <row r="240" spans="2:7" s="3" customFormat="1">
      <c r="B240" s="291"/>
      <c r="D240" s="33"/>
      <c r="E240" s="33"/>
      <c r="F240" s="33"/>
      <c r="G240" s="33"/>
    </row>
    <row r="241" spans="2:2" s="3" customFormat="1">
      <c r="B241" s="291"/>
    </row>
    <row r="242" spans="2:2" s="3" customFormat="1">
      <c r="B242" s="291"/>
    </row>
    <row r="243" spans="2:2" s="3" customFormat="1">
      <c r="B243" s="291"/>
    </row>
    <row r="244" spans="2:2" s="3" customFormat="1">
      <c r="B244" s="291"/>
    </row>
    <row r="245" spans="2:2" s="3" customFormat="1">
      <c r="B245" s="291"/>
    </row>
    <row r="246" spans="2:2" s="3" customFormat="1">
      <c r="B246" s="291"/>
    </row>
    <row r="247" spans="2:2" s="3" customFormat="1">
      <c r="B247" s="291"/>
    </row>
    <row r="248" spans="2:2" s="3" customFormat="1">
      <c r="B248" s="291"/>
    </row>
    <row r="249" spans="2:2" s="3" customFormat="1">
      <c r="B249" s="291"/>
    </row>
    <row r="250" spans="2:2" s="3" customFormat="1">
      <c r="B250" s="291"/>
    </row>
    <row r="251" spans="2:2" s="3" customFormat="1">
      <c r="B251" s="291"/>
    </row>
    <row r="252" spans="2:2" s="3" customFormat="1">
      <c r="B252" s="291"/>
    </row>
    <row r="253" spans="2:2" s="3" customFormat="1">
      <c r="B253" s="291"/>
    </row>
    <row r="254" spans="2:2" s="3" customFormat="1">
      <c r="B254" s="291"/>
    </row>
    <row r="255" spans="2:2" s="3" customFormat="1">
      <c r="B255" s="291"/>
    </row>
    <row r="256" spans="2:2" s="3" customFormat="1">
      <c r="B256" s="291"/>
    </row>
    <row r="257" spans="2:2" s="3" customFormat="1">
      <c r="B257" s="291"/>
    </row>
    <row r="258" spans="2:2" s="3" customFormat="1">
      <c r="B258" s="291"/>
    </row>
    <row r="259" spans="2:2" s="3" customFormat="1">
      <c r="B259" s="291"/>
    </row>
    <row r="260" spans="2:2" s="3" customFormat="1">
      <c r="B260" s="291"/>
    </row>
    <row r="261" spans="2:2" s="3" customFormat="1">
      <c r="B261" s="291"/>
    </row>
    <row r="262" spans="2:2" s="3" customFormat="1">
      <c r="B262" s="291"/>
    </row>
    <row r="263" spans="2:2" s="3" customFormat="1">
      <c r="B263" s="291"/>
    </row>
    <row r="264" spans="2:2" s="3" customFormat="1">
      <c r="B264" s="291"/>
    </row>
    <row r="265" spans="2:2" s="3" customFormat="1">
      <c r="B265" s="291"/>
    </row>
    <row r="266" spans="2:2" s="3" customFormat="1">
      <c r="B266" s="291"/>
    </row>
  </sheetData>
  <mergeCells count="18">
    <mergeCell ref="F12:F13"/>
    <mergeCell ref="G12:G13"/>
    <mergeCell ref="B12:B13"/>
    <mergeCell ref="C12:C13"/>
    <mergeCell ref="D12:D13"/>
    <mergeCell ref="E12:E13"/>
    <mergeCell ref="E1:G1"/>
    <mergeCell ref="E4:G4"/>
    <mergeCell ref="G8:G11"/>
    <mergeCell ref="E2:G3"/>
    <mergeCell ref="B6:G6"/>
    <mergeCell ref="C8:C11"/>
    <mergeCell ref="D8:D11"/>
    <mergeCell ref="B5:G5"/>
    <mergeCell ref="E8:F9"/>
    <mergeCell ref="E10:E11"/>
    <mergeCell ref="F10:F11"/>
    <mergeCell ref="B8:B11"/>
  </mergeCells>
  <phoneticPr fontId="0" type="noConversion"/>
  <printOptions horizontalCentered="1"/>
  <pageMargins left="0.27559055118110237" right="0.19685039370078741" top="0.27559055118110237" bottom="0.35433070866141736" header="0.31496062992125984" footer="0.19685039370078741"/>
  <pageSetup paperSize="9" scale="66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доходи</vt:lpstr>
      <vt:lpstr>доходи!Заголовки_для_печати</vt:lpstr>
      <vt:lpstr>доходи!Область_печати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ВМ</dc:creator>
  <cp:lastModifiedBy>all users</cp:lastModifiedBy>
  <cp:lastPrinted>2014-02-17T15:38:56Z</cp:lastPrinted>
  <dcterms:created xsi:type="dcterms:W3CDTF">2001-11-23T10:13:52Z</dcterms:created>
  <dcterms:modified xsi:type="dcterms:W3CDTF">2015-05-15T08:34:18Z</dcterms:modified>
</cp:coreProperties>
</file>