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Karen\Excel\"/>
    </mc:Choice>
  </mc:AlternateContent>
  <xr:revisionPtr revIDLastSave="0" documentId="13_ncr:1_{BC63C676-2B1A-4B51-AB19-DE3CE6F7E45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essoas" sheetId="1" r:id="rId1"/>
    <sheet name="Gráfico1" sheetId="3" r:id="rId2"/>
    <sheet name="Gráfico2" sheetId="4" r:id="rId3"/>
    <sheet name="Venda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2" i="1" l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E11" i="2"/>
  <c r="P10" i="2"/>
  <c r="N10" i="2"/>
  <c r="L10" i="2"/>
  <c r="J10" i="2"/>
  <c r="H10" i="2"/>
  <c r="F10" i="2"/>
  <c r="F9" i="2"/>
  <c r="G9" i="2" s="1"/>
  <c r="F8" i="2"/>
  <c r="G8" i="2" s="1"/>
  <c r="H8" i="2" s="1"/>
  <c r="I8" i="2" s="1"/>
  <c r="J8" i="2" s="1"/>
  <c r="K8" i="2" s="1"/>
  <c r="L8" i="2" s="1"/>
  <c r="M8" i="2" s="1"/>
  <c r="N8" i="2" s="1"/>
  <c r="O8" i="2" s="1"/>
  <c r="P8" i="2" s="1"/>
  <c r="F7" i="2"/>
  <c r="G7" i="2" s="1"/>
  <c r="H7" i="2" s="1"/>
  <c r="I7" i="2" s="1"/>
  <c r="J7" i="2" s="1"/>
  <c r="K7" i="2" s="1"/>
  <c r="L7" i="2" s="1"/>
  <c r="M7" i="2" s="1"/>
  <c r="N7" i="2" s="1"/>
  <c r="O7" i="2" s="1"/>
  <c r="P7" i="2" s="1"/>
  <c r="F6" i="2"/>
  <c r="G6" i="2" s="1"/>
  <c r="H6" i="2" s="1"/>
  <c r="I6" i="2" s="1"/>
  <c r="J6" i="2" s="1"/>
  <c r="K6" i="2" s="1"/>
  <c r="L6" i="2" s="1"/>
  <c r="M6" i="2" s="1"/>
  <c r="N6" i="2" s="1"/>
  <c r="O6" i="2" s="1"/>
  <c r="P6" i="2" s="1"/>
  <c r="F5" i="2"/>
  <c r="G5" i="2" s="1"/>
  <c r="H5" i="2" s="1"/>
  <c r="I5" i="2" s="1"/>
  <c r="J5" i="2" s="1"/>
  <c r="K5" i="2" s="1"/>
  <c r="L5" i="2" s="1"/>
  <c r="M5" i="2" s="1"/>
  <c r="N5" i="2" s="1"/>
  <c r="O5" i="2" s="1"/>
  <c r="P5" i="2" s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I11" i="2" l="1"/>
  <c r="M11" i="2"/>
  <c r="L11" i="2"/>
  <c r="F11" i="2"/>
  <c r="J11" i="2"/>
  <c r="N11" i="2"/>
  <c r="H11" i="2"/>
  <c r="G11" i="2"/>
  <c r="K11" i="2"/>
  <c r="O11" i="2"/>
  <c r="P11" i="2"/>
</calcChain>
</file>

<file path=xl/sharedStrings.xml><?xml version="1.0" encoding="utf-8"?>
<sst xmlns="http://schemas.openxmlformats.org/spreadsheetml/2006/main" count="187" uniqueCount="53">
  <si>
    <t>Nome</t>
  </si>
  <si>
    <t>Idade</t>
  </si>
  <si>
    <t>Cidade</t>
  </si>
  <si>
    <t>Peso</t>
  </si>
  <si>
    <t>Altura</t>
  </si>
  <si>
    <t>João</t>
  </si>
  <si>
    <t>Paulo</t>
  </si>
  <si>
    <t>Ana</t>
  </si>
  <si>
    <t>Júlia</t>
  </si>
  <si>
    <t>Helena</t>
  </si>
  <si>
    <t>Lucas</t>
  </si>
  <si>
    <t>Luisa</t>
  </si>
  <si>
    <t>Carlos</t>
  </si>
  <si>
    <t>Fábio</t>
  </si>
  <si>
    <t>Gabriel</t>
  </si>
  <si>
    <t>Rafael</t>
  </si>
  <si>
    <t>Marina</t>
  </si>
  <si>
    <t>Letícia</t>
  </si>
  <si>
    <t>Beltrano</t>
  </si>
  <si>
    <t>Carol</t>
  </si>
  <si>
    <t>Glória</t>
  </si>
  <si>
    <t>Pedro</t>
  </si>
  <si>
    <t>Marcos</t>
  </si>
  <si>
    <t>Matheus</t>
  </si>
  <si>
    <t>Bruno</t>
  </si>
  <si>
    <t>Rio de Janeiro</t>
  </si>
  <si>
    <t>São Paulo</t>
  </si>
  <si>
    <t>Brasília</t>
  </si>
  <si>
    <t>Porto Alegre</t>
  </si>
  <si>
    <t>Belo Horizonte</t>
  </si>
  <si>
    <t>Peso Anterior</t>
  </si>
  <si>
    <t>João Gabriel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</si>
  <si>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</si>
  <si>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</si>
  <si>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</si>
  <si>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</si>
  <si>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</si>
  <si>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</si>
  <si>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</si>
  <si>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</si>
  <si>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</si>
  <si>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</si>
  <si>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</si>
  <si>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</si>
  <si>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Produto 1</t>
  </si>
  <si>
    <t>Produto 2</t>
  </si>
  <si>
    <t>Produto 3</t>
  </si>
  <si>
    <t>Produto 4</t>
  </si>
  <si>
    <t>Produto 5</t>
  </si>
  <si>
    <t>Produto 6</t>
  </si>
  <si>
    <t>Total</t>
  </si>
  <si>
    <t>Produtos</t>
  </si>
  <si>
    <t>Salário (milhares)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</si>
</sst>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0" xfId="0" applyFont="1" applyFill="1" applyBorder="1"/>
    <xf numFmtId="0" fontId="1" fillId="2" borderId="5" xfId="0" applyFont="1" applyFill="1" applyBorder="1"/>
    <xf numFmtId="2" fontId="0" fillId="3" borderId="4" xfId="0" applyNumberFormat="1" applyFont="1" applyFill="1" applyBorder="1"/>
    <xf numFmtId="0" fontId="0" fillId="3" borderId="5" xfId="0" applyFont="1" applyFill="1" applyBorder="1"/>
    <xf numFmtId="2" fontId="0" fillId="0" borderId="4" xfId="0" applyNumberFormat="1" applyFont="1" applyBorder="1"/>
    <xf numFmtId="0" fontId="0" fillId="0" borderId="5" xfId="0" applyFont="1" applyBorder="1"/>
    <xf numFmtId="2" fontId="0" fillId="0" borderId="2" xfId="0" applyNumberFormat="1" applyFont="1" applyBorder="1"/>
    <xf numFmtId="0" fontId="0" fillId="0" borderId="6" xfId="0" applyFont="1" applyBorder="1"/>
    <xf numFmtId="1" fontId="0" fillId="0" borderId="0" xfId="0" applyNumberFormat="1"/>
    <xf numFmtId="0" fontId="0" fillId="0" borderId="0" xfId="0" quotePrefix="1"/>
  </cellXfs>
  <cellStyles count="1">
    <cellStyle name="Normal" xfId="0" builtinId="0"/>
  </cellStyles>
  <dxfs count="2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0117891513560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Comparação Altura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Pessoas!$G$3:$G$7</c:f>
              <c:strCache>
                <c:ptCount val="5"/>
                <c:pt idx="0">
                  <c:v>João Gabriel</c:v>
                </c:pt>
                <c:pt idx="1">
                  <c:v>Paulo</c:v>
                </c:pt>
                <c:pt idx="2">
                  <c:v>Ana</c:v>
                </c:pt>
                <c:pt idx="3">
                  <c:v>Júlia</c:v>
                </c:pt>
                <c:pt idx="4">
                  <c:v>Helena</c:v>
                </c:pt>
              </c:strCache>
            </c:strRef>
          </c:cat>
          <c:val>
            <c:numRef>
              <c:f>Pessoas!$K$3:$K$7</c:f>
              <c:numCache>
                <c:formatCode>0.00</c:formatCode>
                <c:ptCount val="5"/>
                <c:pt idx="0">
                  <c:v>1.7</c:v>
                </c:pt>
                <c:pt idx="1">
                  <c:v>1.74</c:v>
                </c:pt>
                <c:pt idx="2">
                  <c:v>1.69</c:v>
                </c:pt>
                <c:pt idx="3">
                  <c:v>1.6</c:v>
                </c:pt>
                <c:pt idx="4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4-4595-9CD8-108D6AC2D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238912"/>
        <c:axId val="952837680"/>
      </c:barChart>
      <c:catAx>
        <c:axId val="10322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2837680"/>
        <c:crosses val="autoZero"/>
        <c:auto val="1"/>
        <c:lblAlgn val="ctr"/>
        <c:lblOffset val="100"/>
        <c:noMultiLvlLbl val="0"/>
      </c:catAx>
      <c:valAx>
        <c:axId val="9528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223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Pessoas!$G$3:$G$82</c:f>
              <c:strCache>
                <c:ptCount val="80"/>
                <c:pt idx="0">
                  <c:v>João Gabriel</c:v>
                </c:pt>
                <c:pt idx="1">
                  <c:v>Paulo</c:v>
                </c:pt>
                <c:pt idx="2">
                  <c:v>Ana</c:v>
                </c:pt>
                <c:pt idx="3">
                  <c:v>Júlia</c:v>
                </c:pt>
                <c:pt idx="4">
                  <c:v>Helena</c:v>
                </c:pt>
                <c:pt idx="5">
                  <c:v>Lucas</c:v>
                </c:pt>
                <c:pt idx="6">
                  <c:v>Luisa</c:v>
                </c:pt>
                <c:pt idx="7">
                  <c:v>Carlos</c:v>
                </c:pt>
                <c:pt idx="8">
                  <c:v>Fábio</c:v>
                </c:pt>
                <c:pt idx="9">
                  <c:v>Gabriel</c:v>
                </c:pt>
                <c:pt idx="10">
                  <c:v>Rafael</c:v>
                </c:pt>
                <c:pt idx="11">
                  <c:v>Marina</c:v>
                </c:pt>
                <c:pt idx="12">
                  <c:v>Letícia</c:v>
                </c:pt>
                <c:pt idx="13">
                  <c:v>Beltrano</c:v>
                </c:pt>
                <c:pt idx="14">
                  <c:v>Carol</c:v>
                </c:pt>
                <c:pt idx="15">
                  <c:v>Glória</c:v>
                </c:pt>
                <c:pt idx="16">
                  <c:v>Pedro</c:v>
                </c:pt>
                <c:pt idx="17">
                  <c:v>Marcos</c:v>
                </c:pt>
                <c:pt idx="18">
                  <c:v>Matheus</c:v>
                </c:pt>
                <c:pt idx="19">
                  <c:v>Bruno</c:v>
                </c:pt>
                <c:pt idx="20">
                  <c:v>João</c:v>
                </c:pt>
                <c:pt idx="21">
                  <c:v>Paulo</c:v>
                </c:pt>
                <c:pt idx="22">
                  <c:v>Ana</c:v>
                </c:pt>
                <c:pt idx="23">
                  <c:v>Júlia</c:v>
                </c:pt>
                <c:pt idx="24">
                  <c:v>Helena</c:v>
                </c:pt>
                <c:pt idx="25">
                  <c:v>Lucas</c:v>
                </c:pt>
                <c:pt idx="26">
                  <c:v>Luisa</c:v>
                </c:pt>
                <c:pt idx="27">
                  <c:v>Carlos</c:v>
                </c:pt>
                <c:pt idx="28">
                  <c:v>Fábio</c:v>
                </c:pt>
                <c:pt idx="29">
                  <c:v>Gabriel</c:v>
                </c:pt>
                <c:pt idx="30">
                  <c:v>Rafael</c:v>
                </c:pt>
                <c:pt idx="31">
                  <c:v>Marina</c:v>
                </c:pt>
                <c:pt idx="32">
                  <c:v>Letícia</c:v>
                </c:pt>
                <c:pt idx="33">
                  <c:v>Beltrano</c:v>
                </c:pt>
                <c:pt idx="34">
                  <c:v>Carol</c:v>
                </c:pt>
                <c:pt idx="35">
                  <c:v>Glória</c:v>
                </c:pt>
                <c:pt idx="36">
                  <c:v>Pedro</c:v>
                </c:pt>
                <c:pt idx="37">
                  <c:v>Marcos</c:v>
                </c:pt>
                <c:pt idx="38">
                  <c:v>Matheus</c:v>
                </c:pt>
                <c:pt idx="39">
                  <c:v>Bruno</c:v>
                </c:pt>
                <c:pt idx="40">
                  <c:v>João</c:v>
                </c:pt>
                <c:pt idx="41">
                  <c:v>Paulo</c:v>
                </c:pt>
                <c:pt idx="42">
                  <c:v>Ana</c:v>
                </c:pt>
                <c:pt idx="43">
                  <c:v>Júlia</c:v>
                </c:pt>
                <c:pt idx="44">
                  <c:v>Helena</c:v>
                </c:pt>
                <c:pt idx="45">
                  <c:v>Lucas</c:v>
                </c:pt>
                <c:pt idx="46">
                  <c:v>Luisa</c:v>
                </c:pt>
                <c:pt idx="47">
                  <c:v>Carlos</c:v>
                </c:pt>
                <c:pt idx="48">
                  <c:v>Fábio</c:v>
                </c:pt>
                <c:pt idx="49">
                  <c:v>Gabriel</c:v>
                </c:pt>
                <c:pt idx="50">
                  <c:v>Rafael</c:v>
                </c:pt>
                <c:pt idx="51">
                  <c:v>Marina</c:v>
                </c:pt>
                <c:pt idx="52">
                  <c:v>Letícia</c:v>
                </c:pt>
                <c:pt idx="53">
                  <c:v>Beltrano</c:v>
                </c:pt>
                <c:pt idx="54">
                  <c:v>Carol</c:v>
                </c:pt>
                <c:pt idx="55">
                  <c:v>Glória</c:v>
                </c:pt>
                <c:pt idx="56">
                  <c:v>Pedro</c:v>
                </c:pt>
                <c:pt idx="57">
                  <c:v>Marcos</c:v>
                </c:pt>
                <c:pt idx="58">
                  <c:v>Matheus</c:v>
                </c:pt>
                <c:pt idx="59">
                  <c:v>Bruno</c:v>
                </c:pt>
                <c:pt idx="60">
                  <c:v>João</c:v>
                </c:pt>
                <c:pt idx="61">
                  <c:v>Paulo</c:v>
                </c:pt>
                <c:pt idx="62">
                  <c:v>Ana</c:v>
                </c:pt>
                <c:pt idx="63">
                  <c:v>Júlia</c:v>
                </c:pt>
                <c:pt idx="64">
                  <c:v>Helena</c:v>
                </c:pt>
                <c:pt idx="65">
                  <c:v>Lucas</c:v>
                </c:pt>
                <c:pt idx="66">
                  <c:v>Luisa</c:v>
                </c:pt>
                <c:pt idx="67">
                  <c:v>Carlos</c:v>
                </c:pt>
                <c:pt idx="68">
                  <c:v>Fábio</c:v>
                </c:pt>
                <c:pt idx="69">
                  <c:v>Gabriel</c:v>
                </c:pt>
                <c:pt idx="70">
                  <c:v>Rafael</c:v>
                </c:pt>
                <c:pt idx="71">
                  <c:v>Marina</c:v>
                </c:pt>
                <c:pt idx="72">
                  <c:v>Letícia</c:v>
                </c:pt>
                <c:pt idx="73">
                  <c:v>Beltrano</c:v>
                </c:pt>
                <c:pt idx="74">
                  <c:v>Carol</c:v>
                </c:pt>
                <c:pt idx="75">
                  <c:v>Glória</c:v>
                </c:pt>
                <c:pt idx="76">
                  <c:v>Pedro</c:v>
                </c:pt>
                <c:pt idx="77">
                  <c:v>Marcos</c:v>
                </c:pt>
                <c:pt idx="78">
                  <c:v>Matheus</c:v>
                </c:pt>
                <c:pt idx="79">
                  <c:v>Bruno</c:v>
                </c:pt>
              </c:strCache>
            </c:strRef>
          </c:cat>
          <c:val>
            <c:numRef>
              <c:f>Pessoas!$H$3:$H$82</c:f>
              <c:numCache>
                <c:formatCode>General</c:formatCode>
                <c:ptCount val="80"/>
                <c:pt idx="0">
                  <c:v>20</c:v>
                </c:pt>
                <c:pt idx="1">
                  <c:v>28</c:v>
                </c:pt>
                <c:pt idx="2">
                  <c:v>15</c:v>
                </c:pt>
                <c:pt idx="3">
                  <c:v>17</c:v>
                </c:pt>
                <c:pt idx="4">
                  <c:v>40</c:v>
                </c:pt>
                <c:pt idx="5">
                  <c:v>63</c:v>
                </c:pt>
                <c:pt idx="6">
                  <c:v>72</c:v>
                </c:pt>
                <c:pt idx="7">
                  <c:v>55</c:v>
                </c:pt>
                <c:pt idx="8">
                  <c:v>55</c:v>
                </c:pt>
                <c:pt idx="9">
                  <c:v>24</c:v>
                </c:pt>
                <c:pt idx="10">
                  <c:v>18</c:v>
                </c:pt>
                <c:pt idx="11">
                  <c:v>19</c:v>
                </c:pt>
                <c:pt idx="12">
                  <c:v>19</c:v>
                </c:pt>
                <c:pt idx="13">
                  <c:v>60</c:v>
                </c:pt>
                <c:pt idx="14">
                  <c:v>32</c:v>
                </c:pt>
                <c:pt idx="15">
                  <c:v>25</c:v>
                </c:pt>
                <c:pt idx="16">
                  <c:v>49</c:v>
                </c:pt>
                <c:pt idx="17">
                  <c:v>10</c:v>
                </c:pt>
                <c:pt idx="18">
                  <c:v>5</c:v>
                </c:pt>
                <c:pt idx="19">
                  <c:v>11</c:v>
                </c:pt>
                <c:pt idx="20">
                  <c:v>20</c:v>
                </c:pt>
                <c:pt idx="21">
                  <c:v>28</c:v>
                </c:pt>
                <c:pt idx="22">
                  <c:v>15</c:v>
                </c:pt>
                <c:pt idx="23">
                  <c:v>17</c:v>
                </c:pt>
                <c:pt idx="24">
                  <c:v>40</c:v>
                </c:pt>
                <c:pt idx="25">
                  <c:v>63</c:v>
                </c:pt>
                <c:pt idx="26">
                  <c:v>72</c:v>
                </c:pt>
                <c:pt idx="27">
                  <c:v>55</c:v>
                </c:pt>
                <c:pt idx="28">
                  <c:v>55</c:v>
                </c:pt>
                <c:pt idx="29">
                  <c:v>24</c:v>
                </c:pt>
                <c:pt idx="30">
                  <c:v>18</c:v>
                </c:pt>
                <c:pt idx="31">
                  <c:v>19</c:v>
                </c:pt>
                <c:pt idx="32">
                  <c:v>19</c:v>
                </c:pt>
                <c:pt idx="33">
                  <c:v>60</c:v>
                </c:pt>
                <c:pt idx="34">
                  <c:v>32</c:v>
                </c:pt>
                <c:pt idx="35">
                  <c:v>25</c:v>
                </c:pt>
                <c:pt idx="36">
                  <c:v>49</c:v>
                </c:pt>
                <c:pt idx="37">
                  <c:v>10</c:v>
                </c:pt>
                <c:pt idx="38">
                  <c:v>5</c:v>
                </c:pt>
                <c:pt idx="39">
                  <c:v>11</c:v>
                </c:pt>
                <c:pt idx="40">
                  <c:v>20</c:v>
                </c:pt>
                <c:pt idx="41">
                  <c:v>28</c:v>
                </c:pt>
                <c:pt idx="42">
                  <c:v>15</c:v>
                </c:pt>
                <c:pt idx="43">
                  <c:v>17</c:v>
                </c:pt>
                <c:pt idx="44">
                  <c:v>40</c:v>
                </c:pt>
                <c:pt idx="45">
                  <c:v>63</c:v>
                </c:pt>
                <c:pt idx="46">
                  <c:v>72</c:v>
                </c:pt>
                <c:pt idx="47">
                  <c:v>55</c:v>
                </c:pt>
                <c:pt idx="48">
                  <c:v>55</c:v>
                </c:pt>
                <c:pt idx="49">
                  <c:v>24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60</c:v>
                </c:pt>
                <c:pt idx="54">
                  <c:v>32</c:v>
                </c:pt>
                <c:pt idx="55">
                  <c:v>25</c:v>
                </c:pt>
                <c:pt idx="56">
                  <c:v>49</c:v>
                </c:pt>
                <c:pt idx="57">
                  <c:v>10</c:v>
                </c:pt>
                <c:pt idx="58">
                  <c:v>5</c:v>
                </c:pt>
                <c:pt idx="59">
                  <c:v>11</c:v>
                </c:pt>
                <c:pt idx="60">
                  <c:v>20</c:v>
                </c:pt>
                <c:pt idx="61">
                  <c:v>28</c:v>
                </c:pt>
                <c:pt idx="62">
                  <c:v>15</c:v>
                </c:pt>
                <c:pt idx="63">
                  <c:v>17</c:v>
                </c:pt>
                <c:pt idx="64">
                  <c:v>40</c:v>
                </c:pt>
                <c:pt idx="65">
                  <c:v>63</c:v>
                </c:pt>
                <c:pt idx="66">
                  <c:v>72</c:v>
                </c:pt>
                <c:pt idx="67">
                  <c:v>55</c:v>
                </c:pt>
                <c:pt idx="68">
                  <c:v>55</c:v>
                </c:pt>
                <c:pt idx="69">
                  <c:v>24</c:v>
                </c:pt>
                <c:pt idx="70">
                  <c:v>18</c:v>
                </c:pt>
                <c:pt idx="71">
                  <c:v>19</c:v>
                </c:pt>
                <c:pt idx="72">
                  <c:v>19</c:v>
                </c:pt>
                <c:pt idx="73">
                  <c:v>60</c:v>
                </c:pt>
                <c:pt idx="74">
                  <c:v>32</c:v>
                </c:pt>
                <c:pt idx="75">
                  <c:v>25</c:v>
                </c:pt>
                <c:pt idx="76">
                  <c:v>49</c:v>
                </c:pt>
                <c:pt idx="77">
                  <c:v>10</c:v>
                </c:pt>
                <c:pt idx="78">
                  <c:v>5</c:v>
                </c:pt>
                <c:pt idx="7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C-48A8-9DBD-36ECC8DA2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735520"/>
        <c:axId val="718597200"/>
      </c:areaChart>
      <c:catAx>
        <c:axId val="103173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8597200"/>
        <c:crosses val="autoZero"/>
        <c:auto val="1"/>
        <c:lblAlgn val="ctr"/>
        <c:lblOffset val="100"/>
        <c:noMultiLvlLbl val="0"/>
      </c:catAx>
      <c:valAx>
        <c:axId val="7185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73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Vendas!$E$4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Vendas!$E$5:$E$10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</c:v>
                </c:pt>
                <c:pt idx="4">
                  <c:v>650</c:v>
                </c:pt>
                <c:pt idx="5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7-4C46-A3B4-0DCC5DF33290}"/>
            </c:ext>
          </c:extLst>
        </c:ser>
        <c:ser>
          <c:idx val="1"/>
          <c:order val="1"/>
          <c:tx>
            <c:strRef>
              <c:f>Vendas!$F$4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Vendas!$F$5:$F$10</c:f>
              <c:numCache>
                <c:formatCode>0</c:formatCode>
                <c:ptCount val="6"/>
                <c:pt idx="0">
                  <c:v>1300</c:v>
                </c:pt>
                <c:pt idx="1">
                  <c:v>2600</c:v>
                </c:pt>
                <c:pt idx="2">
                  <c:v>3900</c:v>
                </c:pt>
                <c:pt idx="3">
                  <c:v>520</c:v>
                </c:pt>
                <c:pt idx="4">
                  <c:v>845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7-4C46-A3B4-0DCC5DF33290}"/>
            </c:ext>
          </c:extLst>
        </c:ser>
        <c:ser>
          <c:idx val="2"/>
          <c:order val="2"/>
          <c:tx>
            <c:strRef>
              <c:f>Vendas!$G$4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Vendas!$G$5:$G$10</c:f>
              <c:numCache>
                <c:formatCode>0</c:formatCode>
                <c:ptCount val="6"/>
                <c:pt idx="0">
                  <c:v>1690</c:v>
                </c:pt>
                <c:pt idx="1">
                  <c:v>2470</c:v>
                </c:pt>
                <c:pt idx="2">
                  <c:v>3900</c:v>
                </c:pt>
                <c:pt idx="3">
                  <c:v>572</c:v>
                </c:pt>
                <c:pt idx="4">
                  <c:v>1099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7-4C46-A3B4-0DCC5DF33290}"/>
            </c:ext>
          </c:extLst>
        </c:ser>
        <c:ser>
          <c:idx val="3"/>
          <c:order val="3"/>
          <c:tx>
            <c:strRef>
              <c:f>Vendas!$H$4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Vendas!$H$5:$H$10</c:f>
              <c:numCache>
                <c:formatCode>0</c:formatCode>
                <c:ptCount val="6"/>
                <c:pt idx="0">
                  <c:v>2197</c:v>
                </c:pt>
                <c:pt idx="1">
                  <c:v>2347</c:v>
                </c:pt>
                <c:pt idx="2">
                  <c:v>3900</c:v>
                </c:pt>
                <c:pt idx="3">
                  <c:v>629</c:v>
                </c:pt>
                <c:pt idx="4" formatCode="General">
                  <c:v>1099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7-4C46-A3B4-0DCC5DF33290}"/>
            </c:ext>
          </c:extLst>
        </c:ser>
        <c:ser>
          <c:idx val="4"/>
          <c:order val="4"/>
          <c:tx>
            <c:strRef>
              <c:f>Vendas!$I$4</c:f>
              <c:strCache>
                <c:ptCount val="1"/>
                <c:pt idx="0">
                  <c:v>Maio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Vendas!$I$5:$I$10</c:f>
              <c:numCache>
                <c:formatCode>0</c:formatCode>
                <c:ptCount val="6"/>
                <c:pt idx="0">
                  <c:v>2856</c:v>
                </c:pt>
                <c:pt idx="1">
                  <c:v>2230</c:v>
                </c:pt>
                <c:pt idx="2">
                  <c:v>3900</c:v>
                </c:pt>
                <c:pt idx="3">
                  <c:v>566</c:v>
                </c:pt>
                <c:pt idx="4" formatCode="General">
                  <c:v>1099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17-4C46-A3B4-0DCC5DF33290}"/>
            </c:ext>
          </c:extLst>
        </c:ser>
        <c:ser>
          <c:idx val="5"/>
          <c:order val="5"/>
          <c:tx>
            <c:strRef>
              <c:f>Vendas!$J$4</c:f>
              <c:strCache>
                <c:ptCount val="1"/>
                <c:pt idx="0">
                  <c:v>Junho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Vendas!$J$5:$J$10</c:f>
              <c:numCache>
                <c:formatCode>0</c:formatCode>
                <c:ptCount val="6"/>
                <c:pt idx="0">
                  <c:v>3713</c:v>
                </c:pt>
                <c:pt idx="1">
                  <c:v>2119</c:v>
                </c:pt>
                <c:pt idx="2">
                  <c:v>3900</c:v>
                </c:pt>
                <c:pt idx="3">
                  <c:v>509</c:v>
                </c:pt>
                <c:pt idx="4" formatCode="General">
                  <c:v>1099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17-4C46-A3B4-0DCC5DF33290}"/>
            </c:ext>
          </c:extLst>
        </c:ser>
        <c:ser>
          <c:idx val="6"/>
          <c:order val="6"/>
          <c:tx>
            <c:strRef>
              <c:f>Vendas!$K$4</c:f>
              <c:strCache>
                <c:ptCount val="1"/>
                <c:pt idx="0">
                  <c:v>Julho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Vendas!$K$5:$K$10</c:f>
              <c:numCache>
                <c:formatCode>0</c:formatCode>
                <c:ptCount val="6"/>
                <c:pt idx="0">
                  <c:v>4827</c:v>
                </c:pt>
                <c:pt idx="1">
                  <c:v>2013</c:v>
                </c:pt>
                <c:pt idx="2">
                  <c:v>3900</c:v>
                </c:pt>
                <c:pt idx="3">
                  <c:v>458</c:v>
                </c:pt>
                <c:pt idx="4" formatCode="General">
                  <c:v>1099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17-4C46-A3B4-0DCC5DF33290}"/>
            </c:ext>
          </c:extLst>
        </c:ser>
        <c:ser>
          <c:idx val="7"/>
          <c:order val="7"/>
          <c:tx>
            <c:strRef>
              <c:f>Vendas!$L$4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Vendas!$L$5:$L$10</c:f>
              <c:numCache>
                <c:formatCode>0</c:formatCode>
                <c:ptCount val="6"/>
                <c:pt idx="0">
                  <c:v>6275</c:v>
                </c:pt>
                <c:pt idx="1">
                  <c:v>1912</c:v>
                </c:pt>
                <c:pt idx="2">
                  <c:v>3900</c:v>
                </c:pt>
                <c:pt idx="3">
                  <c:v>412</c:v>
                </c:pt>
                <c:pt idx="4" formatCode="General">
                  <c:v>1099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17-4C46-A3B4-0DCC5DF33290}"/>
            </c:ext>
          </c:extLst>
        </c:ser>
        <c:ser>
          <c:idx val="8"/>
          <c:order val="8"/>
          <c:tx>
            <c:strRef>
              <c:f>Vendas!$M$4</c:f>
              <c:strCache>
                <c:ptCount val="1"/>
                <c:pt idx="0">
                  <c:v>Setembro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Vendas!$M$5:$M$10</c:f>
              <c:numCache>
                <c:formatCode>0</c:formatCode>
                <c:ptCount val="6"/>
                <c:pt idx="0">
                  <c:v>8158</c:v>
                </c:pt>
                <c:pt idx="1">
                  <c:v>1816</c:v>
                </c:pt>
                <c:pt idx="2">
                  <c:v>3900</c:v>
                </c:pt>
                <c:pt idx="3">
                  <c:v>371</c:v>
                </c:pt>
                <c:pt idx="4" formatCode="General">
                  <c:v>785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17-4C46-A3B4-0DCC5DF33290}"/>
            </c:ext>
          </c:extLst>
        </c:ser>
        <c:ser>
          <c:idx val="9"/>
          <c:order val="9"/>
          <c:tx>
            <c:strRef>
              <c:f>Vendas!$N$4</c:f>
              <c:strCache>
                <c:ptCount val="1"/>
                <c:pt idx="0">
                  <c:v>Outubro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Vendas!$N$5:$N$10</c:f>
              <c:numCache>
                <c:formatCode>0</c:formatCode>
                <c:ptCount val="6"/>
                <c:pt idx="0">
                  <c:v>10605</c:v>
                </c:pt>
                <c:pt idx="1">
                  <c:v>1725</c:v>
                </c:pt>
                <c:pt idx="2">
                  <c:v>3900</c:v>
                </c:pt>
                <c:pt idx="3">
                  <c:v>742</c:v>
                </c:pt>
                <c:pt idx="4" formatCode="General">
                  <c:v>500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17-4C46-A3B4-0DCC5DF33290}"/>
            </c:ext>
          </c:extLst>
        </c:ser>
        <c:ser>
          <c:idx val="10"/>
          <c:order val="10"/>
          <c:tx>
            <c:strRef>
              <c:f>Vendas!$O$4</c:f>
              <c:strCache>
                <c:ptCount val="1"/>
                <c:pt idx="0">
                  <c:v>Novembro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Vendas!$O$5:$O$10</c:f>
              <c:numCache>
                <c:formatCode>0</c:formatCode>
                <c:ptCount val="6"/>
                <c:pt idx="0">
                  <c:v>13787</c:v>
                </c:pt>
                <c:pt idx="1">
                  <c:v>1639</c:v>
                </c:pt>
                <c:pt idx="2">
                  <c:v>3900</c:v>
                </c:pt>
                <c:pt idx="3">
                  <c:v>1484</c:v>
                </c:pt>
                <c:pt idx="4" formatCode="General">
                  <c:v>300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17-4C46-A3B4-0DCC5DF33290}"/>
            </c:ext>
          </c:extLst>
        </c:ser>
        <c:ser>
          <c:idx val="11"/>
          <c:order val="11"/>
          <c:tx>
            <c:strRef>
              <c:f>Vendas!$P$4</c:f>
              <c:strCache>
                <c:ptCount val="1"/>
                <c:pt idx="0">
                  <c:v>Dezembro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Vendas!$P$5:$P$10</c:f>
              <c:numCache>
                <c:formatCode>0</c:formatCode>
                <c:ptCount val="6"/>
                <c:pt idx="0">
                  <c:v>17923</c:v>
                </c:pt>
                <c:pt idx="1">
                  <c:v>1557</c:v>
                </c:pt>
                <c:pt idx="2">
                  <c:v>3900</c:v>
                </c:pt>
                <c:pt idx="3">
                  <c:v>2968</c:v>
                </c:pt>
                <c:pt idx="4" formatCode="General">
                  <c:v>50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17-4C46-A3B4-0DCC5DF33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688704"/>
        <c:axId val="548887904"/>
      </c:barChart>
      <c:catAx>
        <c:axId val="7106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887904"/>
        <c:crosses val="autoZero"/>
        <c:auto val="1"/>
        <c:lblAlgn val="ctr"/>
        <c:lblOffset val="100"/>
        <c:noMultiLvlLbl val="0"/>
      </c:catAx>
      <c:valAx>
        <c:axId val="548887904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068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90545435993219503"/>
          <c:y val="8.0585326977925711E-2"/>
          <c:w val="8.664397166474154E-2"/>
          <c:h val="0.468620744054465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  <a:r>
              <a:rPr lang="pt-BR" baseline="0"/>
              <a:t> Totais 2015</a:t>
            </a:r>
            <a:endParaRPr lang="pt-BR"/>
          </a:p>
        </c:rich>
      </c:tx>
      <c:layout>
        <c:manualLayout>
          <c:xMode val="edge"/>
          <c:yMode val="edge"/>
          <c:x val="0.44880843981142599"/>
          <c:y val="1.998778250459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03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Vendas!$E$11:$P$11</c:f>
              <c:numCache>
                <c:formatCode>0</c:formatCode>
                <c:ptCount val="12"/>
                <c:pt idx="0" formatCode="General">
                  <c:v>8035</c:v>
                </c:pt>
                <c:pt idx="1">
                  <c:v>10446</c:v>
                </c:pt>
                <c:pt idx="2">
                  <c:v>10716</c:v>
                </c:pt>
                <c:pt idx="3">
                  <c:v>11453</c:v>
                </c:pt>
                <c:pt idx="4">
                  <c:v>11636</c:v>
                </c:pt>
                <c:pt idx="5">
                  <c:v>12621</c:v>
                </c:pt>
                <c:pt idx="6">
                  <c:v>13282</c:v>
                </c:pt>
                <c:pt idx="7">
                  <c:v>14879</c:v>
                </c:pt>
                <c:pt idx="8">
                  <c:v>16015</c:v>
                </c:pt>
                <c:pt idx="9">
                  <c:v>18753</c:v>
                </c:pt>
                <c:pt idx="10">
                  <c:v>22095</c:v>
                </c:pt>
                <c:pt idx="11">
                  <c:v>27679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E-4233-84AE-DCF39BB2C3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29970800"/>
        <c:axId val="1023112240"/>
      </c:lineChart>
      <c:catAx>
        <c:axId val="102997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3112240"/>
        <c:crosses val="autoZero"/>
        <c:auto val="1"/>
        <c:lblAlgn val="ctr"/>
        <c:lblOffset val="100"/>
        <c:noMultiLvlLbl val="0"/>
      </c:catAx>
      <c:valAx>
        <c:axId val="10231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997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Vendas!$D$5</c:f>
              <c:strCache>
                <c:ptCount val="1"/>
                <c:pt idx="0">
                  <c:v>Produto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Vendas!$E$5:$P$5</c:f>
              <c:numCache>
                <c:formatCode>0</c:formatCode>
                <c:ptCount val="12"/>
                <c:pt idx="0" formatCode="General">
                  <c:v>1000</c:v>
                </c:pt>
                <c:pt idx="1">
                  <c:v>1300</c:v>
                </c:pt>
                <c:pt idx="2">
                  <c:v>1690</c:v>
                </c:pt>
                <c:pt idx="3">
                  <c:v>2197</c:v>
                </c:pt>
                <c:pt idx="4">
                  <c:v>2856</c:v>
                </c:pt>
                <c:pt idx="5">
                  <c:v>3713</c:v>
                </c:pt>
                <c:pt idx="6">
                  <c:v>4827</c:v>
                </c:pt>
                <c:pt idx="7">
                  <c:v>6275</c:v>
                </c:pt>
                <c:pt idx="8">
                  <c:v>8158</c:v>
                </c:pt>
                <c:pt idx="9">
                  <c:v>10605</c:v>
                </c:pt>
                <c:pt idx="10">
                  <c:v>13787</c:v>
                </c:pt>
                <c:pt idx="11">
                  <c:v>17923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9-4295-847E-EC6FC5B84B0A}"/>
            </c:ext>
          </c:extLst>
        </c:ser>
        <c:ser>
          <c:idx val="1"/>
          <c:order val="1"/>
          <c:tx>
            <c:strRef>
              <c:f>Vendas!$D$6</c:f>
              <c:strCache>
                <c:ptCount val="1"/>
                <c:pt idx="0">
                  <c:v>Produto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Vendas!$E$6:$P$6</c:f>
              <c:numCache>
                <c:formatCode>0</c:formatCode>
                <c:ptCount val="12"/>
                <c:pt idx="0" formatCode="General">
                  <c:v>2000</c:v>
                </c:pt>
                <c:pt idx="1">
                  <c:v>2600</c:v>
                </c:pt>
                <c:pt idx="2">
                  <c:v>2470</c:v>
                </c:pt>
                <c:pt idx="3">
                  <c:v>2347</c:v>
                </c:pt>
                <c:pt idx="4">
                  <c:v>2230</c:v>
                </c:pt>
                <c:pt idx="5">
                  <c:v>2119</c:v>
                </c:pt>
                <c:pt idx="6">
                  <c:v>2013</c:v>
                </c:pt>
                <c:pt idx="7">
                  <c:v>1912</c:v>
                </c:pt>
                <c:pt idx="8">
                  <c:v>1816</c:v>
                </c:pt>
                <c:pt idx="9">
                  <c:v>1725</c:v>
                </c:pt>
                <c:pt idx="10">
                  <c:v>1639</c:v>
                </c:pt>
                <c:pt idx="11">
                  <c:v>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9-4295-847E-EC6FC5B84B0A}"/>
            </c:ext>
          </c:extLst>
        </c:ser>
        <c:ser>
          <c:idx val="2"/>
          <c:order val="2"/>
          <c:tx>
            <c:strRef>
              <c:f>Vendas!$D$7</c:f>
              <c:strCache>
                <c:ptCount val="1"/>
                <c:pt idx="0">
                  <c:v>Produto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Vendas!$E$7:$P$7</c:f>
              <c:numCache>
                <c:formatCode>0</c:formatCode>
                <c:ptCount val="12"/>
                <c:pt idx="0" formatCode="General">
                  <c:v>3000</c:v>
                </c:pt>
                <c:pt idx="1">
                  <c:v>3900</c:v>
                </c:pt>
                <c:pt idx="2">
                  <c:v>3900</c:v>
                </c:pt>
                <c:pt idx="3">
                  <c:v>3900</c:v>
                </c:pt>
                <c:pt idx="4">
                  <c:v>3900</c:v>
                </c:pt>
                <c:pt idx="5">
                  <c:v>3900</c:v>
                </c:pt>
                <c:pt idx="6">
                  <c:v>3900</c:v>
                </c:pt>
                <c:pt idx="7">
                  <c:v>3900</c:v>
                </c:pt>
                <c:pt idx="8">
                  <c:v>3900</c:v>
                </c:pt>
                <c:pt idx="9">
                  <c:v>3900</c:v>
                </c:pt>
                <c:pt idx="10">
                  <c:v>3900</c:v>
                </c:pt>
                <c:pt idx="11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A9-4295-847E-EC6FC5B84B0A}"/>
            </c:ext>
          </c:extLst>
        </c:ser>
        <c:ser>
          <c:idx val="3"/>
          <c:order val="3"/>
          <c:tx>
            <c:strRef>
              <c:f>Vendas!$D$8</c:f>
              <c:strCache>
                <c:ptCount val="1"/>
                <c:pt idx="0">
                  <c:v>Produto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Vendas!$E$8:$P$8</c:f>
              <c:numCache>
                <c:formatCode>0</c:formatCode>
                <c:ptCount val="12"/>
                <c:pt idx="0" formatCode="General">
                  <c:v>400</c:v>
                </c:pt>
                <c:pt idx="1">
                  <c:v>520</c:v>
                </c:pt>
                <c:pt idx="2">
                  <c:v>572</c:v>
                </c:pt>
                <c:pt idx="3">
                  <c:v>629</c:v>
                </c:pt>
                <c:pt idx="4">
                  <c:v>566</c:v>
                </c:pt>
                <c:pt idx="5">
                  <c:v>509</c:v>
                </c:pt>
                <c:pt idx="6">
                  <c:v>458</c:v>
                </c:pt>
                <c:pt idx="7">
                  <c:v>412</c:v>
                </c:pt>
                <c:pt idx="8">
                  <c:v>371</c:v>
                </c:pt>
                <c:pt idx="9">
                  <c:v>742</c:v>
                </c:pt>
                <c:pt idx="10">
                  <c:v>1484</c:v>
                </c:pt>
                <c:pt idx="11">
                  <c:v>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A9-4295-847E-EC6FC5B84B0A}"/>
            </c:ext>
          </c:extLst>
        </c:ser>
        <c:ser>
          <c:idx val="4"/>
          <c:order val="4"/>
          <c:tx>
            <c:strRef>
              <c:f>Vendas!$D$9</c:f>
              <c:strCache>
                <c:ptCount val="1"/>
                <c:pt idx="0">
                  <c:v>Produto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Vendas!$E$9:$P$9</c:f>
              <c:numCache>
                <c:formatCode>0</c:formatCode>
                <c:ptCount val="12"/>
                <c:pt idx="0" formatCode="General">
                  <c:v>650</c:v>
                </c:pt>
                <c:pt idx="1">
                  <c:v>845</c:v>
                </c:pt>
                <c:pt idx="2">
                  <c:v>1099</c:v>
                </c:pt>
                <c:pt idx="3" formatCode="General">
                  <c:v>1099</c:v>
                </c:pt>
                <c:pt idx="4" formatCode="General">
                  <c:v>1099</c:v>
                </c:pt>
                <c:pt idx="5" formatCode="General">
                  <c:v>1099</c:v>
                </c:pt>
                <c:pt idx="6" formatCode="General">
                  <c:v>1099</c:v>
                </c:pt>
                <c:pt idx="7" formatCode="General">
                  <c:v>1099</c:v>
                </c:pt>
                <c:pt idx="8" formatCode="General">
                  <c:v>785</c:v>
                </c:pt>
                <c:pt idx="9" formatCode="General">
                  <c:v>500</c:v>
                </c:pt>
                <c:pt idx="10" formatCode="General">
                  <c:v>300</c:v>
                </c:pt>
                <c:pt idx="11" formatCode="General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A9-4295-847E-EC6FC5B84B0A}"/>
            </c:ext>
          </c:extLst>
        </c:ser>
        <c:ser>
          <c:idx val="5"/>
          <c:order val="5"/>
          <c:tx>
            <c:strRef>
              <c:f>Vendas!$D$10</c:f>
              <c:strCache>
                <c:ptCount val="1"/>
                <c:pt idx="0">
                  <c:v>Produto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Vendas!$E$10:$P$10</c:f>
              <c:numCache>
                <c:formatCode>0</c:formatCode>
                <c:ptCount val="12"/>
                <c:pt idx="0" formatCode="General">
                  <c:v>985</c:v>
                </c:pt>
                <c:pt idx="1">
                  <c:v>1281</c:v>
                </c:pt>
                <c:pt idx="2" formatCode="General">
                  <c:v>985</c:v>
                </c:pt>
                <c:pt idx="3">
                  <c:v>1281</c:v>
                </c:pt>
                <c:pt idx="4" formatCode="General">
                  <c:v>985</c:v>
                </c:pt>
                <c:pt idx="5">
                  <c:v>1281</c:v>
                </c:pt>
                <c:pt idx="6" formatCode="General">
                  <c:v>985</c:v>
                </c:pt>
                <c:pt idx="7">
                  <c:v>1281</c:v>
                </c:pt>
                <c:pt idx="8" formatCode="General">
                  <c:v>985</c:v>
                </c:pt>
                <c:pt idx="9">
                  <c:v>1281</c:v>
                </c:pt>
                <c:pt idx="10" formatCode="General">
                  <c:v>985</c:v>
                </c:pt>
                <c:pt idx="11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A9-4295-847E-EC6FC5B84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065088"/>
        <c:axId val="970900896"/>
      </c:lineChart>
      <c:catAx>
        <c:axId val="103506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900896"/>
        <c:crosses val="autoZero"/>
        <c:auto val="1"/>
        <c:lblAlgn val="ctr"/>
        <c:lblOffset val="100"/>
        <c:noMultiLvlLbl val="0"/>
      </c:catAx>
      <c:valAx>
        <c:axId val="9709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506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Vendas!$E$4</c:f>
              <c:strCache>
                <c:ptCount val="1"/>
                <c:pt idx="0">
                  <c:v>Janeiro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19-4D68-B065-43DE0B4EDA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19-4D68-B065-43DE0B4EDA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19-4D68-B065-43DE0B4EDA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19-4D68-B065-43DE0B4EDA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19-4D68-B065-43DE0B4EDA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A19-4D68-B065-43DE0B4EDA5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Vendas!$E$5:$E$10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</c:v>
                </c:pt>
                <c:pt idx="4">
                  <c:v>650</c:v>
                </c:pt>
                <c:pt idx="5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C-4F16-932E-CE650E9EF3E8}"/>
            </c:ext>
          </c:extLst>
        </c:ser>
        <c:ser>
          <c:idx val="1"/>
          <c:order val="1"/>
          <c:tx>
            <c:strRef>
              <c:f>Vendas!$F$4</c:f>
              <c:strCache>
                <c:ptCount val="1"/>
                <c:pt idx="0">
                  <c:v>Fevereiro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A19-4D68-B065-43DE0B4EDA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A19-4D68-B065-43DE0B4EDA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A19-4D68-B065-43DE0B4EDA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A19-4D68-B065-43DE0B4EDA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A19-4D68-B065-43DE0B4EDA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A19-4D68-B065-43DE0B4EDA5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Vendas!$F$5:$F$10</c:f>
              <c:numCache>
                <c:formatCode>0</c:formatCode>
                <c:ptCount val="6"/>
                <c:pt idx="0">
                  <c:v>1300</c:v>
                </c:pt>
                <c:pt idx="1">
                  <c:v>2600</c:v>
                </c:pt>
                <c:pt idx="2">
                  <c:v>3900</c:v>
                </c:pt>
                <c:pt idx="3">
                  <c:v>520</c:v>
                </c:pt>
                <c:pt idx="4">
                  <c:v>845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C-4F16-932E-CE650E9EF3E8}"/>
            </c:ext>
          </c:extLst>
        </c:ser>
        <c:ser>
          <c:idx val="2"/>
          <c:order val="2"/>
          <c:tx>
            <c:strRef>
              <c:f>Vendas!$G$4</c:f>
              <c:strCache>
                <c:ptCount val="1"/>
                <c:pt idx="0">
                  <c:v>Março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A19-4D68-B065-43DE0B4EDA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A19-4D68-B065-43DE0B4EDA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A19-4D68-B065-43DE0B4EDA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A19-4D68-B065-43DE0B4EDA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A19-4D68-B065-43DE0B4EDA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2A19-4D68-B065-43DE0B4EDA5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Vendas!$G$5:$G$10</c:f>
              <c:numCache>
                <c:formatCode>0</c:formatCode>
                <c:ptCount val="6"/>
                <c:pt idx="0">
                  <c:v>1690</c:v>
                </c:pt>
                <c:pt idx="1">
                  <c:v>2470</c:v>
                </c:pt>
                <c:pt idx="2">
                  <c:v>3900</c:v>
                </c:pt>
                <c:pt idx="3">
                  <c:v>572</c:v>
                </c:pt>
                <c:pt idx="4">
                  <c:v>1099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C-4F16-932E-CE650E9EF3E8}"/>
            </c:ext>
          </c:extLst>
        </c:ser>
        <c:ser>
          <c:idx val="3"/>
          <c:order val="3"/>
          <c:tx>
            <c:strRef>
              <c:f>Vendas!$H$4</c:f>
              <c:strCache>
                <c:ptCount val="1"/>
                <c:pt idx="0">
                  <c:v>Abril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2A19-4D68-B065-43DE0B4EDA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2A19-4D68-B065-43DE0B4EDA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2A19-4D68-B065-43DE0B4EDA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2A19-4D68-B065-43DE0B4EDA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2A19-4D68-B065-43DE0B4EDA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2A19-4D68-B065-43DE0B4EDA5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Vendas!$H$5:$H$10</c:f>
              <c:numCache>
                <c:formatCode>0</c:formatCode>
                <c:ptCount val="6"/>
                <c:pt idx="0">
                  <c:v>2197</c:v>
                </c:pt>
                <c:pt idx="1">
                  <c:v>2347</c:v>
                </c:pt>
                <c:pt idx="2">
                  <c:v>3900</c:v>
                </c:pt>
                <c:pt idx="3">
                  <c:v>629</c:v>
                </c:pt>
                <c:pt idx="4" formatCode="General">
                  <c:v>1099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1C-4F16-932E-CE650E9EF3E8}"/>
            </c:ext>
          </c:extLst>
        </c:ser>
        <c:ser>
          <c:idx val="4"/>
          <c:order val="4"/>
          <c:tx>
            <c:strRef>
              <c:f>Vendas!$I$4</c:f>
              <c:strCache>
                <c:ptCount val="1"/>
                <c:pt idx="0">
                  <c:v>Maio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2A19-4D68-B065-43DE0B4EDA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2A19-4D68-B065-43DE0B4EDA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2A19-4D68-B065-43DE0B4EDA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2A19-4D68-B065-43DE0B4EDA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2A19-4D68-B065-43DE0B4EDA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2A19-4D68-B065-43DE0B4EDA5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Vendas!$I$5:$I$10</c:f>
              <c:numCache>
                <c:formatCode>0</c:formatCode>
                <c:ptCount val="6"/>
                <c:pt idx="0">
                  <c:v>2856</c:v>
                </c:pt>
                <c:pt idx="1">
                  <c:v>2230</c:v>
                </c:pt>
                <c:pt idx="2">
                  <c:v>3900</c:v>
                </c:pt>
                <c:pt idx="3">
                  <c:v>566</c:v>
                </c:pt>
                <c:pt idx="4" formatCode="General">
                  <c:v>1099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1C-4F16-932E-CE650E9EF3E8}"/>
            </c:ext>
          </c:extLst>
        </c:ser>
        <c:ser>
          <c:idx val="5"/>
          <c:order val="5"/>
          <c:tx>
            <c:strRef>
              <c:f>Vendas!$J$4</c:f>
              <c:strCache>
                <c:ptCount val="1"/>
                <c:pt idx="0">
                  <c:v>Junho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2A19-4D68-B065-43DE0B4EDA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2A19-4D68-B065-43DE0B4EDA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2A19-4D68-B065-43DE0B4EDA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2A19-4D68-B065-43DE0B4EDA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2A19-4D68-B065-43DE0B4EDA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2A19-4D68-B065-43DE0B4EDA5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Vendas!$J$5:$J$10</c:f>
              <c:numCache>
                <c:formatCode>0</c:formatCode>
                <c:ptCount val="6"/>
                <c:pt idx="0">
                  <c:v>3713</c:v>
                </c:pt>
                <c:pt idx="1">
                  <c:v>2119</c:v>
                </c:pt>
                <c:pt idx="2">
                  <c:v>3900</c:v>
                </c:pt>
                <c:pt idx="3">
                  <c:v>509</c:v>
                </c:pt>
                <c:pt idx="4" formatCode="General">
                  <c:v>1099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1C-4F16-932E-CE650E9EF3E8}"/>
            </c:ext>
          </c:extLst>
        </c:ser>
        <c:ser>
          <c:idx val="6"/>
          <c:order val="6"/>
          <c:tx>
            <c:strRef>
              <c:f>Vendas!$K$4</c:f>
              <c:strCache>
                <c:ptCount val="1"/>
                <c:pt idx="0">
                  <c:v>Julho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2A19-4D68-B065-43DE0B4EDA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2A19-4D68-B065-43DE0B4EDA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2A19-4D68-B065-43DE0B4EDA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2A19-4D68-B065-43DE0B4EDA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2A19-4D68-B065-43DE0B4EDA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2A19-4D68-B065-43DE0B4EDA5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Vendas!$K$5:$K$10</c:f>
              <c:numCache>
                <c:formatCode>0</c:formatCode>
                <c:ptCount val="6"/>
                <c:pt idx="0">
                  <c:v>4827</c:v>
                </c:pt>
                <c:pt idx="1">
                  <c:v>2013</c:v>
                </c:pt>
                <c:pt idx="2">
                  <c:v>3900</c:v>
                </c:pt>
                <c:pt idx="3">
                  <c:v>458</c:v>
                </c:pt>
                <c:pt idx="4" formatCode="General">
                  <c:v>1099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1C-4F16-932E-CE650E9EF3E8}"/>
            </c:ext>
          </c:extLst>
        </c:ser>
        <c:ser>
          <c:idx val="7"/>
          <c:order val="7"/>
          <c:tx>
            <c:strRef>
              <c:f>Vendas!$L$4</c:f>
              <c:strCache>
                <c:ptCount val="1"/>
                <c:pt idx="0">
                  <c:v>Agosto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2A19-4D68-B065-43DE0B4EDA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2A19-4D68-B065-43DE0B4EDA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2A19-4D68-B065-43DE0B4EDA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2A19-4D68-B065-43DE0B4EDA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2A19-4D68-B065-43DE0B4EDA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2A19-4D68-B065-43DE0B4EDA5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Vendas!$L$5:$L$10</c:f>
              <c:numCache>
                <c:formatCode>0</c:formatCode>
                <c:ptCount val="6"/>
                <c:pt idx="0">
                  <c:v>6275</c:v>
                </c:pt>
                <c:pt idx="1">
                  <c:v>1912</c:v>
                </c:pt>
                <c:pt idx="2">
                  <c:v>3900</c:v>
                </c:pt>
                <c:pt idx="3">
                  <c:v>412</c:v>
                </c:pt>
                <c:pt idx="4" formatCode="General">
                  <c:v>1099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1C-4F16-932E-CE650E9EF3E8}"/>
            </c:ext>
          </c:extLst>
        </c:ser>
        <c:ser>
          <c:idx val="8"/>
          <c:order val="8"/>
          <c:tx>
            <c:strRef>
              <c:f>Vendas!$M$4</c:f>
              <c:strCache>
                <c:ptCount val="1"/>
                <c:pt idx="0">
                  <c:v>Setembro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2A19-4D68-B065-43DE0B4EDA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2A19-4D68-B065-43DE0B4EDA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2A19-4D68-B065-43DE0B4EDA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2A19-4D68-B065-43DE0B4EDA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2A19-4D68-B065-43DE0B4EDA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2A19-4D68-B065-43DE0B4EDA5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Vendas!$M$5:$M$10</c:f>
              <c:numCache>
                <c:formatCode>0</c:formatCode>
                <c:ptCount val="6"/>
                <c:pt idx="0">
                  <c:v>8158</c:v>
                </c:pt>
                <c:pt idx="1">
                  <c:v>1816</c:v>
                </c:pt>
                <c:pt idx="2">
                  <c:v>3900</c:v>
                </c:pt>
                <c:pt idx="3">
                  <c:v>371</c:v>
                </c:pt>
                <c:pt idx="4" formatCode="General">
                  <c:v>785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1C-4F16-932E-CE650E9EF3E8}"/>
            </c:ext>
          </c:extLst>
        </c:ser>
        <c:ser>
          <c:idx val="9"/>
          <c:order val="9"/>
          <c:tx>
            <c:strRef>
              <c:f>Vendas!$N$4</c:f>
              <c:strCache>
                <c:ptCount val="1"/>
                <c:pt idx="0">
                  <c:v>Outubro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2A19-4D68-B065-43DE0B4EDA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2A19-4D68-B065-43DE0B4EDA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2A19-4D68-B065-43DE0B4EDA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2A19-4D68-B065-43DE0B4EDA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2A19-4D68-B065-43DE0B4EDA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2A19-4D68-B065-43DE0B4EDA5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Vendas!$N$5:$N$10</c:f>
              <c:numCache>
                <c:formatCode>0</c:formatCode>
                <c:ptCount val="6"/>
                <c:pt idx="0">
                  <c:v>10605</c:v>
                </c:pt>
                <c:pt idx="1">
                  <c:v>1725</c:v>
                </c:pt>
                <c:pt idx="2">
                  <c:v>3900</c:v>
                </c:pt>
                <c:pt idx="3">
                  <c:v>742</c:v>
                </c:pt>
                <c:pt idx="4" formatCode="General">
                  <c:v>500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1C-4F16-932E-CE650E9EF3E8}"/>
            </c:ext>
          </c:extLst>
        </c:ser>
        <c:ser>
          <c:idx val="10"/>
          <c:order val="10"/>
          <c:tx>
            <c:strRef>
              <c:f>Vendas!$O$4</c:f>
              <c:strCache>
                <c:ptCount val="1"/>
                <c:pt idx="0">
                  <c:v>Novembro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2A19-4D68-B065-43DE0B4EDA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2A19-4D68-B065-43DE0B4EDA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2A19-4D68-B065-43DE0B4EDA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2A19-4D68-B065-43DE0B4EDA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2A19-4D68-B065-43DE0B4EDA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2A19-4D68-B065-43DE0B4EDA5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Vendas!$O$5:$O$10</c:f>
              <c:numCache>
                <c:formatCode>0</c:formatCode>
                <c:ptCount val="6"/>
                <c:pt idx="0">
                  <c:v>13787</c:v>
                </c:pt>
                <c:pt idx="1">
                  <c:v>1639</c:v>
                </c:pt>
                <c:pt idx="2">
                  <c:v>3900</c:v>
                </c:pt>
                <c:pt idx="3">
                  <c:v>1484</c:v>
                </c:pt>
                <c:pt idx="4" formatCode="General">
                  <c:v>300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1C-4F16-932E-CE650E9EF3E8}"/>
            </c:ext>
          </c:extLst>
        </c:ser>
        <c:ser>
          <c:idx val="11"/>
          <c:order val="11"/>
          <c:tx>
            <c:strRef>
              <c:f>Vendas!$P$4</c:f>
              <c:strCache>
                <c:ptCount val="1"/>
                <c:pt idx="0">
                  <c:v>Dezembro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2A19-4D68-B065-43DE0B4EDA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2A19-4D68-B065-43DE0B4EDA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2A19-4D68-B065-43DE0B4EDA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2A19-4D68-B065-43DE0B4EDA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2A19-4D68-B065-43DE0B4EDA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2A19-4D68-B065-43DE0B4EDA5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Vendas!$P$5:$P$10</c:f>
              <c:numCache>
                <c:formatCode>0</c:formatCode>
                <c:ptCount val="6"/>
                <c:pt idx="0">
                  <c:v>17923</c:v>
                </c:pt>
                <c:pt idx="1">
                  <c:v>1557</c:v>
                </c:pt>
                <c:pt idx="2">
                  <c:v>3900</c:v>
                </c:pt>
                <c:pt idx="3">
                  <c:v>2968</c:v>
                </c:pt>
                <c:pt idx="4" formatCode="General">
                  <c:v>50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21C-4F16-932E-CE650E9EF3E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201AF6-AEB0-4B08-A1DB-3A243F9882B7}">
  <sheetPr/>
  <sheetViews>
    <sheetView zoomScale="9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DAC0CC-ACCA-484B-81EA-44BAC004B4D1}">
  <sheetPr/>
  <sheetViews>
    <sheetView zoomScale="9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586740</xdr:colOff>
      <xdr:row>2</xdr:row>
      <xdr:rowOff>148590</xdr:rowOff>
    </xdr:from>
    <xdr:to>
      <xdr:col>21</xdr:col>
      <xdr:colOff>281940</xdr:colOff>
      <xdr:row>17</xdr:row>
      <xdr:rowOff>148590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4B1895-C1A9-4422-9539-3EBD31BC2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20</xdr:row>
      <xdr:rowOff>3810</xdr:rowOff>
    </xdr:from>
    <xdr:to>
      <xdr:col>21</xdr:col>
      <xdr:colOff>228600</xdr:colOff>
      <xdr:row>35</xdr:row>
      <xdr:rowOff>3810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1B2E70-0357-4A1B-94FF-ED56091D3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3533" cy="601133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AE90E0-B538-47B0-A74A-4A4E534106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3533" cy="600286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AE33BD-5519-4EC7-97E6-18073E36BD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12</xdr:row>
      <xdr:rowOff>125730</xdr:rowOff>
    </xdr:from>
    <xdr:to>
      <xdr:col>9</xdr:col>
      <xdr:colOff>251460</xdr:colOff>
      <xdr:row>27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88605E-1D1F-4C63-90C5-796A9F327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708660</xdr:colOff>
      <xdr:row>12</xdr:row>
      <xdr:rowOff>171450</xdr:rowOff>
    </xdr:from>
    <xdr:to>
      <xdr:col>15</xdr:col>
      <xdr:colOff>403860</xdr:colOff>
      <xdr:row>27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3D9BC7-9E58-45F0-AA12-EB144D2F1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D4:P11" totalsRowCount="1">
  <autoFilter ref="D4:P10" xr:uid="{00000000-0009-0000-0100-000003000000}"/>
  <tableColumns count="13">
    <tableColumn id="1" xr3:uid="{00000000-0010-0000-0000-000001000000}" name="Produtos" totalsRowLabel="Total"/>
    <tableColumn id="2" xr3:uid="{00000000-0010-0000-0000-000002000000}" name="Janeiro" totalsRowFunction="sum"/>
    <tableColumn id="3" xr3:uid="{00000000-0010-0000-0000-000003000000}" name="Fevereiro" totalsRowFunction="sum" dataDxfId="21" totalsRowDxfId="20">
      <calculatedColumnFormula>ROUND(E5*1.3,0)</calculatedColumnFormula>
    </tableColumn>
    <tableColumn id="4" xr3:uid="{00000000-0010-0000-0000-000004000000}" name="Março" totalsRowFunction="sum" dataDxfId="19" totalsRowDxfId="18"/>
    <tableColumn id="5" xr3:uid="{00000000-0010-0000-0000-000005000000}" name="Abril" totalsRowFunction="sum" dataDxfId="17" totalsRowDxfId="16"/>
    <tableColumn id="6" xr3:uid="{00000000-0010-0000-0000-000006000000}" name="Maio" totalsRowFunction="sum" dataDxfId="15" totalsRowDxfId="14"/>
    <tableColumn id="7" xr3:uid="{00000000-0010-0000-0000-000007000000}" name="Junho" totalsRowFunction="sum" dataDxfId="13" totalsRowDxfId="12"/>
    <tableColumn id="8" xr3:uid="{00000000-0010-0000-0000-000008000000}" name="Julho" totalsRowFunction="sum" dataDxfId="11" totalsRowDxfId="10"/>
    <tableColumn id="9" xr3:uid="{00000000-0010-0000-0000-000009000000}" name="Agosto" totalsRowFunction="sum" dataDxfId="9" totalsRowDxfId="8"/>
    <tableColumn id="10" xr3:uid="{00000000-0010-0000-0000-00000A000000}" name="Setembro" totalsRowFunction="sum" dataDxfId="7" totalsRowDxfId="6"/>
    <tableColumn id="11" xr3:uid="{00000000-0010-0000-0000-00000B000000}" name="Outubro" totalsRowFunction="sum" dataDxfId="5" totalsRowDxfId="4"/>
    <tableColumn id="12" xr3:uid="{00000000-0010-0000-0000-00000C000000}" name="Novembro" totalsRowFunction="sum" dataDxfId="3" totalsRowDxfId="2"/>
    <tableColumn id="13" xr3:uid="{00000000-0010-0000-0000-00000D000000}" name="Dezembro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2:M82"/>
  <sheetViews>
    <sheetView tabSelected="1" topLeftCell="A16" workbookViewId="0">
      <selection activeCell="S40" sqref="S40"/>
    </sheetView>
  </sheetViews>
  <sheetFormatPr defaultRowHeight="14.4" x14ac:dyDescent="0.3"/>
  <cols>
    <col min="7" max="11" width="16.88671875" customWidth="1"/>
    <col min="12" max="12" width="15.33203125" customWidth="1"/>
    <col min="13" max="13" width="23.109375" bestFit="1" customWidth="1"/>
  </cols>
  <sheetData>
    <row r="2" spans="7:13" x14ac:dyDescent="0.3">
      <c r="G2" s="3" t="s">
        <v>0</v>
      </c>
      <c r="H2" s="4" t="s">
        <v>1</v>
      </c>
      <c r="I2" s="4" t="s">
        <v>2</v>
      </c>
      <c r="J2" s="4" t="s">
        <v>3</v>
      </c>
      <c r="K2" s="4" t="s">
        <v>4</v>
      </c>
      <c r="L2" s="10" t="s">
        <v>30</v>
      </c>
      <c r="M2" s="9" t="s">
        <v>52</v>
      </c>
    </row>
    <row r="3" spans="7:13" x14ac:dyDescent="0.3">
      <c r="G3" s="5" t="s">
        <v>31</v>
      </c>
      <c r="H3" s="6">
        <v>20</v>
      </c>
      <c r="I3" s="6" t="s">
        <v>25</v>
      </c>
      <c r="J3" s="6">
        <v>60</v>
      </c>
      <c r="K3" s="11">
        <v>1.7</v>
      </c>
      <c r="L3" s="12">
        <f>J3*1.1</f>
        <v>66</v>
      </c>
      <c r="M3" s="12">
        <f>K3*1.1</f>
        <v>1.87</v>
      </c>
    </row>
    <row r="4" spans="7:13" x14ac:dyDescent="0.3">
      <c r="G4" s="7" t="s">
        <v>6</v>
      </c>
      <c r="H4" s="8">
        <v>28</v>
      </c>
      <c r="I4" s="8" t="s">
        <v>26</v>
      </c>
      <c r="J4" s="8">
        <v>70</v>
      </c>
      <c r="K4" s="13">
        <v>1.74</v>
      </c>
      <c r="L4" s="14">
        <f t="shared" ref="L4:M67" si="0">J4*1.1</f>
        <v>77</v>
      </c>
      <c r="M4" s="14">
        <f t="shared" si="0"/>
        <v>1.9140000000000001</v>
      </c>
    </row>
    <row r="5" spans="7:13" x14ac:dyDescent="0.3">
      <c r="G5" s="5" t="s">
        <v>7</v>
      </c>
      <c r="H5" s="6">
        <v>15</v>
      </c>
      <c r="I5" s="6" t="s">
        <v>27</v>
      </c>
      <c r="J5" s="6">
        <v>50</v>
      </c>
      <c r="K5" s="11">
        <v>1.69</v>
      </c>
      <c r="L5" s="12">
        <f t="shared" si="0"/>
        <v>55.000000000000007</v>
      </c>
      <c r="M5" s="12">
        <f t="shared" si="0"/>
        <v>1.859</v>
      </c>
    </row>
    <row r="6" spans="7:13" x14ac:dyDescent="0.3">
      <c r="G6" s="7" t="s">
        <v>8</v>
      </c>
      <c r="H6" s="8">
        <v>17</v>
      </c>
      <c r="I6" s="8" t="s">
        <v>28</v>
      </c>
      <c r="J6" s="8">
        <v>48</v>
      </c>
      <c r="K6" s="13">
        <v>1.6</v>
      </c>
      <c r="L6" s="14">
        <f t="shared" si="0"/>
        <v>52.800000000000004</v>
      </c>
      <c r="M6" s="14">
        <f t="shared" si="0"/>
        <v>1.7600000000000002</v>
      </c>
    </row>
    <row r="7" spans="7:13" x14ac:dyDescent="0.3">
      <c r="G7" s="5" t="s">
        <v>9</v>
      </c>
      <c r="H7" s="6">
        <v>40</v>
      </c>
      <c r="I7" s="6" t="s">
        <v>29</v>
      </c>
      <c r="J7" s="6">
        <v>58</v>
      </c>
      <c r="K7" s="11">
        <v>1.65</v>
      </c>
      <c r="L7" s="12">
        <f t="shared" si="0"/>
        <v>63.800000000000004</v>
      </c>
      <c r="M7" s="12">
        <f t="shared" si="0"/>
        <v>1.8149999999999999</v>
      </c>
    </row>
    <row r="8" spans="7:13" x14ac:dyDescent="0.3">
      <c r="G8" s="7" t="s">
        <v>10</v>
      </c>
      <c r="H8" s="8">
        <v>63</v>
      </c>
      <c r="I8" s="8" t="s">
        <v>25</v>
      </c>
      <c r="J8" s="8">
        <v>68</v>
      </c>
      <c r="K8" s="13">
        <v>1.68</v>
      </c>
      <c r="L8" s="14">
        <f t="shared" si="0"/>
        <v>74.800000000000011</v>
      </c>
      <c r="M8" s="14">
        <f t="shared" si="0"/>
        <v>1.8480000000000001</v>
      </c>
    </row>
    <row r="9" spans="7:13" x14ac:dyDescent="0.3">
      <c r="G9" s="5" t="s">
        <v>11</v>
      </c>
      <c r="H9" s="6">
        <v>72</v>
      </c>
      <c r="I9" s="6" t="s">
        <v>26</v>
      </c>
      <c r="J9" s="6">
        <v>52</v>
      </c>
      <c r="K9" s="11">
        <v>1.6</v>
      </c>
      <c r="L9" s="12">
        <f t="shared" si="0"/>
        <v>57.2</v>
      </c>
      <c r="M9" s="12">
        <f t="shared" si="0"/>
        <v>1.7600000000000002</v>
      </c>
    </row>
    <row r="10" spans="7:13" x14ac:dyDescent="0.3">
      <c r="G10" s="7" t="s">
        <v>12</v>
      </c>
      <c r="H10" s="8">
        <v>55</v>
      </c>
      <c r="I10" s="8" t="s">
        <v>27</v>
      </c>
      <c r="J10" s="8">
        <v>80</v>
      </c>
      <c r="K10" s="13">
        <v>1.8</v>
      </c>
      <c r="L10" s="14">
        <f t="shared" si="0"/>
        <v>88</v>
      </c>
      <c r="M10" s="14">
        <f t="shared" si="0"/>
        <v>1.9800000000000002</v>
      </c>
    </row>
    <row r="11" spans="7:13" x14ac:dyDescent="0.3">
      <c r="G11" s="5" t="s">
        <v>13</v>
      </c>
      <c r="H11" s="6">
        <v>55</v>
      </c>
      <c r="I11" s="6" t="s">
        <v>28</v>
      </c>
      <c r="J11" s="6">
        <v>95</v>
      </c>
      <c r="K11" s="11">
        <v>1.85</v>
      </c>
      <c r="L11" s="12">
        <f t="shared" si="0"/>
        <v>104.50000000000001</v>
      </c>
      <c r="M11" s="12">
        <f t="shared" si="0"/>
        <v>2.0350000000000001</v>
      </c>
    </row>
    <row r="12" spans="7:13" x14ac:dyDescent="0.3">
      <c r="G12" s="7" t="s">
        <v>14</v>
      </c>
      <c r="H12" s="8">
        <v>24</v>
      </c>
      <c r="I12" s="8" t="s">
        <v>29</v>
      </c>
      <c r="J12" s="8">
        <v>85</v>
      </c>
      <c r="K12" s="13">
        <v>1.9</v>
      </c>
      <c r="L12" s="14">
        <f t="shared" si="0"/>
        <v>93.500000000000014</v>
      </c>
      <c r="M12" s="14">
        <f t="shared" si="0"/>
        <v>2.09</v>
      </c>
    </row>
    <row r="13" spans="7:13" x14ac:dyDescent="0.3">
      <c r="G13" s="5" t="s">
        <v>15</v>
      </c>
      <c r="H13" s="6">
        <v>18</v>
      </c>
      <c r="I13" s="6" t="s">
        <v>25</v>
      </c>
      <c r="J13" s="6">
        <v>65</v>
      </c>
      <c r="K13" s="11">
        <v>1.77</v>
      </c>
      <c r="L13" s="12">
        <f t="shared" si="0"/>
        <v>71.5</v>
      </c>
      <c r="M13" s="12">
        <f t="shared" si="0"/>
        <v>1.9470000000000003</v>
      </c>
    </row>
    <row r="14" spans="7:13" x14ac:dyDescent="0.3">
      <c r="G14" s="7" t="s">
        <v>16</v>
      </c>
      <c r="H14" s="8">
        <v>19</v>
      </c>
      <c r="I14" s="8" t="s">
        <v>26</v>
      </c>
      <c r="J14" s="8">
        <v>55</v>
      </c>
      <c r="K14" s="13">
        <v>1.61</v>
      </c>
      <c r="L14" s="14">
        <f t="shared" si="0"/>
        <v>60.500000000000007</v>
      </c>
      <c r="M14" s="14">
        <f t="shared" si="0"/>
        <v>1.7710000000000004</v>
      </c>
    </row>
    <row r="15" spans="7:13" x14ac:dyDescent="0.3">
      <c r="G15" s="5" t="s">
        <v>17</v>
      </c>
      <c r="H15" s="6">
        <v>19</v>
      </c>
      <c r="I15" s="6" t="s">
        <v>27</v>
      </c>
      <c r="J15" s="6">
        <v>60</v>
      </c>
      <c r="K15" s="11">
        <v>1.62</v>
      </c>
      <c r="L15" s="12">
        <f t="shared" si="0"/>
        <v>66</v>
      </c>
      <c r="M15" s="12">
        <f t="shared" si="0"/>
        <v>1.7820000000000003</v>
      </c>
    </row>
    <row r="16" spans="7:13" x14ac:dyDescent="0.3">
      <c r="G16" s="7" t="s">
        <v>18</v>
      </c>
      <c r="H16" s="8">
        <v>60</v>
      </c>
      <c r="I16" s="8" t="s">
        <v>28</v>
      </c>
      <c r="J16" s="8">
        <v>110</v>
      </c>
      <c r="K16" s="13">
        <v>1.84</v>
      </c>
      <c r="L16" s="14">
        <f t="shared" si="0"/>
        <v>121.00000000000001</v>
      </c>
      <c r="M16" s="14">
        <f t="shared" si="0"/>
        <v>2.0240000000000005</v>
      </c>
    </row>
    <row r="17" spans="7:13" x14ac:dyDescent="0.3">
      <c r="G17" s="5" t="s">
        <v>19</v>
      </c>
      <c r="H17" s="6">
        <v>32</v>
      </c>
      <c r="I17" s="6" t="s">
        <v>29</v>
      </c>
      <c r="J17" s="6">
        <v>56</v>
      </c>
      <c r="K17" s="11">
        <v>1.65</v>
      </c>
      <c r="L17" s="12">
        <f t="shared" si="0"/>
        <v>61.600000000000009</v>
      </c>
      <c r="M17" s="12">
        <f t="shared" si="0"/>
        <v>1.8149999999999999</v>
      </c>
    </row>
    <row r="18" spans="7:13" x14ac:dyDescent="0.3">
      <c r="G18" s="7" t="s">
        <v>20</v>
      </c>
      <c r="H18" s="8">
        <v>25</v>
      </c>
      <c r="I18" s="8" t="s">
        <v>25</v>
      </c>
      <c r="J18" s="8">
        <v>70</v>
      </c>
      <c r="K18" s="13">
        <v>1.78</v>
      </c>
      <c r="L18" s="14">
        <f t="shared" si="0"/>
        <v>77</v>
      </c>
      <c r="M18" s="14">
        <f t="shared" si="0"/>
        <v>1.9580000000000002</v>
      </c>
    </row>
    <row r="19" spans="7:13" x14ac:dyDescent="0.3">
      <c r="G19" s="5" t="s">
        <v>21</v>
      </c>
      <c r="H19" s="6">
        <v>49</v>
      </c>
      <c r="I19" s="6" t="s">
        <v>26</v>
      </c>
      <c r="J19" s="6">
        <v>77</v>
      </c>
      <c r="K19" s="11">
        <v>1.79</v>
      </c>
      <c r="L19" s="12">
        <f t="shared" si="0"/>
        <v>84.7</v>
      </c>
      <c r="M19" s="12">
        <f t="shared" si="0"/>
        <v>1.9690000000000003</v>
      </c>
    </row>
    <row r="20" spans="7:13" x14ac:dyDescent="0.3">
      <c r="G20" s="7" t="s">
        <v>22</v>
      </c>
      <c r="H20" s="8">
        <v>10</v>
      </c>
      <c r="I20" s="8" t="s">
        <v>27</v>
      </c>
      <c r="J20" s="8">
        <v>38</v>
      </c>
      <c r="K20" s="13">
        <v>1.3</v>
      </c>
      <c r="L20" s="14">
        <f t="shared" si="0"/>
        <v>41.800000000000004</v>
      </c>
      <c r="M20" s="14">
        <f t="shared" si="0"/>
        <v>1.4300000000000002</v>
      </c>
    </row>
    <row r="21" spans="7:13" x14ac:dyDescent="0.3">
      <c r="G21" s="5" t="s">
        <v>23</v>
      </c>
      <c r="H21" s="6">
        <v>5</v>
      </c>
      <c r="I21" s="6" t="s">
        <v>28</v>
      </c>
      <c r="J21" s="6">
        <v>28</v>
      </c>
      <c r="K21" s="11">
        <v>1.1000000000000001</v>
      </c>
      <c r="L21" s="12">
        <f t="shared" si="0"/>
        <v>30.800000000000004</v>
      </c>
      <c r="M21" s="12">
        <f t="shared" si="0"/>
        <v>1.2100000000000002</v>
      </c>
    </row>
    <row r="22" spans="7:13" x14ac:dyDescent="0.3">
      <c r="G22" s="7" t="s">
        <v>24</v>
      </c>
      <c r="H22" s="8">
        <v>11</v>
      </c>
      <c r="I22" s="8" t="s">
        <v>29</v>
      </c>
      <c r="J22" s="8">
        <v>40</v>
      </c>
      <c r="K22" s="13">
        <v>1.3</v>
      </c>
      <c r="L22" s="14">
        <f t="shared" si="0"/>
        <v>44</v>
      </c>
      <c r="M22" s="14">
        <f t="shared" si="0"/>
        <v>1.4300000000000002</v>
      </c>
    </row>
    <row r="23" spans="7:13" x14ac:dyDescent="0.3">
      <c r="G23" s="5" t="s">
        <v>5</v>
      </c>
      <c r="H23" s="6">
        <v>20</v>
      </c>
      <c r="I23" s="6" t="s">
        <v>25</v>
      </c>
      <c r="J23" s="6">
        <v>60</v>
      </c>
      <c r="K23" s="11">
        <v>1.7</v>
      </c>
      <c r="L23" s="12">
        <f t="shared" si="0"/>
        <v>66</v>
      </c>
      <c r="M23" s="12">
        <f t="shared" si="0"/>
        <v>1.87</v>
      </c>
    </row>
    <row r="24" spans="7:13" x14ac:dyDescent="0.3">
      <c r="G24" s="7" t="s">
        <v>6</v>
      </c>
      <c r="H24" s="8">
        <v>28</v>
      </c>
      <c r="I24" s="8" t="s">
        <v>26</v>
      </c>
      <c r="J24" s="8">
        <v>70</v>
      </c>
      <c r="K24" s="13">
        <v>1.74</v>
      </c>
      <c r="L24" s="14">
        <f t="shared" si="0"/>
        <v>77</v>
      </c>
      <c r="M24" s="14">
        <f t="shared" si="0"/>
        <v>1.9140000000000001</v>
      </c>
    </row>
    <row r="25" spans="7:13" x14ac:dyDescent="0.3">
      <c r="G25" s="5" t="s">
        <v>7</v>
      </c>
      <c r="H25" s="6">
        <v>15</v>
      </c>
      <c r="I25" s="6" t="s">
        <v>27</v>
      </c>
      <c r="J25" s="6">
        <v>50</v>
      </c>
      <c r="K25" s="11">
        <v>1.69</v>
      </c>
      <c r="L25" s="12">
        <f t="shared" si="0"/>
        <v>55.000000000000007</v>
      </c>
      <c r="M25" s="12">
        <f t="shared" si="0"/>
        <v>1.859</v>
      </c>
    </row>
    <row r="26" spans="7:13" x14ac:dyDescent="0.3">
      <c r="G26" s="7" t="s">
        <v>8</v>
      </c>
      <c r="H26" s="8">
        <v>17</v>
      </c>
      <c r="I26" s="8" t="s">
        <v>28</v>
      </c>
      <c r="J26" s="8">
        <v>48</v>
      </c>
      <c r="K26" s="13">
        <v>1.6</v>
      </c>
      <c r="L26" s="14">
        <f t="shared" si="0"/>
        <v>52.800000000000004</v>
      </c>
      <c r="M26" s="14">
        <f t="shared" si="0"/>
        <v>1.7600000000000002</v>
      </c>
    </row>
    <row r="27" spans="7:13" x14ac:dyDescent="0.3">
      <c r="G27" s="5" t="s">
        <v>9</v>
      </c>
      <c r="H27" s="6">
        <v>40</v>
      </c>
      <c r="I27" s="6" t="s">
        <v>29</v>
      </c>
      <c r="J27" s="6">
        <v>58</v>
      </c>
      <c r="K27" s="11">
        <v>1.65</v>
      </c>
      <c r="L27" s="12">
        <f t="shared" si="0"/>
        <v>63.800000000000004</v>
      </c>
      <c r="M27" s="12">
        <f t="shared" si="0"/>
        <v>1.8149999999999999</v>
      </c>
    </row>
    <row r="28" spans="7:13" x14ac:dyDescent="0.3">
      <c r="G28" s="7" t="s">
        <v>10</v>
      </c>
      <c r="H28" s="8">
        <v>63</v>
      </c>
      <c r="I28" s="8" t="s">
        <v>25</v>
      </c>
      <c r="J28" s="8">
        <v>68</v>
      </c>
      <c r="K28" s="13">
        <v>1.68</v>
      </c>
      <c r="L28" s="14">
        <f t="shared" si="0"/>
        <v>74.800000000000011</v>
      </c>
      <c r="M28" s="14">
        <f t="shared" si="0"/>
        <v>1.8480000000000001</v>
      </c>
    </row>
    <row r="29" spans="7:13" x14ac:dyDescent="0.3">
      <c r="G29" s="5" t="s">
        <v>11</v>
      </c>
      <c r="H29" s="6">
        <v>72</v>
      </c>
      <c r="I29" s="6" t="s">
        <v>26</v>
      </c>
      <c r="J29" s="6">
        <v>52</v>
      </c>
      <c r="K29" s="11">
        <v>1.6</v>
      </c>
      <c r="L29" s="12">
        <f t="shared" si="0"/>
        <v>57.2</v>
      </c>
      <c r="M29" s="12">
        <f t="shared" si="0"/>
        <v>1.7600000000000002</v>
      </c>
    </row>
    <row r="30" spans="7:13" x14ac:dyDescent="0.3">
      <c r="G30" s="7" t="s">
        <v>12</v>
      </c>
      <c r="H30" s="8">
        <v>55</v>
      </c>
      <c r="I30" s="8" t="s">
        <v>27</v>
      </c>
      <c r="J30" s="8">
        <v>80</v>
      </c>
      <c r="K30" s="13">
        <v>1.8</v>
      </c>
      <c r="L30" s="14">
        <f t="shared" si="0"/>
        <v>88</v>
      </c>
      <c r="M30" s="14">
        <f t="shared" si="0"/>
        <v>1.9800000000000002</v>
      </c>
    </row>
    <row r="31" spans="7:13" x14ac:dyDescent="0.3">
      <c r="G31" s="5" t="s">
        <v>13</v>
      </c>
      <c r="H31" s="6">
        <v>55</v>
      </c>
      <c r="I31" s="6" t="s">
        <v>28</v>
      </c>
      <c r="J31" s="6">
        <v>95</v>
      </c>
      <c r="K31" s="11">
        <v>1.85</v>
      </c>
      <c r="L31" s="12">
        <f t="shared" si="0"/>
        <v>104.50000000000001</v>
      </c>
      <c r="M31" s="12">
        <f t="shared" si="0"/>
        <v>2.0350000000000001</v>
      </c>
    </row>
    <row r="32" spans="7:13" x14ac:dyDescent="0.3">
      <c r="G32" s="7" t="s">
        <v>14</v>
      </c>
      <c r="H32" s="8">
        <v>24</v>
      </c>
      <c r="I32" s="8" t="s">
        <v>29</v>
      </c>
      <c r="J32" s="8">
        <v>85</v>
      </c>
      <c r="K32" s="13">
        <v>1.9</v>
      </c>
      <c r="L32" s="14">
        <f t="shared" si="0"/>
        <v>93.500000000000014</v>
      </c>
      <c r="M32" s="14">
        <f t="shared" si="0"/>
        <v>2.09</v>
      </c>
    </row>
    <row r="33" spans="7:13" x14ac:dyDescent="0.3">
      <c r="G33" s="5" t="s">
        <v>15</v>
      </c>
      <c r="H33" s="6">
        <v>18</v>
      </c>
      <c r="I33" s="6" t="s">
        <v>25</v>
      </c>
      <c r="J33" s="6">
        <v>65</v>
      </c>
      <c r="K33" s="11">
        <v>1.77</v>
      </c>
      <c r="L33" s="12">
        <f t="shared" si="0"/>
        <v>71.5</v>
      </c>
      <c r="M33" s="12">
        <f t="shared" si="0"/>
        <v>1.9470000000000003</v>
      </c>
    </row>
    <row r="34" spans="7:13" x14ac:dyDescent="0.3">
      <c r="G34" s="7" t="s">
        <v>16</v>
      </c>
      <c r="H34" s="8">
        <v>19</v>
      </c>
      <c r="I34" s="8" t="s">
        <v>26</v>
      </c>
      <c r="J34" s="8">
        <v>55</v>
      </c>
      <c r="K34" s="13">
        <v>1.61</v>
      </c>
      <c r="L34" s="14">
        <f t="shared" si="0"/>
        <v>60.500000000000007</v>
      </c>
      <c r="M34" s="14">
        <f t="shared" si="0"/>
        <v>1.7710000000000004</v>
      </c>
    </row>
    <row r="35" spans="7:13" x14ac:dyDescent="0.3">
      <c r="G35" s="5" t="s">
        <v>17</v>
      </c>
      <c r="H35" s="6">
        <v>19</v>
      </c>
      <c r="I35" s="6" t="s">
        <v>27</v>
      </c>
      <c r="J35" s="6">
        <v>60</v>
      </c>
      <c r="K35" s="11">
        <v>1.62</v>
      </c>
      <c r="L35" s="12">
        <f t="shared" si="0"/>
        <v>66</v>
      </c>
      <c r="M35" s="12">
        <f t="shared" si="0"/>
        <v>1.7820000000000003</v>
      </c>
    </row>
    <row r="36" spans="7:13" x14ac:dyDescent="0.3">
      <c r="G36" s="7" t="s">
        <v>18</v>
      </c>
      <c r="H36" s="8">
        <v>60</v>
      </c>
      <c r="I36" s="8" t="s">
        <v>28</v>
      </c>
      <c r="J36" s="8">
        <v>110</v>
      </c>
      <c r="K36" s="13">
        <v>1.84</v>
      </c>
      <c r="L36" s="14">
        <f t="shared" si="0"/>
        <v>121.00000000000001</v>
      </c>
      <c r="M36" s="14">
        <f t="shared" si="0"/>
        <v>2.0240000000000005</v>
      </c>
    </row>
    <row r="37" spans="7:13" x14ac:dyDescent="0.3">
      <c r="G37" s="5" t="s">
        <v>19</v>
      </c>
      <c r="H37" s="6">
        <v>32</v>
      </c>
      <c r="I37" s="6" t="s">
        <v>29</v>
      </c>
      <c r="J37" s="6">
        <v>56</v>
      </c>
      <c r="K37" s="11">
        <v>1.65</v>
      </c>
      <c r="L37" s="12">
        <f t="shared" si="0"/>
        <v>61.600000000000009</v>
      </c>
      <c r="M37" s="12">
        <f t="shared" si="0"/>
        <v>1.8149999999999999</v>
      </c>
    </row>
    <row r="38" spans="7:13" x14ac:dyDescent="0.3">
      <c r="G38" s="7" t="s">
        <v>20</v>
      </c>
      <c r="H38" s="8">
        <v>25</v>
      </c>
      <c r="I38" s="8" t="s">
        <v>25</v>
      </c>
      <c r="J38" s="8">
        <v>70</v>
      </c>
      <c r="K38" s="13">
        <v>1.78</v>
      </c>
      <c r="L38" s="14">
        <f t="shared" si="0"/>
        <v>77</v>
      </c>
      <c r="M38" s="14">
        <f t="shared" si="0"/>
        <v>1.9580000000000002</v>
      </c>
    </row>
    <row r="39" spans="7:13" x14ac:dyDescent="0.3">
      <c r="G39" s="5" t="s">
        <v>21</v>
      </c>
      <c r="H39" s="6">
        <v>49</v>
      </c>
      <c r="I39" s="6" t="s">
        <v>26</v>
      </c>
      <c r="J39" s="6">
        <v>77</v>
      </c>
      <c r="K39" s="11">
        <v>1.79</v>
      </c>
      <c r="L39" s="12">
        <f t="shared" si="0"/>
        <v>84.7</v>
      </c>
      <c r="M39" s="12">
        <f t="shared" si="0"/>
        <v>1.9690000000000003</v>
      </c>
    </row>
    <row r="40" spans="7:13" x14ac:dyDescent="0.3">
      <c r="G40" s="7" t="s">
        <v>22</v>
      </c>
      <c r="H40" s="8">
        <v>10</v>
      </c>
      <c r="I40" s="8" t="s">
        <v>27</v>
      </c>
      <c r="J40" s="8">
        <v>38</v>
      </c>
      <c r="K40" s="13">
        <v>1.3</v>
      </c>
      <c r="L40" s="14">
        <f t="shared" si="0"/>
        <v>41.800000000000004</v>
      </c>
      <c r="M40" s="14">
        <f t="shared" si="0"/>
        <v>1.4300000000000002</v>
      </c>
    </row>
    <row r="41" spans="7:13" x14ac:dyDescent="0.3">
      <c r="G41" s="5" t="s">
        <v>23</v>
      </c>
      <c r="H41" s="6">
        <v>5</v>
      </c>
      <c r="I41" s="6" t="s">
        <v>28</v>
      </c>
      <c r="J41" s="6">
        <v>28</v>
      </c>
      <c r="K41" s="11">
        <v>1.1000000000000001</v>
      </c>
      <c r="L41" s="12">
        <f t="shared" si="0"/>
        <v>30.800000000000004</v>
      </c>
      <c r="M41" s="12">
        <f t="shared" si="0"/>
        <v>1.2100000000000002</v>
      </c>
    </row>
    <row r="42" spans="7:13" x14ac:dyDescent="0.3">
      <c r="G42" s="7" t="s">
        <v>24</v>
      </c>
      <c r="H42" s="8">
        <v>11</v>
      </c>
      <c r="I42" s="8" t="s">
        <v>29</v>
      </c>
      <c r="J42" s="8">
        <v>40</v>
      </c>
      <c r="K42" s="13">
        <v>1.3</v>
      </c>
      <c r="L42" s="14">
        <f t="shared" si="0"/>
        <v>44</v>
      </c>
      <c r="M42" s="14">
        <f t="shared" si="0"/>
        <v>1.4300000000000002</v>
      </c>
    </row>
    <row r="43" spans="7:13" x14ac:dyDescent="0.3">
      <c r="G43" s="5" t="s">
        <v>5</v>
      </c>
      <c r="H43" s="6">
        <v>20</v>
      </c>
      <c r="I43" s="6" t="s">
        <v>25</v>
      </c>
      <c r="J43" s="6">
        <v>60</v>
      </c>
      <c r="K43" s="11">
        <v>1.7</v>
      </c>
      <c r="L43" s="12">
        <f t="shared" si="0"/>
        <v>66</v>
      </c>
      <c r="M43" s="12">
        <f t="shared" si="0"/>
        <v>1.87</v>
      </c>
    </row>
    <row r="44" spans="7:13" x14ac:dyDescent="0.3">
      <c r="G44" s="7" t="s">
        <v>6</v>
      </c>
      <c r="H44" s="8">
        <v>28</v>
      </c>
      <c r="I44" s="8" t="s">
        <v>26</v>
      </c>
      <c r="J44" s="8">
        <v>70</v>
      </c>
      <c r="K44" s="13">
        <v>1.74</v>
      </c>
      <c r="L44" s="14">
        <f t="shared" si="0"/>
        <v>77</v>
      </c>
      <c r="M44" s="14">
        <f t="shared" si="0"/>
        <v>1.9140000000000001</v>
      </c>
    </row>
    <row r="45" spans="7:13" x14ac:dyDescent="0.3">
      <c r="G45" s="5" t="s">
        <v>7</v>
      </c>
      <c r="H45" s="6">
        <v>15</v>
      </c>
      <c r="I45" s="6" t="s">
        <v>27</v>
      </c>
      <c r="J45" s="6">
        <v>50</v>
      </c>
      <c r="K45" s="11">
        <v>1.69</v>
      </c>
      <c r="L45" s="12">
        <f t="shared" si="0"/>
        <v>55.000000000000007</v>
      </c>
      <c r="M45" s="12">
        <f t="shared" si="0"/>
        <v>1.859</v>
      </c>
    </row>
    <row r="46" spans="7:13" x14ac:dyDescent="0.3">
      <c r="G46" s="7" t="s">
        <v>8</v>
      </c>
      <c r="H46" s="8">
        <v>17</v>
      </c>
      <c r="I46" s="8" t="s">
        <v>28</v>
      </c>
      <c r="J46" s="8">
        <v>48</v>
      </c>
      <c r="K46" s="13">
        <v>1.6</v>
      </c>
      <c r="L46" s="14">
        <f t="shared" si="0"/>
        <v>52.800000000000004</v>
      </c>
      <c r="M46" s="14">
        <f t="shared" si="0"/>
        <v>1.7600000000000002</v>
      </c>
    </row>
    <row r="47" spans="7:13" x14ac:dyDescent="0.3">
      <c r="G47" s="5" t="s">
        <v>9</v>
      </c>
      <c r="H47" s="6">
        <v>40</v>
      </c>
      <c r="I47" s="6" t="s">
        <v>29</v>
      </c>
      <c r="J47" s="6">
        <v>58</v>
      </c>
      <c r="K47" s="11">
        <v>1.65</v>
      </c>
      <c r="L47" s="12">
        <f t="shared" si="0"/>
        <v>63.800000000000004</v>
      </c>
      <c r="M47" s="12">
        <f t="shared" si="0"/>
        <v>1.8149999999999999</v>
      </c>
    </row>
    <row r="48" spans="7:13" x14ac:dyDescent="0.3">
      <c r="G48" s="7" t="s">
        <v>10</v>
      </c>
      <c r="H48" s="8">
        <v>63</v>
      </c>
      <c r="I48" s="8" t="s">
        <v>25</v>
      </c>
      <c r="J48" s="8">
        <v>68</v>
      </c>
      <c r="K48" s="13">
        <v>1.68</v>
      </c>
      <c r="L48" s="14">
        <f t="shared" si="0"/>
        <v>74.800000000000011</v>
      </c>
      <c r="M48" s="14">
        <f t="shared" si="0"/>
        <v>1.8480000000000001</v>
      </c>
    </row>
    <row r="49" spans="7:13" x14ac:dyDescent="0.3">
      <c r="G49" s="5" t="s">
        <v>11</v>
      </c>
      <c r="H49" s="6">
        <v>72</v>
      </c>
      <c r="I49" s="6" t="s">
        <v>26</v>
      </c>
      <c r="J49" s="6">
        <v>52</v>
      </c>
      <c r="K49" s="11">
        <v>1.6</v>
      </c>
      <c r="L49" s="12">
        <f t="shared" si="0"/>
        <v>57.2</v>
      </c>
      <c r="M49" s="12">
        <f t="shared" si="0"/>
        <v>1.7600000000000002</v>
      </c>
    </row>
    <row r="50" spans="7:13" x14ac:dyDescent="0.3">
      <c r="G50" s="7" t="s">
        <v>12</v>
      </c>
      <c r="H50" s="8">
        <v>55</v>
      </c>
      <c r="I50" s="8" t="s">
        <v>27</v>
      </c>
      <c r="J50" s="8">
        <v>80</v>
      </c>
      <c r="K50" s="13">
        <v>1.8</v>
      </c>
      <c r="L50" s="14">
        <f t="shared" si="0"/>
        <v>88</v>
      </c>
      <c r="M50" s="14">
        <f t="shared" si="0"/>
        <v>1.9800000000000002</v>
      </c>
    </row>
    <row r="51" spans="7:13" x14ac:dyDescent="0.3">
      <c r="G51" s="5" t="s">
        <v>13</v>
      </c>
      <c r="H51" s="6">
        <v>55</v>
      </c>
      <c r="I51" s="6" t="s">
        <v>28</v>
      </c>
      <c r="J51" s="6">
        <v>95</v>
      </c>
      <c r="K51" s="11">
        <v>1.85</v>
      </c>
      <c r="L51" s="12">
        <f t="shared" si="0"/>
        <v>104.50000000000001</v>
      </c>
      <c r="M51" s="12">
        <f t="shared" si="0"/>
        <v>2.0350000000000001</v>
      </c>
    </row>
    <row r="52" spans="7:13" x14ac:dyDescent="0.3">
      <c r="G52" s="7" t="s">
        <v>14</v>
      </c>
      <c r="H52" s="8">
        <v>24</v>
      </c>
      <c r="I52" s="8" t="s">
        <v>29</v>
      </c>
      <c r="J52" s="8">
        <v>85</v>
      </c>
      <c r="K52" s="13">
        <v>1.9</v>
      </c>
      <c r="L52" s="14">
        <f t="shared" si="0"/>
        <v>93.500000000000014</v>
      </c>
      <c r="M52" s="14">
        <f t="shared" si="0"/>
        <v>2.09</v>
      </c>
    </row>
    <row r="53" spans="7:13" x14ac:dyDescent="0.3">
      <c r="G53" s="5" t="s">
        <v>15</v>
      </c>
      <c r="H53" s="6">
        <v>18</v>
      </c>
      <c r="I53" s="6" t="s">
        <v>25</v>
      </c>
      <c r="J53" s="6">
        <v>65</v>
      </c>
      <c r="K53" s="11">
        <v>1.77</v>
      </c>
      <c r="L53" s="12">
        <f t="shared" si="0"/>
        <v>71.5</v>
      </c>
      <c r="M53" s="12">
        <f t="shared" si="0"/>
        <v>1.9470000000000003</v>
      </c>
    </row>
    <row r="54" spans="7:13" x14ac:dyDescent="0.3">
      <c r="G54" s="7" t="s">
        <v>16</v>
      </c>
      <c r="H54" s="8">
        <v>19</v>
      </c>
      <c r="I54" s="8" t="s">
        <v>26</v>
      </c>
      <c r="J54" s="8">
        <v>55</v>
      </c>
      <c r="K54" s="13">
        <v>1.61</v>
      </c>
      <c r="L54" s="14">
        <f t="shared" si="0"/>
        <v>60.500000000000007</v>
      </c>
      <c r="M54" s="14">
        <f t="shared" si="0"/>
        <v>1.7710000000000004</v>
      </c>
    </row>
    <row r="55" spans="7:13" x14ac:dyDescent="0.3">
      <c r="G55" s="5" t="s">
        <v>17</v>
      </c>
      <c r="H55" s="6">
        <v>19</v>
      </c>
      <c r="I55" s="6" t="s">
        <v>27</v>
      </c>
      <c r="J55" s="6">
        <v>60</v>
      </c>
      <c r="K55" s="11">
        <v>1.62</v>
      </c>
      <c r="L55" s="12">
        <f t="shared" si="0"/>
        <v>66</v>
      </c>
      <c r="M55" s="12">
        <f t="shared" si="0"/>
        <v>1.7820000000000003</v>
      </c>
    </row>
    <row r="56" spans="7:13" x14ac:dyDescent="0.3">
      <c r="G56" s="7" t="s">
        <v>18</v>
      </c>
      <c r="H56" s="8">
        <v>60</v>
      </c>
      <c r="I56" s="8" t="s">
        <v>28</v>
      </c>
      <c r="J56" s="8">
        <v>110</v>
      </c>
      <c r="K56" s="13">
        <v>1.84</v>
      </c>
      <c r="L56" s="14">
        <f t="shared" si="0"/>
        <v>121.00000000000001</v>
      </c>
      <c r="M56" s="14">
        <f t="shared" si="0"/>
        <v>2.0240000000000005</v>
      </c>
    </row>
    <row r="57" spans="7:13" x14ac:dyDescent="0.3">
      <c r="G57" s="5" t="s">
        <v>19</v>
      </c>
      <c r="H57" s="6">
        <v>32</v>
      </c>
      <c r="I57" s="6" t="s">
        <v>29</v>
      </c>
      <c r="J57" s="6">
        <v>56</v>
      </c>
      <c r="K57" s="11">
        <v>1.65</v>
      </c>
      <c r="L57" s="12">
        <f t="shared" si="0"/>
        <v>61.600000000000009</v>
      </c>
      <c r="M57" s="12">
        <f t="shared" si="0"/>
        <v>1.8149999999999999</v>
      </c>
    </row>
    <row r="58" spans="7:13" x14ac:dyDescent="0.3">
      <c r="G58" s="7" t="s">
        <v>20</v>
      </c>
      <c r="H58" s="8">
        <v>25</v>
      </c>
      <c r="I58" s="8" t="s">
        <v>25</v>
      </c>
      <c r="J58" s="8">
        <v>70</v>
      </c>
      <c r="K58" s="13">
        <v>1.78</v>
      </c>
      <c r="L58" s="14">
        <f t="shared" si="0"/>
        <v>77</v>
      </c>
      <c r="M58" s="14">
        <f t="shared" si="0"/>
        <v>1.9580000000000002</v>
      </c>
    </row>
    <row r="59" spans="7:13" x14ac:dyDescent="0.3">
      <c r="G59" s="5" t="s">
        <v>21</v>
      </c>
      <c r="H59" s="6">
        <v>49</v>
      </c>
      <c r="I59" s="6" t="s">
        <v>26</v>
      </c>
      <c r="J59" s="6">
        <v>80</v>
      </c>
      <c r="K59" s="11">
        <v>1.79</v>
      </c>
      <c r="L59" s="12">
        <f t="shared" si="0"/>
        <v>88</v>
      </c>
      <c r="M59" s="12">
        <f t="shared" si="0"/>
        <v>1.9690000000000003</v>
      </c>
    </row>
    <row r="60" spans="7:13" x14ac:dyDescent="0.3">
      <c r="G60" s="7" t="s">
        <v>22</v>
      </c>
      <c r="H60" s="8">
        <v>10</v>
      </c>
      <c r="I60" s="8" t="s">
        <v>27</v>
      </c>
      <c r="J60" s="8">
        <v>38</v>
      </c>
      <c r="K60" s="13">
        <v>1.3</v>
      </c>
      <c r="L60" s="14">
        <f t="shared" si="0"/>
        <v>41.800000000000004</v>
      </c>
      <c r="M60" s="14">
        <f t="shared" si="0"/>
        <v>1.4300000000000002</v>
      </c>
    </row>
    <row r="61" spans="7:13" x14ac:dyDescent="0.3">
      <c r="G61" s="5" t="s">
        <v>23</v>
      </c>
      <c r="H61" s="6">
        <v>5</v>
      </c>
      <c r="I61" s="6" t="s">
        <v>28</v>
      </c>
      <c r="J61" s="6">
        <v>28</v>
      </c>
      <c r="K61" s="11">
        <v>1.1000000000000001</v>
      </c>
      <c r="L61" s="12">
        <f t="shared" si="0"/>
        <v>30.800000000000004</v>
      </c>
      <c r="M61" s="12">
        <f t="shared" si="0"/>
        <v>1.2100000000000002</v>
      </c>
    </row>
    <row r="62" spans="7:13" x14ac:dyDescent="0.3">
      <c r="G62" s="7" t="s">
        <v>24</v>
      </c>
      <c r="H62" s="8">
        <v>11</v>
      </c>
      <c r="I62" s="8" t="s">
        <v>29</v>
      </c>
      <c r="J62" s="8">
        <v>40</v>
      </c>
      <c r="K62" s="13">
        <v>1.3</v>
      </c>
      <c r="L62" s="14">
        <f t="shared" si="0"/>
        <v>44</v>
      </c>
      <c r="M62" s="14">
        <f t="shared" si="0"/>
        <v>1.4300000000000002</v>
      </c>
    </row>
    <row r="63" spans="7:13" x14ac:dyDescent="0.3">
      <c r="G63" s="5" t="s">
        <v>5</v>
      </c>
      <c r="H63" s="6">
        <v>20</v>
      </c>
      <c r="I63" s="6" t="s">
        <v>25</v>
      </c>
      <c r="J63" s="6">
        <v>60</v>
      </c>
      <c r="K63" s="11">
        <v>1.7</v>
      </c>
      <c r="L63" s="12">
        <f t="shared" si="0"/>
        <v>66</v>
      </c>
      <c r="M63" s="12">
        <f t="shared" si="0"/>
        <v>1.87</v>
      </c>
    </row>
    <row r="64" spans="7:13" x14ac:dyDescent="0.3">
      <c r="G64" s="7" t="s">
        <v>6</v>
      </c>
      <c r="H64" s="8">
        <v>28</v>
      </c>
      <c r="I64" s="8" t="s">
        <v>26</v>
      </c>
      <c r="J64" s="8">
        <v>70</v>
      </c>
      <c r="K64" s="13">
        <v>1.74</v>
      </c>
      <c r="L64" s="14">
        <f t="shared" si="0"/>
        <v>77</v>
      </c>
      <c r="M64" s="14">
        <f t="shared" si="0"/>
        <v>1.9140000000000001</v>
      </c>
    </row>
    <row r="65" spans="7:13" x14ac:dyDescent="0.3">
      <c r="G65" s="5" t="s">
        <v>7</v>
      </c>
      <c r="H65" s="6">
        <v>15</v>
      </c>
      <c r="I65" s="6" t="s">
        <v>27</v>
      </c>
      <c r="J65" s="6">
        <v>50</v>
      </c>
      <c r="K65" s="11">
        <v>1.69</v>
      </c>
      <c r="L65" s="12">
        <f t="shared" si="0"/>
        <v>55.000000000000007</v>
      </c>
      <c r="M65" s="12">
        <f t="shared" si="0"/>
        <v>1.859</v>
      </c>
    </row>
    <row r="66" spans="7:13" x14ac:dyDescent="0.3">
      <c r="G66" s="7" t="s">
        <v>8</v>
      </c>
      <c r="H66" s="8">
        <v>17</v>
      </c>
      <c r="I66" s="8" t="s">
        <v>28</v>
      </c>
      <c r="J66" s="8">
        <v>48</v>
      </c>
      <c r="K66" s="13">
        <v>1.6</v>
      </c>
      <c r="L66" s="14">
        <f t="shared" si="0"/>
        <v>52.800000000000004</v>
      </c>
      <c r="M66" s="14">
        <f t="shared" si="0"/>
        <v>1.7600000000000002</v>
      </c>
    </row>
    <row r="67" spans="7:13" x14ac:dyDescent="0.3">
      <c r="G67" s="5" t="s">
        <v>9</v>
      </c>
      <c r="H67" s="6">
        <v>40</v>
      </c>
      <c r="I67" s="6" t="s">
        <v>29</v>
      </c>
      <c r="J67" s="6">
        <v>58</v>
      </c>
      <c r="K67" s="11">
        <v>1.65</v>
      </c>
      <c r="L67" s="12">
        <f t="shared" si="0"/>
        <v>63.800000000000004</v>
      </c>
      <c r="M67" s="12">
        <f t="shared" si="0"/>
        <v>1.8149999999999999</v>
      </c>
    </row>
    <row r="68" spans="7:13" x14ac:dyDescent="0.3">
      <c r="G68" s="7" t="s">
        <v>10</v>
      </c>
      <c r="H68" s="8">
        <v>63</v>
      </c>
      <c r="I68" s="8" t="s">
        <v>25</v>
      </c>
      <c r="J68" s="8">
        <v>68</v>
      </c>
      <c r="K68" s="13">
        <v>1.68</v>
      </c>
      <c r="L68" s="14">
        <f t="shared" ref="L68:M82" si="1">J68*1.1</f>
        <v>74.800000000000011</v>
      </c>
      <c r="M68" s="14">
        <f t="shared" si="1"/>
        <v>1.8480000000000001</v>
      </c>
    </row>
    <row r="69" spans="7:13" x14ac:dyDescent="0.3">
      <c r="G69" s="5" t="s">
        <v>11</v>
      </c>
      <c r="H69" s="6">
        <v>72</v>
      </c>
      <c r="I69" s="6" t="s">
        <v>26</v>
      </c>
      <c r="J69" s="6">
        <v>52</v>
      </c>
      <c r="K69" s="11">
        <v>1.6</v>
      </c>
      <c r="L69" s="12">
        <f t="shared" si="1"/>
        <v>57.2</v>
      </c>
      <c r="M69" s="12">
        <f t="shared" si="1"/>
        <v>1.7600000000000002</v>
      </c>
    </row>
    <row r="70" spans="7:13" x14ac:dyDescent="0.3">
      <c r="G70" s="7" t="s">
        <v>12</v>
      </c>
      <c r="H70" s="8">
        <v>55</v>
      </c>
      <c r="I70" s="8" t="s">
        <v>27</v>
      </c>
      <c r="J70" s="8">
        <v>80</v>
      </c>
      <c r="K70" s="13">
        <v>1.8</v>
      </c>
      <c r="L70" s="14">
        <f t="shared" si="1"/>
        <v>88</v>
      </c>
      <c r="M70" s="14">
        <f t="shared" si="1"/>
        <v>1.9800000000000002</v>
      </c>
    </row>
    <row r="71" spans="7:13" x14ac:dyDescent="0.3">
      <c r="G71" s="5" t="s">
        <v>13</v>
      </c>
      <c r="H71" s="6">
        <v>55</v>
      </c>
      <c r="I71" s="6" t="s">
        <v>28</v>
      </c>
      <c r="J71" s="6">
        <v>95</v>
      </c>
      <c r="K71" s="11">
        <v>1.85</v>
      </c>
      <c r="L71" s="12">
        <f t="shared" si="1"/>
        <v>104.50000000000001</v>
      </c>
      <c r="M71" s="12">
        <f t="shared" si="1"/>
        <v>2.0350000000000001</v>
      </c>
    </row>
    <row r="72" spans="7:13" x14ac:dyDescent="0.3">
      <c r="G72" s="7" t="s">
        <v>14</v>
      </c>
      <c r="H72" s="8">
        <v>24</v>
      </c>
      <c r="I72" s="8" t="s">
        <v>29</v>
      </c>
      <c r="J72" s="8">
        <v>85</v>
      </c>
      <c r="K72" s="13">
        <v>1.9</v>
      </c>
      <c r="L72" s="14">
        <f t="shared" si="1"/>
        <v>93.500000000000014</v>
      </c>
      <c r="M72" s="14">
        <f t="shared" si="1"/>
        <v>2.09</v>
      </c>
    </row>
    <row r="73" spans="7:13" x14ac:dyDescent="0.3">
      <c r="G73" s="5" t="s">
        <v>15</v>
      </c>
      <c r="H73" s="6">
        <v>18</v>
      </c>
      <c r="I73" s="6" t="s">
        <v>25</v>
      </c>
      <c r="J73" s="6">
        <v>65</v>
      </c>
      <c r="K73" s="11">
        <v>1.77</v>
      </c>
      <c r="L73" s="12">
        <f t="shared" si="1"/>
        <v>71.5</v>
      </c>
      <c r="M73" s="12">
        <f t="shared" si="1"/>
        <v>1.9470000000000003</v>
      </c>
    </row>
    <row r="74" spans="7:13" x14ac:dyDescent="0.3">
      <c r="G74" s="7" t="s">
        <v>16</v>
      </c>
      <c r="H74" s="8">
        <v>19</v>
      </c>
      <c r="I74" s="8" t="s">
        <v>26</v>
      </c>
      <c r="J74" s="8">
        <v>55</v>
      </c>
      <c r="K74" s="13">
        <v>1.61</v>
      </c>
      <c r="L74" s="14">
        <f t="shared" si="1"/>
        <v>60.500000000000007</v>
      </c>
      <c r="M74" s="14">
        <f t="shared" si="1"/>
        <v>1.7710000000000004</v>
      </c>
    </row>
    <row r="75" spans="7:13" x14ac:dyDescent="0.3">
      <c r="G75" s="5" t="s">
        <v>17</v>
      </c>
      <c r="H75" s="6">
        <v>19</v>
      </c>
      <c r="I75" s="6" t="s">
        <v>27</v>
      </c>
      <c r="J75" s="6">
        <v>60</v>
      </c>
      <c r="K75" s="11">
        <v>1.62</v>
      </c>
      <c r="L75" s="12">
        <f t="shared" si="1"/>
        <v>66</v>
      </c>
      <c r="M75" s="12">
        <f t="shared" si="1"/>
        <v>1.7820000000000003</v>
      </c>
    </row>
    <row r="76" spans="7:13" x14ac:dyDescent="0.3">
      <c r="G76" s="7" t="s">
        <v>18</v>
      </c>
      <c r="H76" s="8">
        <v>60</v>
      </c>
      <c r="I76" s="8" t="s">
        <v>28</v>
      </c>
      <c r="J76" s="8">
        <v>110</v>
      </c>
      <c r="K76" s="13">
        <v>1.84</v>
      </c>
      <c r="L76" s="14">
        <f t="shared" si="1"/>
        <v>121.00000000000001</v>
      </c>
      <c r="M76" s="14">
        <f t="shared" si="1"/>
        <v>2.0240000000000005</v>
      </c>
    </row>
    <row r="77" spans="7:13" x14ac:dyDescent="0.3">
      <c r="G77" s="5" t="s">
        <v>19</v>
      </c>
      <c r="H77" s="6">
        <v>32</v>
      </c>
      <c r="I77" s="6" t="s">
        <v>29</v>
      </c>
      <c r="J77" s="6">
        <v>56</v>
      </c>
      <c r="K77" s="11">
        <v>1.65</v>
      </c>
      <c r="L77" s="12">
        <f t="shared" si="1"/>
        <v>61.600000000000009</v>
      </c>
      <c r="M77" s="12">
        <f t="shared" si="1"/>
        <v>1.8149999999999999</v>
      </c>
    </row>
    <row r="78" spans="7:13" x14ac:dyDescent="0.3">
      <c r="G78" s="7" t="s">
        <v>20</v>
      </c>
      <c r="H78" s="8">
        <v>25</v>
      </c>
      <c r="I78" s="8" t="s">
        <v>25</v>
      </c>
      <c r="J78" s="8">
        <v>70</v>
      </c>
      <c r="K78" s="13">
        <v>1.78</v>
      </c>
      <c r="L78" s="14">
        <f t="shared" si="1"/>
        <v>77</v>
      </c>
      <c r="M78" s="14">
        <f t="shared" si="1"/>
        <v>1.9580000000000002</v>
      </c>
    </row>
    <row r="79" spans="7:13" x14ac:dyDescent="0.3">
      <c r="G79" s="5" t="s">
        <v>21</v>
      </c>
      <c r="H79" s="6">
        <v>49</v>
      </c>
      <c r="I79" s="6" t="s">
        <v>26</v>
      </c>
      <c r="J79" s="6">
        <v>77</v>
      </c>
      <c r="K79" s="11">
        <v>1.7</v>
      </c>
      <c r="L79" s="12">
        <f t="shared" si="1"/>
        <v>84.7</v>
      </c>
      <c r="M79" s="12">
        <f t="shared" si="1"/>
        <v>1.87</v>
      </c>
    </row>
    <row r="80" spans="7:13" x14ac:dyDescent="0.3">
      <c r="G80" s="7" t="s">
        <v>22</v>
      </c>
      <c r="H80" s="8">
        <v>10</v>
      </c>
      <c r="I80" s="8" t="s">
        <v>27</v>
      </c>
      <c r="J80" s="8">
        <v>38</v>
      </c>
      <c r="K80" s="13">
        <v>1.3</v>
      </c>
      <c r="L80" s="14">
        <f t="shared" si="1"/>
        <v>41.800000000000004</v>
      </c>
      <c r="M80" s="14">
        <f t="shared" si="1"/>
        <v>1.4300000000000002</v>
      </c>
    </row>
    <row r="81" spans="7:13" x14ac:dyDescent="0.3">
      <c r="G81" s="5" t="s">
        <v>23</v>
      </c>
      <c r="H81" s="6">
        <v>5</v>
      </c>
      <c r="I81" s="6" t="s">
        <v>28</v>
      </c>
      <c r="J81" s="6">
        <v>28</v>
      </c>
      <c r="K81" s="11">
        <v>1.1000000000000001</v>
      </c>
      <c r="L81" s="12">
        <f t="shared" si="1"/>
        <v>30.800000000000004</v>
      </c>
      <c r="M81" s="12">
        <f t="shared" si="1"/>
        <v>1.2100000000000002</v>
      </c>
    </row>
    <row r="82" spans="7:13" x14ac:dyDescent="0.3">
      <c r="G82" s="1" t="s">
        <v>24</v>
      </c>
      <c r="H82" s="2">
        <v>11</v>
      </c>
      <c r="I82" s="2" t="s">
        <v>29</v>
      </c>
      <c r="J82" s="2">
        <v>40</v>
      </c>
      <c r="K82" s="15">
        <v>1.3</v>
      </c>
      <c r="L82" s="16">
        <f t="shared" si="1"/>
        <v>44</v>
      </c>
      <c r="M82" s="16">
        <f t="shared" si="1"/>
        <v>1.4300000000000002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P15"/>
  <sheetViews>
    <sheetView workbookViewId="0">
      <selection activeCell="R18" sqref="R18"/>
    </sheetView>
  </sheetViews>
  <sheetFormatPr defaultRowHeight="14.4" x14ac:dyDescent="0.3"/>
  <cols>
    <col min="4" max="4" width="11.109375" customWidth="1"/>
    <col min="5" max="12" width="11.6640625" customWidth="1"/>
    <col min="13" max="13" width="11.88671875" customWidth="1"/>
    <col min="14" max="14" width="11.6640625" customWidth="1"/>
    <col min="15" max="15" width="12.5546875" customWidth="1"/>
    <col min="16" max="16" width="12.33203125" customWidth="1"/>
  </cols>
  <sheetData>
    <row r="4" spans="4:16" x14ac:dyDescent="0.3">
      <c r="D4" s="18" t="s">
        <v>51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  <c r="O4" t="s">
        <v>42</v>
      </c>
      <c r="P4" t="s">
        <v>43</v>
      </c>
    </row>
    <row r="5" spans="4:16" x14ac:dyDescent="0.3">
      <c r="D5" t="s">
        <v>44</v>
      </c>
      <c r="E5">
        <v>1000</v>
      </c>
      <c r="F5" s="17">
        <f t="shared" ref="F5:P5" si="0">ROUND(E5*1.3,0)</f>
        <v>1300</v>
      </c>
      <c r="G5" s="17">
        <f t="shared" si="0"/>
        <v>1690</v>
      </c>
      <c r="H5" s="17">
        <f t="shared" si="0"/>
        <v>2197</v>
      </c>
      <c r="I5" s="17">
        <f t="shared" si="0"/>
        <v>2856</v>
      </c>
      <c r="J5" s="17">
        <f t="shared" si="0"/>
        <v>3713</v>
      </c>
      <c r="K5" s="17">
        <f t="shared" si="0"/>
        <v>4827</v>
      </c>
      <c r="L5" s="17">
        <f t="shared" si="0"/>
        <v>6275</v>
      </c>
      <c r="M5" s="17">
        <f t="shared" si="0"/>
        <v>8158</v>
      </c>
      <c r="N5" s="17">
        <f t="shared" si="0"/>
        <v>10605</v>
      </c>
      <c r="O5" s="17">
        <f t="shared" si="0"/>
        <v>13787</v>
      </c>
      <c r="P5" s="17">
        <f t="shared" si="0"/>
        <v>17923</v>
      </c>
    </row>
    <row r="6" spans="4:16" x14ac:dyDescent="0.3">
      <c r="D6" t="s">
        <v>45</v>
      </c>
      <c r="E6">
        <v>2000</v>
      </c>
      <c r="F6" s="17">
        <f t="shared" ref="F6:P10" si="1">ROUND(E6*1.3,0)</f>
        <v>2600</v>
      </c>
      <c r="G6" s="17">
        <f>ROUND(F6*0.95,0)</f>
        <v>2470</v>
      </c>
      <c r="H6" s="17">
        <f t="shared" ref="H6:P6" si="2">ROUND(G6*0.95,0)</f>
        <v>2347</v>
      </c>
      <c r="I6" s="17">
        <f t="shared" si="2"/>
        <v>2230</v>
      </c>
      <c r="J6" s="17">
        <f t="shared" si="2"/>
        <v>2119</v>
      </c>
      <c r="K6" s="17">
        <f t="shared" si="2"/>
        <v>2013</v>
      </c>
      <c r="L6" s="17">
        <f t="shared" si="2"/>
        <v>1912</v>
      </c>
      <c r="M6" s="17">
        <f t="shared" si="2"/>
        <v>1816</v>
      </c>
      <c r="N6" s="17">
        <f t="shared" si="2"/>
        <v>1725</v>
      </c>
      <c r="O6" s="17">
        <f t="shared" si="2"/>
        <v>1639</v>
      </c>
      <c r="P6" s="17">
        <f t="shared" si="2"/>
        <v>1557</v>
      </c>
    </row>
    <row r="7" spans="4:16" x14ac:dyDescent="0.3">
      <c r="D7" t="s">
        <v>46</v>
      </c>
      <c r="E7">
        <v>3000</v>
      </c>
      <c r="F7" s="17">
        <f t="shared" si="1"/>
        <v>3900</v>
      </c>
      <c r="G7" s="17">
        <f>ROUND(F7*1,0)</f>
        <v>3900</v>
      </c>
      <c r="H7" s="17">
        <f t="shared" ref="H7:P7" si="3">ROUND(G7*1,0)</f>
        <v>3900</v>
      </c>
      <c r="I7" s="17">
        <f t="shared" si="3"/>
        <v>3900</v>
      </c>
      <c r="J7" s="17">
        <f t="shared" si="3"/>
        <v>3900</v>
      </c>
      <c r="K7" s="17">
        <f t="shared" si="3"/>
        <v>3900</v>
      </c>
      <c r="L7" s="17">
        <f t="shared" si="3"/>
        <v>3900</v>
      </c>
      <c r="M7" s="17">
        <f t="shared" si="3"/>
        <v>3900</v>
      </c>
      <c r="N7" s="17">
        <f t="shared" si="3"/>
        <v>3900</v>
      </c>
      <c r="O7" s="17">
        <f t="shared" si="3"/>
        <v>3900</v>
      </c>
      <c r="P7" s="17">
        <f t="shared" si="3"/>
        <v>3900</v>
      </c>
    </row>
    <row r="8" spans="4:16" x14ac:dyDescent="0.3">
      <c r="D8" t="s">
        <v>47</v>
      </c>
      <c r="E8">
        <v>400</v>
      </c>
      <c r="F8" s="17">
        <f t="shared" si="1"/>
        <v>520</v>
      </c>
      <c r="G8" s="17">
        <f>ROUND(F8*1.1,0)</f>
        <v>572</v>
      </c>
      <c r="H8" s="17">
        <f>ROUND(G8*1.1,0)</f>
        <v>629</v>
      </c>
      <c r="I8" s="17">
        <f>ROUND(H8*0.9,0)</f>
        <v>566</v>
      </c>
      <c r="J8" s="17">
        <f>ROUND(I8*0.9,0)</f>
        <v>509</v>
      </c>
      <c r="K8" s="17">
        <f>ROUND(J8*0.9,0)</f>
        <v>458</v>
      </c>
      <c r="L8" s="17">
        <f>ROUND(K8*0.9,0)</f>
        <v>412</v>
      </c>
      <c r="M8" s="17">
        <f>ROUND(L8*0.9,0)</f>
        <v>371</v>
      </c>
      <c r="N8" s="17">
        <f>M8*2</f>
        <v>742</v>
      </c>
      <c r="O8" s="17">
        <f>N8*2</f>
        <v>1484</v>
      </c>
      <c r="P8" s="17">
        <f>O8*2</f>
        <v>2968</v>
      </c>
    </row>
    <row r="9" spans="4:16" x14ac:dyDescent="0.3">
      <c r="D9" t="s">
        <v>48</v>
      </c>
      <c r="E9">
        <v>650</v>
      </c>
      <c r="F9" s="17">
        <f t="shared" si="1"/>
        <v>845</v>
      </c>
      <c r="G9" s="17">
        <f t="shared" si="1"/>
        <v>1099</v>
      </c>
      <c r="H9">
        <v>1099</v>
      </c>
      <c r="I9">
        <v>1099</v>
      </c>
      <c r="J9">
        <v>1099</v>
      </c>
      <c r="K9">
        <v>1099</v>
      </c>
      <c r="L9">
        <v>1099</v>
      </c>
      <c r="M9">
        <v>785</v>
      </c>
      <c r="N9">
        <v>500</v>
      </c>
      <c r="O9">
        <v>300</v>
      </c>
      <c r="P9">
        <v>50</v>
      </c>
    </row>
    <row r="10" spans="4:16" x14ac:dyDescent="0.3">
      <c r="D10" t="s">
        <v>49</v>
      </c>
      <c r="E10">
        <v>985</v>
      </c>
      <c r="F10" s="17">
        <f t="shared" si="1"/>
        <v>1281</v>
      </c>
      <c r="G10">
        <v>985</v>
      </c>
      <c r="H10" s="17">
        <f t="shared" si="1"/>
        <v>1281</v>
      </c>
      <c r="I10">
        <v>985</v>
      </c>
      <c r="J10" s="17">
        <f t="shared" si="1"/>
        <v>1281</v>
      </c>
      <c r="K10">
        <v>985</v>
      </c>
      <c r="L10" s="17">
        <f t="shared" si="1"/>
        <v>1281</v>
      </c>
      <c r="M10">
        <v>985</v>
      </c>
      <c r="N10" s="17">
        <f t="shared" si="1"/>
        <v>1281</v>
      </c>
      <c r="O10">
        <v>985</v>
      </c>
      <c r="P10" s="17">
        <f t="shared" si="1"/>
        <v>1281</v>
      </c>
    </row>
    <row r="11" spans="4:16" x14ac:dyDescent="0.3">
      <c r="D11" t="s">
        <v>50</v>
      </c>
      <c r="E11">
        <f>SUBTOTAL(109,Tabela3[Janeiro])</f>
        <v>8035</v>
      </c>
      <c r="F11" s="17">
        <f>SUBTOTAL(109,Tabela3[Fevereiro])</f>
        <v>10446</v>
      </c>
      <c r="G11" s="17">
        <f>SUBTOTAL(109,Tabela3[Março])</f>
        <v>10716</v>
      </c>
      <c r="H11" s="17">
        <f>SUBTOTAL(109,Tabela3[Abril])</f>
        <v>11453</v>
      </c>
      <c r="I11" s="17">
        <f>SUBTOTAL(109,Tabela3[Maio])</f>
        <v>11636</v>
      </c>
      <c r="J11" s="17">
        <f>SUBTOTAL(109,Tabela3[Junho])</f>
        <v>12621</v>
      </c>
      <c r="K11" s="17">
        <f>SUBTOTAL(109,Tabela3[Julho])</f>
        <v>13282</v>
      </c>
      <c r="L11" s="17">
        <f>SUBTOTAL(109,Tabela3[Agosto])</f>
        <v>14879</v>
      </c>
      <c r="M11" s="17">
        <f>SUBTOTAL(109,Tabela3[Setembro])</f>
        <v>16015</v>
      </c>
      <c r="N11" s="17">
        <f>SUBTOTAL(109,Tabela3[Outubro])</f>
        <v>18753</v>
      </c>
      <c r="O11" s="17">
        <f>SUBTOTAL(109,Tabela3[Novembro])</f>
        <v>22095</v>
      </c>
      <c r="P11" s="17">
        <f>SUBTOTAL(109,Tabela3[Dezembro])</f>
        <v>27679</v>
      </c>
    </row>
    <row r="12" spans="4:16" x14ac:dyDescent="0.3">
      <c r="F12" s="17"/>
    </row>
    <row r="13" spans="4:16" x14ac:dyDescent="0.3">
      <c r="F13" s="17"/>
    </row>
    <row r="14" spans="4:16" x14ac:dyDescent="0.3">
      <c r="F14" s="17"/>
    </row>
    <row r="15" spans="4:16" x14ac:dyDescent="0.3">
      <c r="F15" s="17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2</vt:i4>
      </vt:variant>
    </vt:vector>
  </HeadingPairs>
  <TitlesOfParts>
    <vt:vector size="4" baseType="lpstr">
      <vt:lpstr>Pessoas</vt:lpstr>
      <vt:lpstr>Vendas</vt:lpstr>
      <vt:lpstr>Gráfico1</vt:lpstr>
      <vt:lpstr>Gráfico2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karen</cp:lastModifiedBy>
  <dcterms:created xsi:type="dcterms:W3CDTF">2015-02-14T12:25:38Z</dcterms:created>
  <dcterms:modified xsi:type="dcterms:W3CDTF">2020-03-30T02:15:42Z</dcterms:modified>
</cp:coreProperties>
</file>