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agat/Downloads/SIC Reports:Data /"/>
    </mc:Choice>
  </mc:AlternateContent>
  <xr:revisionPtr revIDLastSave="0" documentId="13_ncr:1_{DAD532B3-A8D2-8244-843F-3F5F38921F63}" xr6:coauthVersionLast="47" xr6:coauthVersionMax="47" xr10:uidLastSave="{00000000-0000-0000-0000-000000000000}"/>
  <bookViews>
    <workbookView xWindow="3880" yWindow="2220" windowWidth="25600" windowHeight="14400" xr2:uid="{00000000-000D-0000-FFFF-FFFF00000000}"/>
  </bookViews>
  <sheets>
    <sheet name="Sheet4" sheetId="9" r:id="rId1"/>
    <sheet name="Goal Summary" sheetId="8" r:id="rId2"/>
    <sheet name="Goal by Sub-Category" sheetId="5" r:id="rId3"/>
    <sheet name="Goal by Parent Category" sheetId="3" r:id="rId4"/>
    <sheet name="goal by month" sheetId="7" r:id="rId5"/>
    <sheet name="Crowdfunding" sheetId="1" r:id="rId6"/>
  </sheets>
  <definedNames>
    <definedName name="_xlnm._FilterDatabase" localSheetId="5" hidden="1">Crowdfunding!$F$1:$G$1001</definedName>
  </definedNames>
  <calcPr calcId="191029"/>
  <pivotCaches>
    <pivotCache cacheId="0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I3" i="9"/>
  <c r="I2" i="9"/>
  <c r="H3" i="9"/>
  <c r="H2" i="9"/>
  <c r="D3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B13" i="8"/>
  <c r="B12" i="8"/>
  <c r="B11" i="8"/>
  <c r="B10" i="8"/>
  <c r="B9" i="8"/>
  <c r="B8" i="8"/>
  <c r="B7" i="8"/>
  <c r="B6" i="8"/>
  <c r="B5" i="8"/>
  <c r="B3" i="8"/>
  <c r="B4" i="8"/>
  <c r="C5" i="8"/>
  <c r="D4" i="8"/>
  <c r="C4" i="8"/>
  <c r="C3" i="8"/>
  <c r="C2" i="8"/>
  <c r="D2" i="8"/>
  <c r="B2" i="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E7" i="8" l="1"/>
  <c r="F7" i="8" s="1"/>
  <c r="E6" i="8"/>
  <c r="F6" i="8" s="1"/>
  <c r="E5" i="8"/>
  <c r="G5" i="8" s="1"/>
  <c r="E2" i="8"/>
  <c r="F2" i="8" s="1"/>
  <c r="E4" i="8"/>
  <c r="F4" i="8" s="1"/>
  <c r="E13" i="8"/>
  <c r="H13" i="8" s="1"/>
  <c r="E3" i="8"/>
  <c r="G3" i="8" s="1"/>
  <c r="E12" i="8"/>
  <c r="H12" i="8" s="1"/>
  <c r="E11" i="8"/>
  <c r="F11" i="8" s="1"/>
  <c r="E10" i="8"/>
  <c r="G10" i="8" s="1"/>
  <c r="E9" i="8"/>
  <c r="H9" i="8" s="1"/>
  <c r="E8" i="8"/>
  <c r="F8" i="8" s="1"/>
  <c r="H7" i="8" l="1"/>
  <c r="G7" i="8"/>
  <c r="H3" i="8"/>
  <c r="G13" i="8"/>
  <c r="G11" i="8"/>
  <c r="G12" i="8"/>
  <c r="F3" i="8"/>
  <c r="G2" i="8"/>
  <c r="F5" i="8"/>
  <c r="H8" i="8"/>
  <c r="H10" i="8"/>
  <c r="F10" i="8"/>
  <c r="F12" i="8"/>
  <c r="F13" i="8"/>
  <c r="G4" i="8"/>
  <c r="H5" i="8"/>
  <c r="G8" i="8"/>
  <c r="H2" i="8"/>
  <c r="F9" i="8"/>
  <c r="G6" i="8"/>
  <c r="G9" i="8"/>
  <c r="H11" i="8"/>
  <c r="H6" i="8"/>
  <c r="H4" i="8"/>
</calcChain>
</file>

<file path=xl/sharedStrings.xml><?xml version="1.0" encoding="utf-8"?>
<sst xmlns="http://schemas.openxmlformats.org/spreadsheetml/2006/main" count="8063" uniqueCount="2089">
  <si>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</si>
  <si>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</si>
  <si>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</si>
  <si>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</si>
  <si>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</si>
  <si>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</si>
  <si>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</si>
  <si>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</si>
  <si>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</si>
  <si>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</si>
  <si>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</si>
  <si>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</si>
  <si>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</si>
  <si>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</si>
  <si>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</si>
  <si>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</si>
  <si>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</si>
  <si>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</si>
  <si>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</si>
  <si>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</si>
  <si>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</si>
  <si>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</si>
  <si>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</si>
  <si>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</si>
  <si>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</si>
  <si>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</si>
  <si>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</si>
  <si>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</si>
  <si>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</si>
  <si>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</si>
  <si>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</si>
  <si>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</si>
  <si>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</si>
  <si>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</si>
  <si>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</si>
  <si>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</si>
  <si>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</si>
  <si>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</si>
  <si>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</si>
  <si>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</si>
  <si>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</si>
  <si>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</si>
  <si>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</si>
  <si>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</si>
  <si>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</si>
  <si>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</si>
  <si>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</si>
  <si>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</si>
  <si>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</si>
  <si>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</si>
  <si>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</si>
  <si>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</si>
  <si>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</si>
  <si>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</si>
  <si>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</si>
  <si>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</si>
  <si>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</si>
  <si>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</si>
  <si>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</si>
  <si>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</si>
  <si>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</si>
  <si>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</si>
  <si>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</si>
  <si>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</si>
  <si>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</si>
  <si>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</si>
  <si>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</si>
  <si>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</si>
  <si>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</si>
  <si>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</si>
  <si>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</si>
  <si>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</si>
  <si>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</si>
  <si>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</si>
  <si>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</si>
  <si>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</si>
  <si>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</si>
  <si>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</si>
  <si>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</si>
  <si>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</si>
  <si>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</si>
  <si>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</si>
  <si>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</si>
  <si>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</si>
  <si>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</si>
  <si>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</si>
  <si>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</si>
  <si>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</si>
  <si>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</si>
  <si>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</si>
  <si>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</si>
  <si>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</si>
  <si>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</si>
  <si>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</si>
  <si>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</si>
  <si>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</si>
  <si>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</si>
  <si>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</si>
  <si>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</si>
  <si>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</si>
  <si>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</si>
  <si>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</si>
  <si>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</si>
  <si>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</si>
  <si>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</si>
  <si>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</si>
  <si>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</si>
  <si>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</si>
  <si>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</si>
  <si>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</si>
  <si>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</si>
  <si>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</si>
  <si>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</si>
  <si>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</si>
  <si>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</si>
  <si>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</si>
  <si>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</si>
  <si>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</si>
  <si>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</si>
  <si>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</si>
  <si>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</si>
  <si>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</si>
  <si>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</si>
  <si>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</si>
  <si>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</si>
  <si>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</si>
  <si>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</si>
  <si>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</si>
  <si>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</si>
  <si>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</si>
  <si>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</si>
  <si>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</si>
  <si>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</si>
  <si>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</si>
  <si>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</si>
  <si>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</si>
  <si>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</si>
  <si>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</si>
  <si>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</si>
  <si>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</si>
  <si>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</si>
  <si>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</si>
  <si>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</si>
  <si>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</si>
  <si>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</si>
  <si>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</si>
  <si>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</si>
  <si>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</si>
  <si>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</si>
  <si>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</si>
  <si>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</si>
  <si>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</si>
  <si>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</si>
  <si>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</si>
  <si>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</si>
  <si>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</si>
  <si>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</si>
  <si>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</si>
  <si>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</si>
  <si>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</si>
  <si>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</si>
  <si>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</si>
  <si>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</si>
  <si>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</si>
  <si>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</si>
  <si>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</si>
  <si>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</si>
  <si>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</si>
  <si>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</si>
  <si>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</si>
  <si>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</si>
  <si>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</si>
  <si>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</si>
  <si>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</si>
  <si>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</si>
  <si>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</si>
  <si>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</si>
  <si>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</si>
  <si>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</si>
  <si>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</si>
  <si>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</si>
  <si>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</si>
  <si>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</si>
  <si>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</si>
  <si>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</si>
  <si>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</si>
  <si>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</si>
  <si>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</si>
  <si>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</si>
  <si>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</si>
  <si>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</si>
  <si>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</si>
  <si>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</si>
  <si>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</si>
  <si>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</si>
  <si>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</si>
  <si>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</si>
  <si>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</si>
  <si>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</si>
  <si>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</si>
  <si>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</si>
  <si>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</si>
  <si>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</si>
  <si>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</si>
  <si>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</si>
  <si>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</si>
  <si>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</si>
  <si>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</si>
  <si>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</si>
  <si>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</si>
  <si>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</si>
  <si>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</si>
  <si>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</si>
  <si>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</si>
  <si>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</si>
  <si>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</si>
  <si>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</si>
  <si>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</si>
  <si>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</si>
  <si>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</si>
  <si>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</si>
  <si>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</si>
  <si>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</si>
  <si>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</si>
  <si>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</si>
  <si>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</si>
  <si>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</si>
  <si>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</si>
  <si>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</si>
  <si>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</si>
  <si>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</si>
  <si>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</si>
  <si>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</si>
  <si>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</si>
  <si>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</si>
  <si>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</si>
  <si>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</si>
  <si>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</si>
  <si>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</si>
  <si>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</si>
  <si>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</si>
  <si>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</si>
  <si>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</si>
  <si>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</si>
  <si>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</si>
  <si>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</si>
  <si>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</si>
  <si>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</si>
  <si>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</si>
  <si>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</si>
  <si>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</si>
  <si>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</si>
  <si>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</si>
  <si>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</si>
  <si>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</si>
  <si>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</si>
  <si>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</si>
  <si>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</si>
  <si>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</si>
  <si>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</si>
  <si>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</si>
  <si>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</si>
  <si>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</si>
  <si>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</si>
  <si>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</si>
  <si>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</si>
  <si>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</si>
  <si>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</si>
  <si>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</si>
  <si>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</si>
  <si>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</si>
  <si>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</si>
  <si>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</si>
  <si>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</si>
  <si>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</si>
  <si>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</si>
  <si>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</si>
  <si>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</si>
  <si>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</si>
  <si>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</si>
  <si>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</si>
  <si>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</si>
  <si>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</si>
  <si>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</si>
  <si>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</si>
  <si>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</si>
  <si>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</si>
  <si>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</si>
  <si>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</si>
  <si>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</si>
  <si>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</si>
  <si>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</si>
  <si>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</si>
  <si>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</si>
  <si>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</si>
  <si>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</si>
  <si>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</si>
  <si>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</si>
  <si>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</si>
  <si>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</si>
  <si>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</si>
  <si>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</si>
  <si>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</si>
  <si>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</si>
  <si>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</si>
  <si>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</si>
  <si>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</si>
  <si>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</si>
  <si>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</si>
  <si>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</si>
  <si>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</si>
  <si>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</si>
  <si>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</si>
  <si>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</si>
  <si>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</si>
  <si>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</si>
  <si>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</si>
  <si>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</si>
  <si>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</si>
  <si>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</si>
  <si>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</si>
  <si>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</si>
  <si>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</si>
  <si>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</si>
  <si>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</si>
  <si>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</si>
  <si>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</si>
  <si>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</si>
  <si>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</si>
  <si>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</si>
  <si>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</si>
  <si>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</si>
  <si>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</si>
  <si>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</si>
  <si>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</si>
  <si>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</si>
  <si>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</si>
  <si>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</si>
  <si>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</si>
  <si>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</si>
  <si>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</si>
  <si>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</si>
  <si>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</si>
  <si>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</si>
  <si>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</si>
  <si>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</si>
  <si>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</si>
  <si>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</si>
  <si>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</si>
  <si>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</si>
  <si>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</si>
  <si>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</si>
  <si>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</si>
  <si>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</si>
  <si>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</si>
  <si>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</si>
  <si>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</si>
  <si>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</si>
  <si>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</si>
  <si>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</si>
  <si>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</si>
  <si>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</si>
  <si>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</si>
  <si>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</si>
  <si>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</si>
  <si>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</si>
  <si>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</si>
  <si>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</si>
  <si>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</si>
  <si>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</si>
  <si>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</si>
  <si>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</si>
  <si>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</si>
  <si>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</si>
  <si>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</si>
  <si>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</si>
  <si>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</si>
  <si>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</si>
  <si>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</si>
  <si>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</si>
  <si>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</si>
  <si>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</si>
  <si>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</si>
  <si>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</si>
  <si>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</si>
  <si>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</si>
  <si>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</si>
  <si>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</si>
  <si>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</si>
  <si>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</si>
  <si>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</si>
  <si>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</si>
  <si>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</si>
  <si>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</si>
  <si>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</si>
  <si>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</si>
  <si>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</si>
  <si>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</si>
  <si>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</si>
  <si>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</si>
  <si>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</si>
  <si>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</si>
  <si>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</si>
  <si>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</si>
  <si>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</si>
  <si>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</si>
  <si>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</si>
  <si>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</si>
  <si>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</si>
  <si>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</si>
  <si>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</si>
  <si>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</si>
  <si>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</si>
  <si>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</si>
  <si>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</si>
  <si>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</si>
  <si>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</si>
  <si>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</si>
  <si>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</si>
  <si>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</si>
  <si>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</si>
  <si>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</si>
  <si>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</si>
  <si>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</si>
  <si>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</si>
  <si>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</si>
  <si>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</si>
  <si>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</si>
  <si>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</si>
  <si>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</si>
  <si>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</si>
  <si>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</si>
  <si>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</si>
  <si>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</si>
  <si>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</si>
  <si>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</si>
  <si>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</si>
  <si>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</si>
  <si>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</si>
  <si>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</si>
  <si>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</si>
  <si>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</si>
  <si>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</si>
  <si>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</si>
  <si>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</si>
  <si>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</si>
  <si>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</si>
  <si>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</si>
  <si>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</si>
  <si>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</si>
  <si>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</si>
  <si>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</si>
  <si>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</si>
  <si>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</si>
  <si>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</si>
  <si>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</si>
  <si>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</si>
  <si>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</si>
  <si>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</si>
  <si>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</si>
  <si>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</si>
  <si>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</si>
  <si>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</si>
  <si>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</si>
  <si>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</si>
  <si>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</si>
  <si>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</si>
  <si>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</si>
  <si>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</si>
  <si>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</si>
  <si>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</si>
  <si>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</si>
  <si>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</si>
  <si>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</si>
  <si>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</si>
  <si>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</si>
  <si>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</si>
  <si>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</si>
  <si>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</si>
  <si>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</si>
  <si>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</si>
  <si>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</si>
  <si>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</si>
  <si>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</si>
  <si>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</si>
  <si>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</si>
  <si>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</si>
  <si>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</si>
  <si>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</si>
  <si>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</si>
  <si>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</si>
  <si>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</si>
  <si>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</si>
  <si>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</si>
  <si>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</si>
  <si>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</si>
  <si>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</si>
  <si>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</si>
  <si>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</si>
  <si>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</si>
  <si>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</si>
  <si>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</si>
  <si>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</si>
  <si>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</si>
  <si>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</si>
  <si>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</si>
  <si>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</si>
  <si>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</si>
  <si>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</si>
  <si>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</si>
  <si>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</si>
  <si>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</si>
  <si>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</si>
  <si>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</si>
  <si>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</si>
  <si>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</si>
  <si>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</si>
  <si>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</si>
  <si>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</si>
  <si>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</si>
  <si>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</si>
  <si>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</si>
  <si>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</si>
  <si>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</si>
  <si>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</si>
  <si>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</si>
  <si>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</si>
  <si>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</si>
  <si>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</si>
  <si>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</si>
  <si>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</si>
  <si>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</si>
  <si>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</si>
  <si>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</si>
  <si>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</si>
  <si>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</si>
  <si>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</si>
  <si>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</si>
  <si>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</si>
  <si>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</si>
  <si>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</si>
  <si>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</si>
  <si>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</si>
  <si>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</si>
  <si>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</si>
  <si>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</si>
  <si>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</si>
  <si>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</si>
  <si>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</si>
  <si>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</si>
  <si>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</si>
  <si>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</si>
  <si>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</si>
  <si>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</si>
  <si>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</si>
  <si>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</si>
  <si>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</si>
  <si>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</si>
  <si>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</si>
  <si>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</si>
  <si>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</si>
  <si>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</si>
  <si>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</si>
  <si>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</si>
  <si>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</si>
  <si>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</si>
  <si>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</si>
  <si>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</si>
  <si>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</si>
  <si>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</si>
  <si>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</si>
  <si>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</si>
  <si>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</si>
  <si>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</si>
  <si>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</si>
  <si>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</si>
  <si>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</si>
  <si>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</si>
  <si>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</si>
  <si>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</si>
  <si>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</si>
  <si>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</si>
  <si>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</si>
  <si>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</si>
  <si>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</si>
  <si>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</si>
  <si>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</si>
  <si>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</si>
  <si>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</si>
  <si>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</si>
  <si>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</si>
  <si>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</si>
  <si>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</si>
  <si>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</si>
  <si>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</si>
  <si>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</si>
  <si>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</si>
  <si>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</si>
  <si>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</si>
  <si>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</si>
  <si>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</si>
  <si>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</si>
  <si>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</si>
  <si>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</si>
  <si>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</si>
  <si>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</si>
  <si>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</si>
  <si>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</si>
  <si>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</si>
  <si>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</si>
  <si>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</si>
  <si>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</si>
  <si>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</si>
  <si>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</si>
  <si>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</si>
  <si>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</si>
  <si>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</si>
  <si>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</si>
  <si>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</si>
  <si>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</si>
  <si>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</si>
  <si>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</si>
  <si>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</si>
  <si>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</si>
  <si>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</si>
  <si>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</si>
  <si>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</si>
  <si>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</si>
  <si>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</si>
  <si>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</si>
  <si>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</si>
  <si>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</si>
  <si>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</si>
  <si>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</si>
  <si>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</si>
  <si>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</si>
  <si>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</si>
  <si>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</si>
  <si>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</si>
  <si>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</si>
  <si>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</si>
  <si>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</si>
  <si>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</si>
  <si>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</si>
  <si>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</si>
  <si>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</si>
  <si>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</si>
  <si>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</si>
  <si>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</si>
  <si>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</si>
  <si>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</si>
  <si>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</si>
  <si>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</si>
  <si>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</si>
  <si>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</si>
  <si>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</si>
  <si>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</si>
  <si>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</si>
  <si>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</si>
  <si>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</si>
  <si>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</si>
  <si>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</si>
  <si>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</si>
  <si>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</si>
  <si>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</si>
  <si>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</si>
  <si>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</si>
  <si>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</si>
  <si>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</si>
  <si>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</si>
  <si>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</si>
  <si>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</si>
  <si>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</si>
  <si>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</si>
  <si>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</si>
  <si>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</si>
  <si>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</si>
  <si>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</si>
  <si>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</si>
  <si>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</si>
  <si>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</si>
  <si>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</si>
  <si>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</si>
  <si>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</si>
  <si>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</si>
  <si>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</si>
  <si>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</si>
  <si>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</si>
  <si>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</si>
  <si>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</si>
  <si>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</si>
  <si>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</si>
  <si>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</si>
  <si>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</si>
  <si>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</si>
  <si>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</si>
  <si>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</si>
  <si>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</si>
  <si>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</si>
  <si>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</si>
  <si>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</si>
  <si>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</si>
  <si>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</si>
  <si>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</si>
  <si>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</si>
  <si>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</si>
  <si>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</si>
  <si>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</si>
  <si>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</si>
  <si>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</si>
  <si>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</si>
  <si>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</si>
  <si>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</si>
  <si>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</si>
  <si>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</si>
  <si>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</si>
  <si>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</si>
  <si>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</si>
  <si>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</si>
  <si>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</si>
  <si>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</si>
  <si>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</si>
  <si>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</si>
  <si>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</si>
  <si>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</si>
  <si>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</si>
  <si>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</si>
  <si>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</si>
  <si>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</si>
  <si>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</si>
  <si>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</si>
  <si>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</si>
  <si>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</si>
  <si>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</si>
  <si>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</si>
  <si>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</si>
  <si>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</si>
  <si>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</si>
  <si>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</si>
  <si>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</si>
  <si>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</si>
  <si>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</si>
  <si>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</si>
  <si>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</si>
  <si>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</si>
  <si>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</si>
  <si>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</si>
  <si>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</si>
  <si>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</si>
  <si>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</si>
  <si>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</si>
  <si>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</si>
  <si>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</si>
  <si>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</si>
  <si>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</si>
  <si>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</si>
  <si>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</si>
  <si>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</si>
  <si>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</si>
  <si>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</si>
  <si>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</si>
  <si>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</si>
  <si>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</si>
  <si>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</si>
  <si>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</si>
  <si>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</si>
  <si>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</si>
  <si>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</si>
  <si>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</si>
  <si>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</si>
  <si>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</si>
  <si>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</si>
  <si>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</si>
  <si>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</si>
  <si>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</si>
  <si>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</si>
  <si>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</si>
  <si>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</si>
  <si>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</si>
  <si>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</si>
  <si>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</si>
  <si>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</si>
  <si>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</si>
  <si>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</si>
  <si>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</si>
  <si>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</si>
  <si>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</si>
  <si>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</si>
  <si>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</si>
  <si>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</si>
  <si>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</si>
  <si>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</si>
  <si>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</si>
  <si>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</si>
  <si>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</si>
  <si>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</si>
  <si>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</si>
  <si>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</si>
  <si>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</si>
  <si>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</si>
  <si>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</si>
  <si>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</si>
  <si>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</si>
  <si>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</si>
  <si>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</si>
  <si>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</si>
  <si>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</si>
  <si>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</si>
  <si>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</si>
  <si>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</si>
  <si>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</si>
  <si>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</si>
  <si>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</si>
  <si>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</si>
  <si>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</si>
  <si>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</si>
  <si>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</si>
  <si>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</si>
  <si>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</si>
  <si>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</si>
  <si>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</si>
  <si>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</si>
  <si>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</si>
  <si>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</si>
  <si>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</si>
  <si>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</si>
  <si>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</si>
  <si>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</si>
  <si>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</si>
  <si>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</si>
  <si>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</si>
  <si>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</si>
  <si>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</si>
  <si>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</si>
  <si>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</si>
  <si>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</si>
  <si>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</si>
  <si>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</si>
  <si>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</si>
  <si>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</si>
  <si>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</si>
  <si>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</si>
  <si>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</si>
  <si>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</si>
  <si>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</si>
  <si>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</si>
  <si>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</si>
  <si>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</si>
  <si>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</si>
  <si>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</si>
  <si>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</si>
  <si>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</si>
  <si>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</si>
  <si>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</si>
  <si>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</si>
  <si>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</si>
  <si>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</si>
  <si>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</si>
  <si>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</si>
  <si>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</si>
  <si>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</si>
  <si>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</si>
  <si>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</si>
  <si>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</si>
  <si>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</si>
  <si>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</si>
  <si>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</si>
  <si>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</si>
  <si>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</si>
  <si>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</si>
  <si>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</si>
  <si>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</si>
  <si>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</si>
  <si>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</si>
  <si>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</si>
  <si>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</si>
  <si>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</si>
  <si>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</si>
  <si>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</si>
  <si>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</si>
  <si>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</si>
  <si>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</si>
  <si>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</si>
  <si>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</si>
  <si>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</si>
  <si>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</si>
  <si>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</si>
  <si>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</si>
  <si>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</si>
  <si>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</si>
  <si>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</si>
  <si>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</si>
  <si>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</si>
  <si>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</si>
  <si>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</si>
  <si>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</si>
  <si>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</si>
  <si>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</si>
  <si>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</si>
  <si>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</si>
  <si>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</si>
  <si>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</si>
  <si>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</si>
  <si>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</si>
  <si>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</si>
  <si>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</si>
  <si>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</si>
  <si>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</si>
  <si>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</si>
  <si>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</si>
  <si>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</si>
  <si>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</si>
  <si>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</si>
  <si>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</si>
  <si>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</si>
  <si>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</si>
  <si>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</si>
  <si>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</si>
  <si>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</si>
  <si>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</si>
  <si>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</si>
  <si>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</si>
  <si>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</si>
  <si>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</si>
  <si>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</si>
  <si>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</si>
  <si>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</si>
  <si>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</si>
  <si>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</si>
  <si>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</si>
  <si>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</si>
  <si>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</si>
  <si>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</si>
  <si>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</si>
  <si>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</si>
  <si>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</si>
  <si>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</si>
  <si>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</si>
  <si>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</si>
  <si>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</si>
  <si>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</si>
  <si>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</si>
  <si>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</si>
  <si>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</si>
  <si>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</si>
  <si>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</si>
  <si>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</si>
  <si>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</si>
  <si>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</si>
  <si>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</si>
  <si>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</si>
  <si>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</si>
  <si>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</si>
  <si>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</si>
  <si>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</si>
  <si>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</si>
  <si>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</si>
  <si>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</si>
  <si>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</si>
  <si>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</si>
  <si>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</si>
  <si>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</si>
  <si>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</si>
  <si>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</si>
  <si>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</si>
  <si>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</si>
  <si>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</si>
  <si>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</si>
  <si>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</si>
  <si>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</si>
  <si>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</si>
  <si>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</si>
  <si>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</si>
  <si>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</si>
  <si>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</si>
  <si>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</si>
  <si>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</si>
  <si>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</si>
  <si>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</si>
  <si>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</si>
  <si>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</si>
  <si>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</si>
  <si>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</si>
  <si>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</si>
  <si>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</si>
  <si>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</si>
  <si>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</si>
  <si>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</si>
  <si>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</si>
  <si>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</si>
  <si>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</si>
  <si>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</si>
  <si>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</si>
  <si>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</si>
  <si>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</si>
  <si>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</si>
  <si>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</si>
  <si>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</si>
  <si>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</si>
  <si>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</si>
  <si>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</si>
  <si>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</si>
  <si>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</si>
  <si>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</si>
  <si>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</si>
  <si>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</si>
  <si>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</si>
  <si>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</si>
  <si>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</si>
  <si>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</si>
  <si>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</si>
  <si>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</si>
  <si>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</si>
  <si>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</si>
  <si>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</si>
  <si>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</si>
  <si>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</si>
  <si>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</si>
  <si>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</si>
  <si>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</si>
  <si>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</si>
  <si>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</si>
  <si>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</si>
  <si>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</si>
  <si>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</si>
  <si>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</si>
  <si>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</si>
  <si>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</si>
  <si>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</si>
  <si>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</si>
  <si>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</si>
  <si>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</si>
  <si>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</si>
  <si>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</si>
  <si>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</si>
  <si>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</si>
  <si>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</si>
  <si>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</si>
  <si>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</si>
  <si>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</si>
  <si>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</si>
  <si>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</si>
  <si>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</si>
  <si>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</si>
  <si>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</si>
  <si>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</si>
  <si>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</si>
  <si>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</si>
  <si>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</si>
  <si>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</si>
  <si>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</si>
  <si>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</si>
  <si>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</si>
  <si>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</si>
  <si>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</si>
  <si>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</si>
  <si>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</si>
  <si>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</si>
  <si>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</si>
  <si>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</si>
  <si>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</si>
  <si>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</si>
  <si>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</si>
  <si>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</si>
  <si>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</si>
  <si>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</si>
  <si>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</si>
  <si>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</si>
  <si>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</si>
  <si>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</si>
  <si>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</si>
  <si>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</si>
  <si>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</si>
  <si>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</si>
  <si>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</si>
  <si>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</si>
  <si>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</si>
  <si>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</si>
  <si>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</si>
  <si>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</si>
  <si>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</si>
  <si>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</si>
  <si>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</si>
  <si>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</si>
  <si>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</si>
  <si>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</si>
  <si>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</si>
  <si>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</si>
  <si>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</si>
  <si>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</si>
  <si>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</si>
  <si>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</si>
  <si>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</si>
  <si>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</si>
  <si>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</si>
  <si>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</si>
  <si>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</si>
  <si>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</si>
  <si>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</si>
  <si>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</si>
  <si>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</si>
  <si>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</si>
  <si>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</si>
  <si>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</si>
  <si>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</si>
  <si>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</si>
  <si>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</si>
  <si>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</si>
  <si>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</si>
  <si>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</si>
  <si>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</si>
  <si>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</si>
  <si>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</si>
  <si>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</si>
  <si>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</si>
  <si>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</si>
  <si>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</si>
  <si>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</si>
  <si>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</si>
  <si>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</si>
  <si>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</si>
  <si>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</si>
  <si>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</si>
  <si>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</si>
  <si>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</si>
  <si>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</si>
  <si>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</si>
  <si>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</si>
  <si>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</si>
  <si>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</si>
  <si>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</si>
  <si>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</si>
  <si>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</si>
  <si>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</si>
  <si>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</si>
  <si>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</si>
  <si>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</si>
  <si>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</si>
  <si>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</si>
  <si>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</si>
  <si>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</si>
  <si>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</si>
  <si>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</si>
  <si>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</si>
  <si>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</si>
  <si>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</si>
  <si>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</si>
  <si>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</si>
  <si>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</si>
  <si>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</si>
  <si>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</si>
  <si>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</si>
  <si>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</si>
  <si>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</si>
  <si>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</si>
  <si>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</si>
  <si>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</si>
  <si>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</si>
  <si>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</si>
  <si>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</si>
  <si>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</si>
  <si>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</si>
  <si>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</si>
  <si>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</si>
  <si>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</si>
  <si>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</si>
  <si>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</si>
  <si>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</si>
  <si>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</si>
  <si>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</si>
  <si>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</si>
  <si>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</si>
  <si>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</si>
  <si>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</si>
  <si>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</si>
  <si>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</si>
  <si>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</si>
  <si>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</si>
  <si>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</si>
  <si>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</si>
  <si>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</si>
  <si>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</si>
  <si>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</si>
  <si>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</si>
  <si>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</si>
  <si>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</si>
  <si>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</si>
  <si>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</si>
  <si>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</si>
  <si>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</si>
  <si>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</si>
  <si>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</si>
  <si>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</si>
  <si>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</si>
  <si>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</si>
  <si>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</si>
  <si>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</si>
  <si>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</si>
  <si>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</si>
  <si>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</si>
  <si>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</si>
  <si>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</si>
  <si>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</si>
  <si>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</si>
  <si>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</si>
  <si>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</si>
  <si>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</si>
  <si>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</si>
  <si>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</si>
  <si>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</si>
  <si>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</si>
  <si>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</si>
  <si>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</si>
  <si>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</si>
  <si>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</si>
  <si>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</si>
  <si>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</si>
  <si>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</si>
  <si>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</si>
  <si>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</si>
  <si>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</si>
  <si>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</si>
  <si>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</si>
  <si>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</si>
  <si>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</si>
  <si>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</si>
  <si>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</si>
  <si>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</si>
  <si>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</si>
  <si>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</si>
  <si>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</si>
  <si>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</si>
  <si>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</si>
  <si>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</si>
  <si>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</si>
  <si>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</si>
  <si>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</si>
  <si>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</si>
  <si>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</si>
  <si>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</si>
  <si>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</si>
  <si>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</si>
  <si>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</si>
  <si>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</si>
  <si>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</si>
  <si>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</si>
  <si>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</si>
  <si>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</si>
  <si>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</si>
  <si>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</si>
  <si>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</si>
  <si>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</si>
  <si>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</si>
  <si>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</si>
  <si>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</si>
  <si>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</si>
  <si>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</si>
  <si>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</si>
  <si>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</si>
  <si>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</si>
  <si>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</si>
  <si>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</si>
  <si>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</si>
  <si>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</si>
  <si>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</si>
  <si>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</si>
  <si>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</si>
  <si>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</si>
  <si>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</si>
  <si>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</si>
  <si>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</si>
  <si>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</si>
  <si>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</si>
  <si>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</si>
  <si>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</si>
  <si>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</si>
  <si>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</si>
  <si>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</si>
  <si>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</si>
  <si>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</si>
  <si>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</si>
  <si>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</si>
  <si>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</si>
  <si>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</si>
  <si>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</si>
  <si>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</si>
  <si>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</si>
  <si>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</si>
  <si>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</si>
  <si>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</si>
  <si>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</si>
  <si>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</si>
  <si>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</si>
  <si>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</si>
  <si>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</si>
  <si>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</si>
  <si>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</si>
  <si>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</si>
  <si>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</si>
  <si>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</si>
  <si>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</si>
  <si>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</si>
  <si>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</si>
  <si>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</si>
  <si>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</si>
  <si>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</si>
  <si>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</si>
  <si>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</si>
  <si>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</si>
  <si>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</si>
  <si>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</si>
  <si>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</si>
  <si>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</si>
  <si>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</si>
  <si>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</si>
  <si>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</si>
  <si>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</si>
  <si>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</si>
  <si>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</si>
  <si>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</si>
  <si>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</si>
  <si>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</si>
  <si>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</si>
  <si>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</si>
  <si>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</si>
  <si>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</si>
  <si>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</si>
  <si>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</si>
  <si>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</si>
  <si>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</si>
  <si>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</si>
  <si>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</si>
  <si>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</si>
  <si>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</si>
  <si>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</si>
  <si>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</si>
  <si>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</si>
  <si>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</si>
  <si>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</si>
  <si>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</si>
  <si>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</si>
  <si>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</si>
  <si>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</si>
  <si>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</si>
  <si>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</si>
  <si>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</si>
  <si>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</si>
  <si>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</si>
  <si>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</si>
  <si>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</si>
  <si>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</si>
  <si>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</si>
  <si>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</si>
  <si>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</si>
  <si>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</si>
  <si>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</si>
  <si>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</si>
  <si>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</si>
  <si>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</si>
  <si>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</si>
  <si>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</si>
  <si>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</si>
  <si>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</si>
  <si>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</si>
  <si>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</si>
  <si>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</si>
  <si>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</si>
  <si>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</si>
  <si>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</si>
  <si>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</si>
  <si>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</si>
  <si>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</si>
  <si>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</si>
  <si>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</si>
  <si>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</si>
  <si>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</si>
  <si>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</si>
  <si>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</si>
  <si>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</si>
  <si>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</si>
  <si>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</si>
  <si>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</si>
  <si>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</si>
  <si>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</si>
  <si>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</si>
  <si>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</si>
  <si>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</si>
  <si>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</si>
  <si>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</si>
  <si>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</si>
  <si>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</si>
  <si>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</si>
  <si>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</si>
  <si>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</si>
  <si>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</si>
  <si>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</si>
  <si>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</si>
  <si>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</si>
  <si>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</si>
  <si>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</si>
  <si>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</si>
  <si>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</si>
  <si>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</si>
  <si>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</si>
  <si>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</si>
  <si>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</si>
  <si>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</si>
  <si>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</si>
  <si>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</si>
  <si>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</si>
  <si>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</si>
  <si>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</si>
  <si>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</si>
  <si>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</si>
  <si>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</si>
  <si>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</si>
  <si>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</si>
  <si>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</si>
  <si>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</si>
  <si>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</si>
  <si>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</si>
  <si>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</si>
  <si>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</si>
  <si>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</si>
  <si>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</si>
  <si>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</si>
  <si>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</si>
  <si>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</si>
  <si>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</si>
  <si>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</si>
  <si>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</si>
  <si>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</si>
  <si>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</si>
  <si>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</si>
  <si>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</si>
  <si>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</si>
  <si>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</si>
  <si>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</si>
  <si>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</si>
  <si>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</si>
  <si>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</si>
  <si>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</si>
  <si>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</si>
  <si>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</si>
  <si>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</si>
  <si>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</si>
  <si>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</si>
  <si>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</si>
  <si>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</si>
  <si>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</si>
  <si>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</si>
  <si>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</si>
  <si>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</si>
  <si>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</si>
  <si>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</si>
  <si>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</si>
  <si>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</si>
  <si>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</si>
  <si>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</si>
  <si>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</si>
  <si>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</si>
  <si>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</si>
  <si>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</si>
  <si>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</si>
  <si>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</si>
  <si>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</si>
  <si>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</si>
  <si>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</si>
  <si>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</si>
  <si>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</si>
  <si>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</si>
  <si>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</si>
  <si>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</si>
  <si>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</si>
  <si>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</si>
  <si>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</si>
  <si>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</si>
  <si>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</si>
  <si>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</si>
  <si>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</si>
  <si>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</si>
  <si>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</si>
  <si>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</si>
  <si>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</si>
  <si>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</si>
  <si>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</si>
  <si>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</si>
  <si>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</si>
  <si>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</si>
  <si>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</si>
  <si>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</si>
  <si>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</si>
  <si>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</si>
  <si>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</si>
  <si>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</si>
  <si>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</si>
  <si>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</si>
  <si>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</si>
  <si>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</si>
  <si>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</si>
  <si>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</si>
  <si>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</si>
  <si>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</si>
  <si>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</si>
  <si>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</si>
  <si>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</si>
  <si>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</si>
  <si>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</si>
  <si>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</si>
  <si>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</si>
  <si>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</si>
  <si>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</si>
  <si>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</si>
  <si>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</si>
  <si>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</si>
  <si>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</si>
  <si>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</si>
  <si>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</si>
  <si>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</si>
  <si>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</si>
  <si>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</si>
  <si>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</si>
  <si>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</si>
  <si>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</si>
  <si>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</si>
  <si>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</si>
  <si>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</si>
  <si>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</si>
  <si>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</si>
  <si>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</si>
  <si>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</si>
  <si>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</si>
  <si>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</si>
  <si>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</si>
  <si>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</si>
  <si>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</si>
  <si>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</si>
  <si>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</si>
  <si>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</si>
  <si>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</si>
  <si>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</si>
  <si>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</si>
  <si>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</si>
  <si>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</si>
  <si>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</si>
  <si>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</si>
  <si>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</si>
  <si>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</si>
  <si>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</si>
  <si>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</si>
  <si>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</si>
  <si>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</si>
  <si>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</si>
  <si>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</si>
  <si>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</si>
  <si>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</si>
  <si>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</si>
  <si>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</si>
  <si>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</si>
  <si>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</si>
  <si>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</si>
  <si>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</si>
  <si>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</si>
  <si>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</si>
  <si>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</si>
  <si>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</si>
  <si>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</si>
  <si>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</si>
  <si>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</si>
  <si>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</si>
  <si>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</si>
  <si>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</si>
  <si>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</si>
  <si>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</si>
  <si>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</si>
  <si>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</si>
  <si>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</si>
  <si>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</si>
  <si>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</si>
  <si>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</si>
  <si>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</si>
  <si>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</si>
  <si>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</si>
  <si>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</si>
  <si>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</si>
  <si>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</si>
  <si>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</si>
  <si>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</si>
  <si>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</si>
  <si>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</si>
  <si>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</si>
  <si>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</si>
  <si>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</si>
  <si>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</si>
  <si>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</si>
  <si>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</si>
  <si>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</si>
  <si>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</si>
  <si>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</si>
  <si>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</si>
  <si>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</si>
  <si>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</si>
  <si>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</si>
  <si>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</si>
  <si>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</si>
  <si>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</si>
  <si>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</si>
  <si>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</si>
  <si>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</si>
  <si>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</si>
  <si>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</si>
  <si>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</si>
  <si>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</si>
  <si>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</si>
  <si>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</si>
  <si>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</si>
  <si>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</si>
  <si>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</si>
  <si>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</si>
  <si>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</si>
  <si>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</si>
  <si>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</si>
  <si>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</si>
  <si>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</si>
  <si>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</si>
  <si>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</si>
  <si>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</si>
  <si>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</si>
  <si>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</si>
  <si>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</si>
  <si>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</si>
  <si>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</si>
  <si>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</si>
  <si>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</si>
  <si>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</si>
  <si>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</si>
  <si>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</si>
  <si>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</si>
  <si>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</si>
  <si>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</si>
  <si>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</si>
  <si>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</si>
  <si>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</si>
  <si>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</si>
  <si>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</si>
  <si>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</si>
  <si>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</si>
  <si>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</si>
  <si>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</si>
  <si>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</si>
  <si>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</si>
  <si>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</si>
  <si>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</si>
  <si>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</si>
  <si>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</si>
  <si>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</si>
  <si>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</si>
  <si>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</si>
  <si>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</si>
  <si>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</si>
  <si>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</si>
  <si>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</si>
  <si>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</si>
  <si>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</si>
  <si>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</si>
  <si>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</si>
  <si>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</si>
  <si>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</si>
  <si>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</si>
  <si>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</si>
  <si>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</si>
  <si>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</si>
  <si>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</si>
  <si>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</si>
  <si>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</si>
  <si>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</si>
  <si>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</si>
  <si>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</si>
  <si>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</si>
  <si>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</si>
  <si>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</si>
  <si>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</si>
  <si>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</si>
  <si>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</si>
  <si>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</si>
  <si>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</si>
  <si>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</si>
  <si>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</si>
  <si>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</si>
  <si>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</si>
  <si>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</si>
  <si>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</si>
  <si>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</si>
  <si>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</si>
  <si>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</si>
  <si>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</si>
  <si>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</si>
  <si>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</si>
  <si>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</si>
  <si>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</si>
  <si>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</si>
  <si>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</si>
  <si>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</si>
  <si>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</si>
  <si>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</si>
  <si>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</si>
  <si>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</si>
  <si>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</si>
  <si>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</si>
  <si>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</si>
  <si>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</si>
  <si>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</si>
  <si>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</si>
  <si>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</si>
  <si>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</si>
  <si>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</si>
  <si>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</si>
  <si>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</si>
  <si>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</si>
  <si>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</si>
  <si>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</si>
  <si>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</si>
  <si>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</si>
  <si>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</si>
  <si>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</si>
  <si>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</si>
  <si>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</si>
  <si>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</si>
  <si>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</si>
  <si>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</si>
  <si>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</si>
  <si>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</si>
  <si>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</si>
  <si>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</si>
  <si>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</si>
  <si>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</si>
  <si>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</si>
  <si>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</si>
  <si>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</si>
  <si>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</si>
  <si>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</si>
  <si>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</si>
  <si>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</si>
  <si>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</si>
  <si>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</si>
  <si>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</si>
  <si>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</si>
  <si>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</si>
  <si>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</si>
  <si>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</si>
  <si>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</si>
  <si>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</si>
  <si>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</si>
  <si>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</si>
  <si>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</si>
  <si>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</si>
  <si>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</si>
  <si>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</si>
  <si>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</si>
  <si>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</si>
  <si>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</si>
  <si>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</si>
  <si>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</si>
  <si>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</si>
  <si>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</si>
  <si>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</si>
  <si>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</si>
  <si>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</si>
  <si>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</si>
  <si>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</si>
  <si>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</si>
  <si>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</si>
  <si>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</si>
  <si>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</si>
  <si>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</si>
  <si>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</si>
  <si>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</si>
  <si>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</si>
  <si>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</si>
  <si>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</si>
  <si>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</si>
  <si>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</si>
  <si>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</si>
  <si>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</si>
  <si>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</si>
  <si>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</si>
  <si>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</si>
  <si>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</si>
  <si>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</si>
  <si>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</si>
  <si>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</si>
  <si>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</si>
  <si>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</si>
  <si>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</si>
  <si>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</si>
  <si>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</si>
  <si>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</si>
  <si>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</si>
  <si>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</si>
  <si>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</si>
  <si>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</si>
  <si>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</si>
  <si>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</si>
  <si>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</si>
  <si>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</si>
  <si>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</si>
  <si>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</si>
  <si>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</si>
  <si>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</si>
  <si>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</si>
  <si>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</si>
  <si>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</si>
  <si>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</si>
  <si>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</si>
  <si>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</si>
  <si>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</si>
  <si>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</si>
  <si>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</si>
  <si>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</si>
  <si>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</si>
  <si>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</si>
  <si>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</si>
  <si>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</si>
  <si>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</si>
  <si>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</si>
  <si>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</si>
  <si>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</si>
  <si>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</si>
  <si>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</si>
  <si>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</si>
  <si>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</si>
  <si>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</si>
  <si>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</si>
  <si>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</si>
  <si>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</si>
  <si>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</si>
  <si>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</si>
  <si>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</si>
  <si>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</si>
  <si>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</si>
  <si>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</si>
  <si>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</si>
  <si>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</si>
  <si>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</si>
  <si>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</si>
  <si>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</si>
  <si>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</si>
  <si>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</si>
  <si>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</si>
  <si>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</si>
  <si>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</si>
  <si>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</si>
  <si>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</si>
  <si>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</si>
  <si>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</si>
  <si>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</si>
  <si>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</si>
  <si>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</si>
  <si>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</si>
  <si>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</si>
  <si>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</si>
  <si>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</si>
  <si>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</si>
  <si>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</si>
  <si>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</si>
  <si>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</si>
  <si>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</si>
  <si>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</si>
  <si>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</si>
  <si>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</si>
  <si>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</si>
  <si>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</si>
  <si>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</si>
  <si>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</si>
  <si>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</si>
  <si>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</si>
  <si>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</si>
  <si>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</si>
  <si>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</si>
  <si>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</si>
  <si>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</si>
  <si>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</si>
  <si>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</si>
  <si>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</si>
  <si>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</si>
  <si>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</si>
  <si>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</si>
  <si>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</si>
  <si>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</si>
  <si>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</si>
  <si>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</si>
  <si>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</si>
  <si>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</si>
  <si>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</si>
  <si>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</si>
  <si>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</si>
  <si>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</si>
  <si>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</si>
  <si>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</si>
  <si>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</si>
  <si>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</si>
  <si>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</si>
  <si>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</si>
  <si>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</si>
  <si>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</si>
  <si>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</si>
  <si>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</si>
  <si>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</si>
  <si>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</si>
  <si>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</si>
  <si>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</si>
  <si>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</si>
  <si>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</si>
  <si>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</si>
  <si>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</si>
  <si>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</si>
  <si>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</si>
  <si>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</si>
  <si>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</si>
  <si>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</si>
  <si>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</si>
  <si>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</si>
  <si>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</si>
  <si>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</si>
  <si>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</si>
  <si>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</si>
  <si>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</si>
  <si>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</si>
  <si>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</si>
  <si>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</si>
  <si>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</si>
  <si>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</si>
  <si>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</si>
  <si>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</si>
  <si>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</si>
  <si>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</si>
  <si>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</si>
  <si>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</si>
  <si>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</si>
  <si>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</si>
  <si>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</si>
  <si>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</si>
  <si>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</si>
  <si>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</si>
  <si>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</si>
  <si>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</si>
  <si>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</si>
  <si>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</si>
  <si>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</si>
  <si>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</si>
  <si>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</si>
  <si>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</si>
  <si>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</si>
  <si>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</si>
  <si>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</si>
  <si>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</si>
  <si>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</si>
  <si>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</si>
  <si>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</si>
  <si>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</si>
  <si>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</si>
  <si>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</si>
  <si>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</si>
  <si>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</si>
  <si>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</si>
  <si>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</si>
  <si>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</si>
  <si>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</si>
  <si>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</si>
  <si>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</si>
  <si>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</si>
  <si>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</si>
  <si>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</si>
  <si>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</si>
  <si>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</si>
  <si>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</si>
  <si>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</si>
  <si>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</si>
  <si>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</si>
  <si>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</si>
  <si>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</si>
  <si>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</si>
  <si>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</si>
  <si>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</si>
  <si>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</si>
  <si>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</si>
  <si>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</si>
  <si>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</si>
  <si>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</si>
  <si>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</si>
  <si>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</si>
  <si>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</si>
  <si>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</si>
  <si>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</si>
  <si>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</si>
  <si>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</si>
  <si>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</si>
  <si>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</si>
  <si>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</si>
  <si>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</si>
  <si>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</si>
  <si>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</si>
  <si>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</si>
  <si>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</si>
  <si>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</si>
  <si>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Averaege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</si>
  <si>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</si>
  <si>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</si>
  <si>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</si>
  <si>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</si>
  <si>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</si>
  <si>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</si>
  <si>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</si>
  <si>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</si>
  <si>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</si>
  <si>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</si>
  <si>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</si>
  <si>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</si>
  <si>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</si>
  <si>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</si>
  <si>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</si>
  <si>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</si>
  <si>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</si>
  <si>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</si>
  <si>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</si>
  <si>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</si>
  <si>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</si>
  <si>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</si>
  <si>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</si>
  <si>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</si>
  <si>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</si>
  <si>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</si>
  <si>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</si>
  <si>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</si>
  <si>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</si>
  <si>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</si>
  <si>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</si>
  <si>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</si>
  <si>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</si>
  <si>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</si>
  <si>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</si>
  <si>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</si>
  <si>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</si>
  <si>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</si>
  <si>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name</t>
  </si>
  <si>
    <t>(All)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</si>
  <si>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</si>
  <si>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</si>
  <si>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</si>
  <si>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</si>
  <si>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</si>
  <si>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</si>
  <si>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</si>
  <si>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</si>
  <si>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</si>
  <si>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</si>
  <si>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</si>
  <si>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</si>
  <si>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</si>
  <si>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</si>
  <si>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</si>
  <si>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</si>
  <si>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</si>
  <si>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</si>
  <si>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</si>
  <si>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</si>
  <si>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</si>
  <si>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</si>
  <si>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</si>
  <si>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</si>
  <si>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</si>
  <si>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</si>
  <si>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</si>
  <si>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</si>
  <si>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</si>
  <si>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</si>
  <si>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</si>
  <si>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</si>
  <si>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</si>
  <si>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</si>
  <si>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</si>
  <si>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</si>
  <si>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</si>
  <si>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Median</t>
  </si>
  <si>
    <t>Mean</t>
  </si>
  <si>
    <t>Min</t>
  </si>
  <si>
    <t>Standard Deviaton</t>
  </si>
  <si>
    <t>Max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</si>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</sst>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Summary'!$F$1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Summary'!$F$2:$F$13</c:f>
              <c:numCache>
                <c:formatCode>0.00%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0.68932038834951459</c:v>
                </c:pt>
                <c:pt idx="3">
                  <c:v>0.9634703196347032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0.44444444444444442</c:v>
                </c:pt>
                <c:pt idx="10">
                  <c:v>0.15384615384615385</c:v>
                </c:pt>
                <c:pt idx="11">
                  <c:v>0.599290780141844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9-3D45-827B-6CCD18E57F3E}"/>
            </c:ext>
          </c:extLst>
        </c:ser>
        <c:ser>
          <c:idx val="1"/>
          <c:order val="1"/>
          <c:tx>
            <c:strRef>
              <c:f>'Goal Summary'!$G$1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Summary'!$G$2:$G$13</c:f>
              <c:numCache>
                <c:formatCode>0.00%</c:formatCode>
                <c:ptCount val="12"/>
                <c:pt idx="0">
                  <c:v>0.95744680851063835</c:v>
                </c:pt>
                <c:pt idx="1">
                  <c:v>0</c:v>
                </c:pt>
                <c:pt idx="2">
                  <c:v>0.31067961165048541</c:v>
                </c:pt>
                <c:pt idx="3">
                  <c:v>3.1963470319634701E-2</c:v>
                </c:pt>
                <c:pt idx="4">
                  <c:v>0.8</c:v>
                </c:pt>
                <c:pt idx="5">
                  <c:v>0.875</c:v>
                </c:pt>
                <c:pt idx="6">
                  <c:v>0.875</c:v>
                </c:pt>
                <c:pt idx="7">
                  <c:v>0.6</c:v>
                </c:pt>
                <c:pt idx="8">
                  <c:v>0.8</c:v>
                </c:pt>
                <c:pt idx="9">
                  <c:v>0.44444444444444442</c:v>
                </c:pt>
                <c:pt idx="10">
                  <c:v>0.53846153846153844</c:v>
                </c:pt>
                <c:pt idx="11">
                  <c:v>0.3546099290780142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9-3D45-827B-6CCD18E57F3E}"/>
            </c:ext>
          </c:extLst>
        </c:ser>
        <c:ser>
          <c:idx val="2"/>
          <c:order val="2"/>
          <c:tx>
            <c:strRef>
              <c:f>'Goal Summary'!$H$1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Summary'!$H$2:$H$13</c:f>
              <c:numCache>
                <c:formatCode>0.00%</c:formatCode>
                <c:ptCount val="12"/>
                <c:pt idx="0">
                  <c:v>4.2553191489361701E-2</c:v>
                </c:pt>
                <c:pt idx="1">
                  <c:v>0</c:v>
                </c:pt>
                <c:pt idx="2">
                  <c:v>0</c:v>
                </c:pt>
                <c:pt idx="3">
                  <c:v>4.5662100456621002E-3</c:v>
                </c:pt>
                <c:pt idx="4">
                  <c:v>0.2</c:v>
                </c:pt>
                <c:pt idx="5">
                  <c:v>0</c:v>
                </c:pt>
                <c:pt idx="6">
                  <c:v>0.125</c:v>
                </c:pt>
                <c:pt idx="7">
                  <c:v>0.3</c:v>
                </c:pt>
                <c:pt idx="8">
                  <c:v>0.1</c:v>
                </c:pt>
                <c:pt idx="9">
                  <c:v>0.1111111111111111</c:v>
                </c:pt>
                <c:pt idx="10">
                  <c:v>0.30769230769230771</c:v>
                </c:pt>
                <c:pt idx="11">
                  <c:v>4.6099290780141841E-2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9-3D45-827B-6CCD18E5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01663"/>
        <c:axId val="613624255"/>
      </c:lineChart>
      <c:catAx>
        <c:axId val="60300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24255"/>
        <c:crosses val="autoZero"/>
        <c:auto val="1"/>
        <c:lblAlgn val="ctr"/>
        <c:lblOffset val="100"/>
        <c:noMultiLvlLbl val="0"/>
      </c:catAx>
      <c:valAx>
        <c:axId val="613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[KM-CrowdfundingBook.xlsx]Goal by 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'Goal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9-E749-AA08-267898A40F46}"/>
            </c:ext>
          </c:extLst>
        </c:ser>
        <c:ser>
          <c:idx val="1"/>
          <c:order val="1"/>
          <c:tx>
            <c:strRef>
              <c:f>'Goal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'Goal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9-E749-AA08-267898A40F46}"/>
            </c:ext>
          </c:extLst>
        </c:ser>
        <c:ser>
          <c:idx val="2"/>
          <c:order val="2"/>
          <c:tx>
            <c:strRef>
              <c:f>'Goal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'Goal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'Goal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9-E749-AA08-267898A40F46}"/>
            </c:ext>
          </c:extLst>
        </c:ser>
        <c:ser>
          <c:idx val="3"/>
          <c:order val="3"/>
          <c:tx>
            <c:strRef>
              <c:f>'Goal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'Goal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'Goal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9-E749-AA08-267898A4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176031"/>
        <c:axId val="724565007"/>
      </c:barChart>
      <c:catAx>
        <c:axId val="7241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65007"/>
        <c:crosses val="autoZero"/>
        <c:auto val="1"/>
        <c:lblAlgn val="ctr"/>
        <c:lblOffset val="100"/>
        <c:noMultiLvlLbl val="0"/>
      </c:catAx>
      <c:valAx>
        <c:axId val="7245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7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[KM-CrowdfundingBook.xlsx]Goal by Parent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 by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'Goal by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6-064D-84F0-32E924FEE07B}"/>
            </c:ext>
          </c:extLst>
        </c:ser>
        <c:ser>
          <c:idx val="1"/>
          <c:order val="1"/>
          <c:tx>
            <c:strRef>
              <c:f>'Goal by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'Goal by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6-064D-84F0-32E924FEE07B}"/>
            </c:ext>
          </c:extLst>
        </c:ser>
        <c:ser>
          <c:idx val="2"/>
          <c:order val="2"/>
          <c:tx>
            <c:strRef>
              <c:f>'Goal by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'Goal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'Goal by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6-064D-84F0-32E924FEE07B}"/>
            </c:ext>
          </c:extLst>
        </c:ser>
        <c:ser>
          <c:idx val="3"/>
          <c:order val="3"/>
          <c:tx>
            <c:strRef>
              <c:f>'Goal by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'Goal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'Goal by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6-064D-84F0-32E924FE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395919"/>
        <c:axId val="476855103"/>
      </c:barChart>
      <c:catAx>
        <c:axId val="4763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55103"/>
        <c:crosses val="autoZero"/>
        <c:auto val="1"/>
        <c:lblAlgn val="ctr"/>
        <c:lblOffset val="100"/>
        <c:noMultiLvlLbl val="0"/>
      </c:catAx>
      <c:valAx>
        <c:axId val="4768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[KM-CrowdfundingBook.xlsx]goal by month!PivotTable2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'goal by month'!$B$6:$B$19</c:f>
              <c:numCache>
                <c:formatCode>General</c:formatCode>
                <c:ptCount val="13"/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F-564A-81D9-2A271825315B}"/>
            </c:ext>
          </c:extLst>
        </c:ser>
        <c:ser>
          <c:idx val="1"/>
          <c:order val="1"/>
          <c:tx>
            <c:strRef>
              <c:f>'goal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'goal by month'!$C$6:$C$19</c:f>
              <c:numCache>
                <c:formatCode>General</c:formatCode>
                <c:ptCount val="13"/>
                <c:pt idx="1">
                  <c:v>35</c:v>
                </c:pt>
                <c:pt idx="2">
                  <c:v>29</c:v>
                </c:pt>
                <c:pt idx="3">
                  <c:v>33</c:v>
                </c:pt>
                <c:pt idx="4">
                  <c:v>31</c:v>
                </c:pt>
                <c:pt idx="5">
                  <c:v>33</c:v>
                </c:pt>
                <c:pt idx="6">
                  <c:v>31</c:v>
                </c:pt>
                <c:pt idx="7">
                  <c:v>31</c:v>
                </c:pt>
                <c:pt idx="8">
                  <c:v>32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F-564A-81D9-2A271825315B}"/>
            </c:ext>
          </c:extLst>
        </c:ser>
        <c:ser>
          <c:idx val="2"/>
          <c:order val="2"/>
          <c:tx>
            <c:strRef>
              <c:f>'goal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'goal by month'!$D$6:$D$19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F-564A-81D9-2A271825315B}"/>
            </c:ext>
          </c:extLst>
        </c:ser>
        <c:ser>
          <c:idx val="3"/>
          <c:order val="3"/>
          <c:tx>
            <c:strRef>
              <c:f>'goal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'goal by month'!$E$6:$E$19</c:f>
              <c:numCache>
                <c:formatCode>General</c:formatCode>
                <c:ptCount val="13"/>
                <c:pt idx="1">
                  <c:v>46</c:v>
                </c:pt>
                <c:pt idx="2">
                  <c:v>46</c:v>
                </c:pt>
                <c:pt idx="3">
                  <c:v>48</c:v>
                </c:pt>
                <c:pt idx="4">
                  <c:v>45</c:v>
                </c:pt>
                <c:pt idx="5">
                  <c:v>47</c:v>
                </c:pt>
                <c:pt idx="6">
                  <c:v>57</c:v>
                </c:pt>
                <c:pt idx="7">
                  <c:v>57</c:v>
                </c:pt>
                <c:pt idx="8">
                  <c:v>40</c:v>
                </c:pt>
                <c:pt idx="9">
                  <c:v>44</c:v>
                </c:pt>
                <c:pt idx="10">
                  <c:v>46</c:v>
                </c:pt>
                <c:pt idx="11">
                  <c:v>44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F-564A-81D9-2A271825315B}"/>
            </c:ext>
          </c:extLst>
        </c:ser>
        <c:ser>
          <c:idx val="4"/>
          <c:order val="4"/>
          <c:tx>
            <c:strRef>
              <c:f>'goal by month'!$F$4:$F$5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by month'!$A$6:$A$19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'goal by month'!$F$6:$F$19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F-564A-81D9-2A271825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84080"/>
        <c:axId val="374585808"/>
      </c:lineChart>
      <c:catAx>
        <c:axId val="3745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85808"/>
        <c:crosses val="autoZero"/>
        <c:auto val="1"/>
        <c:lblAlgn val="ctr"/>
        <c:lblOffset val="100"/>
        <c:noMultiLvlLbl val="0"/>
      </c:catAx>
      <c:valAx>
        <c:axId val="3745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515938</xdr:colOff>
      <xdr:row>14</xdr:row>
      <xdr:rowOff>96838</xdr:rowOff>
    </xdr:from>
    <xdr:to>
      <xdr:col>7</xdr:col>
      <xdr:colOff>1301750</xdr:colOff>
      <xdr:row>28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07D189-6745-AE5B-DBCD-AF8B0FAA3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11</xdr:row>
      <xdr:rowOff>19050</xdr:rowOff>
    </xdr:from>
    <xdr:to>
      <xdr:col>11</xdr:col>
      <xdr:colOff>673100</xdr:colOff>
      <xdr:row>24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D5A21-0729-9BCD-023D-1FA68353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2</xdr:row>
      <xdr:rowOff>158750</xdr:rowOff>
    </xdr:from>
    <xdr:to>
      <xdr:col>11</xdr:col>
      <xdr:colOff>762000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61E0F-5A72-2C1D-0124-7A6E1898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3</xdr:row>
      <xdr:rowOff>196850</xdr:rowOff>
    </xdr:from>
    <xdr:to>
      <xdr:col>13</xdr:col>
      <xdr:colOff>647700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42A61-D0A8-2462-3945-9750DCC2F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Magat" refreshedDate="45140.946654050924" createdVersion="8" refreshedVersion="8" minRefreshableVersion="3" recordCount="1000" xr:uid="{C4C67A72-71FB-B143-97A7-95B5348870A8}">
  <cacheSource type="worksheet">
    <worksheetSource ref="A1:T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e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Magat" refreshedDate="45147.709789351851" createdVersion="8" refreshedVersion="8" minRefreshableVersion="3" recordCount="1001" xr:uid="{275A7C20-5146-C84A-897A-8A33607F535C}">
  <cacheSource type="worksheet">
    <worksheetSource ref="A1:T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Averae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8T06:00:00" maxDate="2020-01-26T06:00:00" count="880">
        <d v="2015-11-27T06:00:00"/>
        <d v="2014-08-18T05:00:00"/>
        <d v="2013-11-16T06:00:00"/>
        <d v="2019-08-10T05:00:00"/>
        <d v="2019-01-19T06:00:00"/>
        <d v="2012-08-27T05:00:00"/>
        <d v="2017-09-12T05:00:00"/>
        <d v="2015-08-12T05:00:00"/>
        <d v="2010-08-08T05:00:00"/>
        <d v="2013-09-18T05:00:00"/>
        <d v="2010-08-13T05:00:00"/>
        <d v="2010-09-20T05:00:00"/>
        <d v="2019-10-21T05:00:00"/>
        <d v="2016-06-10T05:00:00"/>
        <d v="2012-03-05T06:00:00"/>
        <d v="2019-12-09T06:00:00"/>
        <d v="2014-01-21T06:00:00"/>
        <d v="2011-01-11T06:00:00"/>
        <d v="2018-09-07T05:00:00"/>
        <d v="2019-03-03T06:00:00"/>
        <d v="2014-07-27T05:00:00"/>
        <d v="2011-08-14T05:00:00"/>
        <d v="2018-04-02T05:00:00"/>
        <d v="2019-02-13T06:00:00"/>
        <d v="2014-06-20T05:00:00"/>
        <d v="2011-05-17T05:00:00"/>
        <d v="2018-07-30T05:00:00"/>
        <d v="2015-10-02T05:00:00"/>
        <d v="2010-02-08T06:00:00"/>
        <d v="2018-07-19T05:00:00"/>
        <d v="2019-05-23T05:00:00"/>
        <d v="2016-01-04T06:00:00"/>
        <d v="2018-01-09T06:00:00"/>
        <d v="2014-10-04T05:00:00"/>
        <d v="2017-03-22T05:00:00"/>
        <d v="2019-01-18T06:00:00"/>
        <d v="2011-02-25T06:00:00"/>
        <d v="2019-10-05T05:00:00"/>
        <d v="2010-10-17T05:00:00"/>
        <d v="2013-02-24T06:00:00"/>
        <d v="2010-06-04T05:00:00"/>
        <d v="2012-09-03T05:00:00"/>
        <d v="2011-07-03T05:00:00"/>
        <d v="2014-07-23T05:00:00"/>
        <d v="2019-03-16T05:00:00"/>
        <d v="2016-11-01T05:00:00"/>
        <d v="2010-07-07T05:00:00"/>
        <d v="2014-03-28T05:00:00"/>
        <d v="2015-06-24T05:00:00"/>
        <d v="2019-10-19T05:00:00"/>
        <d v="2013-07-31T05:00:00"/>
        <d v="2012-03-26T05:00:00"/>
        <d v="2010-09-14T05:00:00"/>
        <d v="2014-05-19T05:00:00"/>
        <d v="2018-03-10T06:00:00"/>
        <d v="2018-07-29T05:00:00"/>
        <d v="2015-01-09T06:00:00"/>
        <d v="2017-08-31T05:00:00"/>
        <d v="2015-09-20T05:00:00"/>
        <d v="2017-06-11T05:00:00"/>
        <d v="2012-07-16T05:00:00"/>
        <d v="2011-02-20T06:00:00"/>
        <d v="2015-06-04T05:00:00"/>
        <d v="2017-04-27T05:00:00"/>
        <d v="2018-07-01T05:00:00"/>
        <d v="2011-01-26T06:00:00"/>
        <d v="2015-04-07T05:00:00"/>
        <d v="2010-01-24T06:00:00"/>
        <d v="2017-07-26T05:00:00"/>
        <d v="2010-12-18T06:00:00"/>
        <d v="2010-11-01T05:00:00"/>
        <d v="2019-11-29T06:00:00"/>
        <d v="2015-06-30T05:00:00"/>
        <d v="2016-11-26T06:00:00"/>
        <d v="2016-03-26T05:00:00"/>
        <d v="2018-07-14T05:00:00"/>
        <d v="2015-01-22T06:00:00"/>
        <d v="2010-09-26T05:00:00"/>
        <d v="2018-04-15T05:00:00"/>
        <d v="2018-06-15T05:00:00"/>
        <d v="2017-08-28T05:00:00"/>
        <d v="2017-11-22T06:00:00"/>
        <d v="2019-01-16T06:00:00"/>
        <d v="2016-07-27T05:00:00"/>
        <d v="2012-07-27T05:00:00"/>
        <d v="2011-09-10T05:00:00"/>
        <d v="2015-05-03T05:00:00"/>
        <d v="2011-03-07T06:00:00"/>
        <d v="2015-04-15T05:00:00"/>
        <d v="2010-04-14T05:00:00"/>
        <d v="2016-02-24T06:00:00"/>
        <d v="2016-08-05T05:00:00"/>
        <d v="2010-06-22T05:00:00"/>
        <d v="2012-10-19T05:00:00"/>
        <d v="2019-04-06T05:00:00"/>
        <d v="2019-10-13T05:00:00"/>
        <d v="2011-03-09T06:00:00"/>
        <d v="2015-07-26T05:00:00"/>
        <d v="2014-11-24T06:00:00"/>
        <d v="2011-10-18T05:00:00"/>
        <d v="2015-02-20T06:00:00"/>
        <d v="2018-05-13T05:00:00"/>
        <d v="2010-10-23T05:00:00"/>
        <d v="2017-05-22T05:00:00"/>
        <d v="2013-04-01T05:00:00"/>
        <d v="2019-09-07T05:00:00"/>
        <d v="2018-04-22T05:00:00"/>
        <d v="2012-04-05T05:00:00"/>
        <d v="2014-01-11T06:00:00"/>
        <d v="2018-09-10T05:00:00"/>
        <d v="2012-09-21T05:00:00"/>
        <d v="2014-08-23T05:00:00"/>
        <d v="2017-09-11T05:00:00"/>
        <d v="2019-04-08T05:00:00"/>
        <d v="2017-11-16T06:00:00"/>
        <d v="2015-09-17T05:00:00"/>
        <d v="2011-09-21T05:00:00"/>
        <d v="2014-01-25T06:00:00"/>
        <d v="2014-06-15T05:00:00"/>
        <d v="2015-04-16T05:00:00"/>
        <d v="2014-11-26T06:00:00"/>
        <d v="2015-11-23T06:00:00"/>
        <d v="2019-05-12T05:00:00"/>
        <d v="2018-09-18T05:00:00"/>
        <d v="2016-08-13T05:00:00"/>
        <d v="2010-05-11T05:00:00"/>
        <d v="2010-08-26T05:00:00"/>
        <d v="2015-02-02T06:00:00"/>
        <d v="2011-10-25T05:00:00"/>
        <d v="2013-11-28T06:00:00"/>
        <d v="2018-01-11T06:00:00"/>
        <d v="2011-08-11T05:00:00"/>
        <d v="2011-06-18T05:00:00"/>
        <d v="2013-03-06T06:00:00"/>
        <d v="2014-06-06T05:00:00"/>
        <d v="2010-10-05T05:00:00"/>
        <d v="2012-09-27T05:00:00"/>
        <d v="2015-04-20T05:00:00"/>
        <d v="2018-02-24T06:00:00"/>
        <d v="2015-06-11T05:00:00"/>
        <d v="2010-06-27T05:00:00"/>
        <d v="2019-06-16T05:00:00"/>
        <d v="2014-09-06T05:00:00"/>
        <d v="2011-11-07T06:00:00"/>
        <d v="2016-06-12T05:00:00"/>
        <d v="2017-07-24T05:00:00"/>
        <d v="2012-12-31T06:00:00"/>
        <d v="2018-12-15T06:00:00"/>
        <d v="2014-06-08T05:00:00"/>
        <d v="2017-02-16T06:00:00"/>
        <d v="2012-10-18T05:00:00"/>
        <d v="2016-05-11T05:00:00"/>
        <d v="2010-03-24T05:00:00"/>
        <d v="2019-10-04T05:00:00"/>
        <d v="2013-12-29T06:00:00"/>
        <d v="2015-12-07T06:00:00"/>
        <d v="2019-03-26T05:00:00"/>
        <d v="2019-04-26T05:00:00"/>
        <d v="2015-09-22T05:00:00"/>
        <d v="2018-12-07T06:00:00"/>
        <d v="2017-10-19T05:00:00"/>
        <d v="2017-10-07T05:00:00"/>
        <d v="2017-07-31T05:00:00"/>
        <d v="2010-12-21T06:00:00"/>
        <d v="2013-06-09T05:00:00"/>
        <d v="2019-02-21T06:00:00"/>
        <d v="2012-06-16T05:00:00"/>
        <d v="2017-08-02T05:00:00"/>
        <d v="2014-03-19T05:00:00"/>
        <d v="2014-07-18T05:00:00"/>
        <d v="2013-05-17T05:00:00"/>
        <d v="2015-10-04T05:00:00"/>
        <d v="2016-08-30T05:00:00"/>
        <d v="2016-09-02T05:00:00"/>
        <d v="2010-11-14T06:00:00"/>
        <d v="2017-09-20T05:00:00"/>
        <d v="2013-03-16T05:00:00"/>
        <d v="2010-03-21T05:00:00"/>
        <d v="2017-10-03T05:00:00"/>
        <d v="2019-06-14T05:00:00"/>
        <d v="2010-09-08T05:00:00"/>
        <d v="2019-05-02T05:00:00"/>
        <d v="2018-05-12T05:00:00"/>
        <d v="2014-05-22T05:00:00"/>
        <d v="2013-02-22T06:00:00"/>
        <d v="2014-12-01T06:00:00"/>
        <d v="2016-03-03T06:00:00"/>
        <d v="2013-06-03T05:00:00"/>
        <d v="2019-03-11T05:00:00"/>
        <d v="2014-06-26T05:00:00"/>
        <d v="2018-04-07T05:00:00"/>
        <d v="2015-09-13T05:00:00"/>
        <d v="2018-07-28T05:00:00"/>
        <d v="2017-06-22T05:00:00"/>
        <d v="2010-08-05T05:00:00"/>
        <d v="2015-07-06T05:00:00"/>
        <d v="2014-07-24T05:00:00"/>
        <d v="2011-10-01T05:00:00"/>
        <d v="2017-01-16T06:00:00"/>
        <d v="2011-04-02T05:00:00"/>
        <d v="2018-10-16T05:00:00"/>
        <d v="2010-02-26T06:00:00"/>
        <d v="2018-08-27T05:00:00"/>
        <d v="2017-11-08T06:00:00"/>
        <d v="2016-05-05T05:00:00"/>
        <d v="2017-03-02T06:00:00"/>
        <d v="2013-08-26T05:00:00"/>
        <d v="2019-12-14T06:00:00"/>
        <d v="2010-11-05T05:00:00"/>
        <d v="2010-08-18T05:00:00"/>
        <d v="2019-02-12T06:00:00"/>
        <d v="2011-11-21T06:00:00"/>
        <d v="2019-04-27T05:00:00"/>
        <d v="2011-11-10T06:00:00"/>
        <d v="2012-08-15T05:00:00"/>
        <d v="2011-06-30T05:00:00"/>
        <d v="2012-06-20T05:00:00"/>
        <d v="2014-10-01T05:00:00"/>
        <d v="2016-03-15T05:00:00"/>
        <d v="2014-09-23T05:00:00"/>
        <d v="2014-05-02T05:00:00"/>
        <d v="2010-04-07T05:00:00"/>
        <d v="2015-05-14T05:00:00"/>
        <d v="2017-05-31T05:00:00"/>
        <d v="2019-12-05T06:00:00"/>
        <d v="2013-05-20T05:00:00"/>
        <d v="2016-07-24T05:00:00"/>
        <d v="2011-06-11T05:00:00"/>
        <d v="2017-08-21T05:00:00"/>
        <d v="2017-02-12T06:00:00"/>
        <d v="2019-06-24T05:00:00"/>
        <d v="2014-04-24T05:00:00"/>
        <d v="2017-12-13T06:00:00"/>
        <d v="2015-08-28T05:00:00"/>
        <d v="2014-04-12T05:00:00"/>
        <d v="2017-05-09T05:00:00"/>
        <d v="2018-03-03T06:00:00"/>
        <d v="2014-07-13T05:00:00"/>
        <d v="2014-04-06T05:00:00"/>
        <d v="2013-08-04T05:00:00"/>
        <d v="2016-12-21T06:00:00"/>
        <d v="2014-12-30T06:00:00"/>
        <d v="2015-01-01T06:00:00"/>
        <d v="2012-12-08T06:00:00"/>
        <d v="2013-10-24T05:00:00"/>
        <d v="2011-04-07T05:00:00"/>
        <d v="2017-02-20T06:00:00"/>
        <d v="2011-02-15T06:00:00"/>
        <d v="2016-01-23T06:00:00"/>
        <d v="2013-03-04T06:00:00"/>
        <d v="2016-12-07T06:00:00"/>
        <d v="2012-12-07T06:00:00"/>
        <d v="2010-08-24T05:00:00"/>
        <d v="2011-04-04T05:00:00"/>
        <d v="2010-01-08T06:00:00"/>
        <d v="2013-02-11T06:00:00"/>
        <d v="2016-01-02T06:00:00"/>
        <d v="2014-11-06T06:00:00"/>
        <d v="2012-10-23T05:00:00"/>
        <d v="2012-10-03T05:00:00"/>
        <d v="2019-01-30T06:00:00"/>
        <d v="2010-12-01T06:00:00"/>
        <d v="2015-12-06T06:00:00"/>
        <d v="2019-07-09T05:00:00"/>
        <d v="2017-09-16T05:00:00"/>
        <d v="2017-11-05T06:00:00"/>
        <d v="2019-04-05T05:00:00"/>
        <d v="2012-04-18T05:00:00"/>
        <d v="2010-07-18T05:00:00"/>
        <d v="2012-11-25T06:00:00"/>
        <d v="2018-09-02T05:00:00"/>
        <d v="2017-11-20T06:00:00"/>
        <d v="2012-03-10T06:00:00"/>
        <d v="2016-05-29T05:00:00"/>
        <d v="2012-04-30T05:00:00"/>
        <d v="2016-09-09T05:00:00"/>
        <d v="2016-11-22T06:00:00"/>
        <d v="2015-04-27T05:00:00"/>
        <d v="2012-03-13T05:00:00"/>
        <d v="2015-08-02T05:00:00"/>
        <d v="2013-05-09T05:00:00"/>
        <d v="2011-10-14T05:00:00"/>
        <d v="2012-03-15T05:00:00"/>
        <d v="2010-10-04T05:00:00"/>
        <d v="2018-10-25T05:00:00"/>
        <d v="2013-10-14T05:00:00"/>
        <d v="2019-01-27T06:00:00"/>
        <d v="2014-01-13T06:00:00"/>
        <d v="2016-02-25T06:00:00"/>
        <d v="2016-03-02T06:00:00"/>
        <d v="2017-08-29T05:00:00"/>
        <d v="2015-02-25T06:00:00"/>
        <d v="2018-09-01T05:00:00"/>
        <d v="2016-01-06T06:00:00"/>
        <d v="2016-08-06T05:00:00"/>
        <d v="2016-03-18T05:00:00"/>
        <d v="2017-07-13T05:00:00"/>
        <d v="2012-06-05T05:00:00"/>
        <d v="2011-04-17T05:00:00"/>
        <d v="2011-09-20T05:00:00"/>
        <d v="2010-04-08T05:00:00"/>
        <d v="2012-02-26T06:00:00"/>
        <d v="2014-05-23T05:00:00"/>
        <d v="2019-11-18T06:00:00"/>
        <d v="2017-05-13T05:00:00"/>
        <d v="2014-02-13T06:00:00"/>
        <d v="2010-08-11T05:00:00"/>
        <d v="2011-05-09T05:00:00"/>
        <d v="2011-03-31T05:00:00"/>
        <d v="2010-11-24T06:00:00"/>
        <d v="2014-03-26T05:00:00"/>
        <d v="2015-06-20T05:00:00"/>
        <d v="2015-12-25T06:00:00"/>
        <d v="2019-08-27T05:00:00"/>
        <d v="2018-11-29T06:00:00"/>
        <d v="2016-12-11T06:00:00"/>
        <d v="2017-12-07T06:00:00"/>
        <d v="2011-12-18T06:00:00"/>
        <d v="2013-03-27T05:00:00"/>
        <d v="2018-11-19T06:00:00"/>
        <d v="2019-11-14T06:00:00"/>
        <d v="2010-12-14T06:00:00"/>
        <d v="2019-11-10T06:00:00"/>
        <d v="2011-10-04T05:00:00"/>
        <d v="2017-08-01T05:00:00"/>
        <d v="2011-12-11T06:00:00"/>
        <d v="2015-08-27T05:00:00"/>
        <d v="2013-07-19T05:00:00"/>
        <d v="2013-11-18T06:00:00"/>
        <d v="2018-01-21T06:00:00"/>
        <d v="2015-07-08T05:00:00"/>
        <d v="2017-08-23T05:00:00"/>
        <d v="2015-02-10T06:00:00"/>
        <d v="2017-02-15T06:00:00"/>
        <d v="2015-05-19T05:00:00"/>
        <d v="2015-08-23T05:00:00"/>
        <d v="2015-11-06T06:00:00"/>
        <d v="2019-07-04T05:00:00"/>
        <d v="2013-09-02T05:00:00"/>
        <d v="2017-01-21T06:00:00"/>
        <d v="2012-01-13T06:00:00"/>
        <d v="2015-09-02T05:00:00"/>
        <d v="2018-08-09T05:00:00"/>
        <d v="2011-08-26T05:00:00"/>
        <d v="2010-12-31T06:00:00"/>
        <d v="2017-10-06T05:00:00"/>
        <d v="2011-12-26T06:00:00"/>
        <d v="2018-03-04T06:00:00"/>
        <d v="2016-12-28T06:00:00"/>
        <d v="2011-01-02T06:00:00"/>
        <d v="2014-10-17T05:00:00"/>
        <d v="2010-10-12T05:00:00"/>
        <d v="2013-02-02T06:00:00"/>
        <d v="2019-04-14T05:00:00"/>
        <d v="2015-02-07T06:00:00"/>
        <d v="2015-01-07T06:00:00"/>
        <d v="2017-08-16T05:00:00"/>
        <d v="2019-01-10T06:00:00"/>
        <d v="2015-10-15T05:00:00"/>
        <d v="2014-07-05T05:00:00"/>
        <d v="2018-05-20T05:00:00"/>
        <d v="2011-10-26T05:00:00"/>
        <d v="2013-06-22T05:00:00"/>
        <d v="2015-06-07T05:00:00"/>
        <d v="2017-10-15T05:00:00"/>
        <d v="2017-02-09T06:00:00"/>
        <d v="2019-03-28T05:00:00"/>
        <d v="2010-06-25T05:00:00"/>
        <d v="2012-06-11T05:00:00"/>
        <d v="2012-01-03T06:00:00"/>
        <d v="2010-10-27T05:00:00"/>
        <d v="2013-09-12T05:00:00"/>
        <d v="2011-01-05T06:00:00"/>
        <d v="2017-07-16T05:00:00"/>
        <d v="2013-07-28T05:00:00"/>
        <d v="2011-12-07T06:00:00"/>
        <d v="2018-10-04T05:00:00"/>
        <d v="2013-05-22T05:00:00"/>
        <d v="2018-05-07T05:00:00"/>
        <d v="2011-02-01T06:00:00"/>
        <d v="2013-08-15T05:00:00"/>
        <d v="2019-10-26T05:00:00"/>
        <d v="2012-01-05T06:00:00"/>
        <d v="2017-11-13T06:00:00"/>
        <d v="2018-06-03T05:00:00"/>
        <d v="2013-01-29T06:00:00"/>
        <d v="2019-10-12T05:00:00"/>
        <d v="2016-06-19T05:00:00"/>
        <d v="2017-04-17T05:00:00"/>
        <d v="2017-05-28T05:00:00"/>
        <d v="2014-01-02T06:00:00"/>
        <d v="2018-11-26T06:00:00"/>
        <d v="2010-04-19T05:00:00"/>
        <d v="2012-01-12T06:00:00"/>
        <d v="2011-01-16T06:00:00"/>
        <d v="2018-11-02T05:00:00"/>
        <d v="2012-05-05T05:00:00"/>
        <d v="2011-12-21T06:00:00"/>
        <d v="2017-06-24T05:00:00"/>
        <d v="2017-06-28T05:00:00"/>
        <d v="2010-04-16T05:00:00"/>
        <d v="2018-04-17T05:00:00"/>
        <d v="2015-07-27T05:00:00"/>
        <d v="2013-02-26T06:00:00"/>
        <d v="2014-09-12T05:00:00"/>
        <d v="2011-02-10T06:00:00"/>
        <d v="2014-02-09T06:00:00"/>
        <d v="2019-09-28T05:00:00"/>
        <d v="2018-06-21T05:00:00"/>
        <d v="2014-05-01T05:00:00"/>
        <d v="2013-11-24T06:00:00"/>
        <d v="2016-11-30T06:00:00"/>
        <d v="2014-12-14T06:00:00"/>
        <d v="2019-04-19T05:00:00"/>
        <d v="2015-09-12T05:00:00"/>
        <d v="2013-03-03T06:00:00"/>
        <d v="2016-11-05T05:00:00"/>
        <d v="2017-06-29T05:00:00"/>
        <d v="2012-04-25T05:00:00"/>
        <d v="2017-09-01T05:00:00"/>
        <d v="2010-09-29T05:00:00"/>
        <d v="2011-07-23T05:00:00"/>
        <d v="2010-12-02T06:00:00"/>
        <d v="2012-12-17T06:00:00"/>
        <d v="2017-12-18T06:00:00"/>
        <d v="2013-04-13T05:00:00"/>
        <d v="2019-03-05T06:00:00"/>
        <d v="2018-10-20T05:00:00"/>
        <d v="2017-07-18T05:00:00"/>
        <d v="2010-07-05T05:00:00"/>
        <d v="2013-10-20T05:00:00"/>
        <d v="2011-09-22T05:00:00"/>
        <d v="2018-02-09T06:00:00"/>
        <d v="2016-10-13T05:00:00"/>
        <d v="2010-03-27T05:00:00"/>
        <d v="2014-12-27T06:00:00"/>
        <d v="2014-04-27T05:00:00"/>
        <d v="2013-12-30T06:00:00"/>
        <d v="2018-02-10T06:00:00"/>
        <d v="2018-01-26T06:00:00"/>
        <d v="2013-05-14T05:00:00"/>
        <d v="2015-11-22T06:00:00"/>
        <d v="2019-04-13T05:00:00"/>
        <d v="2015-05-17T05:00:00"/>
        <d v="2012-05-01T05:00:00"/>
        <d v="2019-03-10T05:00:00"/>
        <d v="2018-06-25T05:00:00"/>
        <d v="2014-12-15T06:00:00"/>
        <d v="2013-06-24T05:00:00"/>
        <d v="2011-06-25T05:00:00"/>
        <d v="2015-03-08T05:00:00"/>
        <d v="2017-07-28T05:00:00"/>
        <d v="2010-03-10T06:00:00"/>
        <d v="2014-09-30T05:00:00"/>
        <d v="2012-02-23T06:00:00"/>
        <d v="2019-12-11T06:00:00"/>
        <d v="2014-08-03T05:00:00"/>
        <d v="2019-06-09T05:00:00"/>
        <d v="2018-03-08T06:00:00"/>
        <d v="2017-04-19T05:00:00"/>
        <d v="2016-02-02T06:00:00"/>
        <d v="2010-08-15T05:00:00"/>
        <d v="2019-11-16T06:00:00"/>
        <d v="2013-06-30T05:00:00"/>
        <d v="2010-06-06T05:00:00"/>
        <d v="2019-06-28T05:00:00"/>
        <d v="2012-03-21T05:00:00"/>
        <d v="2014-06-09T05:00:00"/>
        <d v="2017-05-20T05:00:00"/>
        <d v="2016-12-19T06:00:00"/>
        <d v="2014-12-31T06:00:00"/>
        <d v="2016-03-14T05:00:00"/>
        <d v="2013-04-30T05:00:00"/>
        <d v="2013-03-11T05:00:00"/>
        <d v="2012-07-26T05:00:00"/>
        <d v="2013-03-07T06:00:00"/>
        <d v="2013-04-08T05:00:00"/>
        <d v="2012-05-04T05:00:00"/>
        <d v="2018-05-30T05:00:00"/>
        <d v="2019-07-24T05:00:00"/>
        <d v="2014-07-04T05:00:00"/>
        <d v="2013-12-05T06:00:00"/>
        <d v="2011-12-22T06:00:00"/>
        <d v="2017-05-04T05:00:00"/>
        <d v="2018-02-22T06:00:00"/>
        <d v="2019-04-18T05:00:00"/>
        <d v="2016-08-22T05:00:00"/>
        <d v="2012-07-02T05:00:00"/>
        <d v="2010-03-03T06:00:00"/>
        <d v="2010-04-25T05:00:00"/>
        <d v="2010-11-22T06:00:00"/>
        <d v="2016-02-04T06:00:00"/>
        <d v="2013-11-22T06:00:00"/>
        <d v="2014-05-09T05:00:00"/>
        <d v="2010-08-30T05:00:00"/>
        <d v="2013-11-10T06:00:00"/>
        <d v="2018-01-24T06:00:00"/>
        <d v="2013-07-23T05:00:00"/>
        <d v="2018-08-16T05:00:00"/>
        <d v="2018-06-07T05:00:00"/>
        <d v="2010-08-23T05:00:00"/>
        <d v="2018-08-29T05:00:00"/>
        <d v="2013-09-21T05:00:00"/>
        <d v="2019-06-30T05:00:00"/>
        <d v="2018-05-04T05:00:00"/>
        <d v="2015-06-09T05:00:00"/>
        <d v="2016-01-21T06:00:00"/>
        <d v="2013-09-10T05:00:00"/>
        <d v="2016-01-07T06:00:00"/>
        <d v="2019-12-24T06:00:00"/>
        <d v="2018-09-16T05:00:00"/>
        <d v="2015-01-24T06:00:00"/>
        <d v="2016-03-31T05:00:00"/>
        <d v="2013-05-27T05:00:00"/>
        <d v="2012-02-28T06:00:00"/>
        <d v="2014-12-19T06:00:00"/>
        <d v="2016-11-25T06:00:00"/>
        <d v="2011-01-01T06:00:00"/>
        <d v="2016-12-18T06:00:00"/>
        <d v="2014-04-01T05:00:00"/>
        <d v="2011-09-05T05:00:00"/>
        <d v="2015-10-01T05:00:00"/>
        <d v="2016-02-23T06:00:00"/>
        <d v="2016-08-01T05:00:00"/>
        <d v="2011-11-17T06:00:00"/>
        <d v="2011-10-16T05:00:00"/>
        <d v="2018-11-12T06:00:00"/>
        <d v="2015-03-14T05:00:00"/>
        <d v="2011-11-14T06:00:00"/>
        <d v="2014-07-09T05:00:00"/>
        <d v="2010-07-14T05:00:00"/>
        <d v="2011-01-10T06:00:00"/>
        <d v="2015-06-18T05:00:00"/>
        <d v="2015-09-27T05:00:00"/>
        <d v="2019-12-06T06:00:00"/>
        <d v="2017-10-31T05:00:00"/>
        <d v="2011-03-10T06:00:00"/>
        <d v="2011-11-30T06:00:00"/>
        <d v="2011-08-06T05:00:00"/>
        <d v="2014-02-25T06:00:00"/>
        <d v="2011-04-28T05:00:00"/>
        <d v="2012-02-19T06:00:00"/>
        <d v="2012-04-24T05:00:00"/>
        <d v="2010-03-17T05:00:00"/>
        <d v="2010-11-16T06:00:00"/>
        <d v="2015-07-04T05:00:00"/>
        <d v="2014-12-20T06:00:00"/>
        <d v="2010-07-13T05:00:00"/>
        <d v="2014-05-29T05:00:00"/>
        <d v="2014-03-25T05:00:00"/>
        <d v="2016-06-26T05:00:00"/>
        <d v="2010-03-15T05:00:00"/>
        <d v="2016-03-04T06:00:00"/>
        <d v="2010-06-14T05:00:00"/>
        <d v="2015-02-11T06:00:00"/>
        <d v="2013-07-29T05:00:00"/>
        <d v="2019-04-17T05:00:00"/>
        <d v="2011-01-21T06:00:00"/>
        <d v="2016-03-06T06:00:00"/>
        <d v="2014-03-22T05:00:00"/>
        <d v="2019-01-15T06:00:00"/>
        <d v="2012-12-15T06:00:00"/>
        <d v="2013-07-24T05:00:00"/>
        <d v="2010-10-22T05:00:00"/>
        <d v="2017-08-25T05:00:00"/>
        <d v="2017-01-10T06:00:00"/>
        <d v="2016-04-28T05:00:00"/>
        <d v="2013-09-19T05:00:00"/>
        <d v="2014-06-03T05:00:00"/>
        <d v="2013-05-01T05:00:00"/>
        <d v="2011-05-05T05:00:00"/>
        <d v="2016-07-07T05:00:00"/>
        <d v="2016-09-12T05:00:00"/>
        <d v="2018-04-14T05:00:00"/>
        <d v="2015-07-15T05:00:00"/>
        <d v="2020-01-26T06:00:00"/>
        <d v="2010-09-27T05:00:00"/>
        <d v="2010-06-15T05:00:00"/>
        <d v="2010-10-03T05:00:00"/>
        <d v="2016-07-05T05:00:00"/>
        <d v="2019-04-30T05:00:00"/>
        <d v="2019-03-25T05:00:00"/>
        <d v="2014-11-01T05:00:00"/>
        <d v="2017-03-24T05:00:00"/>
        <d v="2013-02-08T06:00:00"/>
        <d v="2012-01-17T06:00:00"/>
        <d v="2016-11-13T06:00:00"/>
        <d v="2010-07-26T05:00:00"/>
        <d v="2018-07-27T05:00:00"/>
        <d v="2016-01-17T06:00:00"/>
        <d v="2017-02-19T06:00:00"/>
        <d v="2018-12-16T06:00:00"/>
        <d v="2017-02-28T06:00:00"/>
        <d v="2018-12-17T06:00:00"/>
        <d v="2018-09-25T05:00:00"/>
        <d v="2013-03-12T05:00:00"/>
        <d v="2018-04-08T05:00:00"/>
        <d v="2017-07-05T05:00:00"/>
        <d v="2010-10-19T05:00:00"/>
        <d v="2014-07-07T05:00:00"/>
        <d v="2014-02-21T06:00:00"/>
        <d v="2016-08-04T05:00:00"/>
        <d v="2016-04-07T05:00:00"/>
        <d v="2017-03-01T06:00:00"/>
        <d v="2017-12-27T06:00:00"/>
        <d v="2017-12-26T06:00:00"/>
        <d v="2015-08-29T05:00:00"/>
        <d v="2015-08-20T05:00:00"/>
        <d v="2012-03-27T05:00:00"/>
        <d v="2018-12-08T06:00:00"/>
        <d v="2010-10-06T05:00:00"/>
        <d v="2011-07-08T05:00:00"/>
        <d v="2013-08-29T05:00:00"/>
        <d v="2014-09-09T05:00:00"/>
        <d v="2012-07-31T05:00:00"/>
        <d v="2017-06-25T05:00:00"/>
        <d v="2010-07-30T05:00:00"/>
        <d v="2018-03-20T05:00:00"/>
        <d v="2016-04-14T05:00:00"/>
        <d v="2011-08-18T05:00:00"/>
        <d v="2019-09-10T05:00:00"/>
        <d v="2012-09-25T05:00:00"/>
        <d v="2016-07-09T05:00:00"/>
        <d v="2019-10-17T05:00:00"/>
        <d v="2019-12-13T06:00:00"/>
        <d v="2011-12-20T06:00:00"/>
        <d v="2013-12-10T06:00:00"/>
        <d v="2018-09-15T05:00:00"/>
        <d v="2010-06-28T05:00:00"/>
        <d v="2015-08-22T05:00:00"/>
        <d v="2018-03-26T05:00:00"/>
        <d v="2017-03-11T06:00:00"/>
        <d v="2019-01-09T06:00:00"/>
        <d v="2013-10-28T05:00:00"/>
        <d v="2011-11-26T06:00:00"/>
        <d v="2012-10-02T05:00:00"/>
        <d v="2019-07-08T05:00:00"/>
        <d v="2017-10-16T05:00:00"/>
        <d v="2017-11-26T06:00:00"/>
        <d v="2015-11-13T06:00:00"/>
        <d v="2015-04-19T05:00:00"/>
        <d v="2018-03-30T05:00:00"/>
        <d v="2011-11-23T06:00:00"/>
        <d v="2011-03-26T05:00:00"/>
        <d v="2013-07-21T05:00:00"/>
        <d v="2012-04-20T05:00:00"/>
        <d v="2016-07-03T05:00:00"/>
        <d v="2019-01-05T06:00:00"/>
        <d v="2017-05-21T05:00:00"/>
        <d v="2018-07-13T05:00:00"/>
        <d v="2016-08-21T05:00:00"/>
        <d v="2010-08-06T05:00:00"/>
        <d v="2013-07-09T05:00:00"/>
        <d v="2011-08-21T05:00:00"/>
        <d v="2013-06-16T05:00:00"/>
        <d v="2012-05-28T05:00:00"/>
        <d v="2018-02-20T06:00:00"/>
        <d v="2018-04-03T05:00:00"/>
        <d v="2016-03-01T06:00:00"/>
        <d v="2014-10-21T05:00:00"/>
        <d v="2014-11-14T06:00:00"/>
        <d v="2010-10-24T05:00:00"/>
        <d v="2016-05-24T05:00:00"/>
        <d v="2013-02-03T06:00:00"/>
        <d v="2015-05-22T05:00:00"/>
        <d v="2017-07-22T05:00:00"/>
        <d v="2017-03-21T05:00:00"/>
        <d v="2017-01-27T06:00:00"/>
        <d v="2016-03-29T05:00:00"/>
        <d v="2015-02-19T06:00:00"/>
        <d v="2016-11-10T06:00:00"/>
        <d v="2014-11-15T06:00:00"/>
        <d v="2012-06-28T05:00:00"/>
        <d v="2017-02-02T06:00:00"/>
        <d v="2010-05-22T05:00:00"/>
        <d v="2010-01-18T06:00:00"/>
        <d v="2015-10-20T05:00:00"/>
        <d v="2010-05-29T05:00:00"/>
        <d v="2011-10-08T05:00:00"/>
        <d v="2010-09-01T05:00:00"/>
        <d v="2010-02-28T06:00:00"/>
        <d v="2014-10-07T05:00:00"/>
        <d v="2010-06-30T05:00:00"/>
        <d v="2016-03-16T05:00:00"/>
        <d v="2010-08-04T05:00:00"/>
        <d v="2012-10-27T05:00:00"/>
        <d v="2015-01-19T06:00:00"/>
        <d v="2011-05-11T05:00:00"/>
        <d v="2014-10-23T05:00:00"/>
        <d v="2018-02-04T06:00:00"/>
        <d v="2019-07-31T05:00:00"/>
        <d v="2017-07-21T05:00:00"/>
        <d v="2012-11-27T06:00:00"/>
        <d v="2012-05-07T05:00:00"/>
        <d v="2011-05-12T05:00:00"/>
        <d v="2017-04-14T05:00:00"/>
        <d v="2015-10-05T05:00:00"/>
        <d v="2013-08-14T05:00:00"/>
        <d v="2014-04-13T05:00:00"/>
        <d v="2019-01-25T06:00:00"/>
        <d v="2019-02-08T06:00:00"/>
        <d v="2017-04-12T05:00:00"/>
        <d v="2016-05-22T05:00:00"/>
        <d v="2014-11-05T06:00:00"/>
        <d v="2019-07-03T05:00:00"/>
        <d v="2011-08-12T05:00:00"/>
        <d v="2015-08-13T05:00:00"/>
        <d v="2016-07-21T05:00:00"/>
        <d v="2010-10-30T05:00:00"/>
        <d v="2011-02-28T06:00:00"/>
        <d v="2013-12-16T06:00:00"/>
        <d v="2016-03-05T06:00:00"/>
        <d v="2011-05-20T05:00:00"/>
        <d v="2014-05-26T05:00:00"/>
        <d v="2010-02-13T06:00:00"/>
        <d v="2016-12-10T06:00:00"/>
        <d v="2013-06-25T05:00:00"/>
        <d v="2017-12-21T06:00:00"/>
        <d v="2016-10-31T05:00:00"/>
        <d v="2014-08-07T05:00:00"/>
        <d v="2018-12-29T06:00:00"/>
        <d v="2012-05-30T05:00:00"/>
        <d v="2016-01-29T06:00:00"/>
        <d v="2019-12-30T06:00:00"/>
        <d v="2019-01-26T06:00:00"/>
        <d v="2018-01-01T06:00:00"/>
        <d v="2012-03-04T06:00:00"/>
        <d v="2019-10-14T05:00:00"/>
        <d v="2016-05-16T05:00:00"/>
        <d v="2012-08-13T05:00:00"/>
        <d v="2017-11-27T06:00:00"/>
        <d v="2016-01-08T06:00:00"/>
        <d v="2012-08-26T05:00:00"/>
        <d v="2016-05-26T05:00:00"/>
        <d v="2017-11-28T06:00:00"/>
        <d v="2019-05-03T05:00:00"/>
        <d v="2019-01-20T06:00:00"/>
        <d v="2012-11-23T06:00:00"/>
        <d v="2017-02-27T06:00:00"/>
        <d v="2014-02-27T06:00:00"/>
        <d v="2010-06-18T05:00:00"/>
        <d v="2010-12-12T06:00:00"/>
        <d v="2011-05-02T05:00:00"/>
        <d v="2015-06-08T05:00:00"/>
        <d v="2018-01-02T06:00:00"/>
        <d v="2012-03-25T05:00:00"/>
        <d v="2015-10-21T05:00:00"/>
        <d v="2011-02-13T06:00:00"/>
        <d v="2015-02-27T06:00:00"/>
        <d v="2010-02-04T06:00:00"/>
        <d v="2018-09-26T05:00:00"/>
        <d v="2014-03-16T05:00:00"/>
        <d v="2014-07-15T05:00:00"/>
        <d v="2016-02-18T06:00:00"/>
        <d v="2018-06-14T05:00:00"/>
        <d v="2018-08-25T05:00:00"/>
        <d v="2012-01-21T06:00:00"/>
        <d v="2018-05-14T05:00:00"/>
        <d v="2018-07-20T05:00:00"/>
        <d v="2018-01-06T06:00:00"/>
        <d v="2010-06-11T05:00:00"/>
        <d v="2012-02-08T06:00:00"/>
        <d v="2011-11-18T06:00:00"/>
        <d v="2011-07-15T05:00:00"/>
        <d v="2011-06-19T05:00:00"/>
        <d v="2019-11-17T06:00:00"/>
        <d v="2011-06-17T05:00:00"/>
        <d v="2012-04-23T05:00:00"/>
        <d v="2012-02-04T06:00:00"/>
        <d v="2018-04-20T05:00:00"/>
        <d v="2013-02-28T06:00:00"/>
        <d v="2019-02-18T06:00:00"/>
        <d v="2010-03-20T05:00:00"/>
        <d v="2011-07-31T05:00:00"/>
        <d v="2015-06-16T05:00:00"/>
        <d v="2016-08-18T05:00:00"/>
        <d v="2014-09-14T05:00:00"/>
        <d v="2011-05-07T05:00:00"/>
        <d v="2018-10-08T05:00:00"/>
        <d v="2013-10-11T05:00:00"/>
        <d v="2010-06-20T05:00:00"/>
        <d v="2014-01-07T06:00:00"/>
        <d v="2010-04-22T05:00:00"/>
        <d v="2011-01-12T06:00:00"/>
        <d v="2019-06-07T05:00:00"/>
        <d v="2016-07-25T05:00:00"/>
        <d v="2020-01-14T06:00:00"/>
        <d v="2017-02-21T06:00:00"/>
        <d v="2019-07-20T05:00:00"/>
        <d v="2015-01-20T06:00:00"/>
        <d v="2010-05-24T05:00:00"/>
        <d v="2014-05-03T05:00:00"/>
        <d v="2010-06-05T05:00:00"/>
        <d v="2010-08-25T05:00:00"/>
        <d v="2015-07-16T05:00:00"/>
        <d v="2017-04-10T05:00:00"/>
        <d v="2014-03-11T05:00:00"/>
        <d v="2019-06-23T05:00:00"/>
        <d v="2011-12-02T06:00:00"/>
        <d v="2010-05-20T05:00:00"/>
        <d v="2015-06-14T05:00:00"/>
        <d v="2013-07-10T05:00:00"/>
        <d v="2018-02-02T06:00:00"/>
        <d v="2011-07-13T05:00:00"/>
        <d v="2019-12-15T06:00:00"/>
        <d v="2013-10-06T05:00:00"/>
        <d v="2014-09-18T05:00:00"/>
        <d v="2018-07-16T05:00:00"/>
        <d v="2017-05-12T05:00:00"/>
        <d v="2011-04-26T05:00:00"/>
        <d v="2015-01-21T06:00:00"/>
        <d v="2019-09-08T05:00:00"/>
        <d v="2012-09-04T05:00:00"/>
        <d v="2019-05-11T05:00:00"/>
        <d v="2013-08-03T05:00:00"/>
        <d v="2014-12-17T06:00:00"/>
        <d v="2011-06-27T05:00:00"/>
        <d v="2017-10-13T05:00:00"/>
        <d v="2019-02-06T06:00:00"/>
        <d v="2012-02-11T06:00:00"/>
        <d v="2019-10-30T05:00:00"/>
        <d v="2017-09-21T05:00:00"/>
        <d v="2012-07-11T05:00:00"/>
        <d v="2013-12-28T06:00:00"/>
        <d v="2017-05-02T05:00:00"/>
        <d v="2015-02-24T06:00:00"/>
        <d v="2014-06-27T05:00:00"/>
        <d v="2014-03-10T05:00:00"/>
        <d v="2013-04-07T05:00:00"/>
        <d v="2016-02-21T06:00:00"/>
        <d v="2015-07-23T05:00:00"/>
        <d v="2019-07-21T05:00:00"/>
        <d v="2015-11-25T06:00:00"/>
        <d v="2018-06-11T05:00:00"/>
        <d v="2011-05-06T05:00:00"/>
        <d v="2012-11-30T06:00:00"/>
        <d v="2011-01-08T06:00:00"/>
        <d v="2011-01-24T06:00:00"/>
        <d v="2012-04-04T05:00:00"/>
        <d v="2011-06-15T05:00:00"/>
        <d v="2014-09-25T05:00:00"/>
        <d v="2014-12-11T06:00:00"/>
        <d v="2015-04-17T05:00:00"/>
        <d v="2019-04-15T05:00:00"/>
        <d v="2016-12-25T06:00:00"/>
        <d v="2016-08-08T05:00:00"/>
        <d v="2015-12-19T06:00:00"/>
        <d v="2012-11-24T06:00:00"/>
        <d v="2015-12-21T06:00:00"/>
        <d v="2012-02-15T06:00:00"/>
        <d v="2016-02-07T06:00:00"/>
        <d v="2011-02-16T06:00:00"/>
        <d v="2013-11-13T06:00:00"/>
        <d v="2011-03-04T06:00:00"/>
        <d v="2015-05-10T05:00:00"/>
        <d v="2017-06-14T05:00:00"/>
        <d v="2019-12-21T06:00:00"/>
        <d v="2011-05-08T05:00:00"/>
        <d v="2013-10-07T05:00:00"/>
        <d v="2014-06-01T05:00:00"/>
        <d v="2010-12-09T06:00:00"/>
        <d v="2015-11-28T06:00:00"/>
        <d v="2011-01-27T06:00:00"/>
        <d v="2018-02-06T06:00:00"/>
        <d v="2016-11-11T06:00:00"/>
        <d v="2015-10-29T05:00:00"/>
        <d v="2017-12-24T06:00:00"/>
        <d v="2011-07-18T05:00:00"/>
        <d v="2019-08-03T05:00:00"/>
        <d v="2017-04-26T05:00:00"/>
        <d v="2014-09-24T05:00:00"/>
        <d v="2018-05-06T05:00:00"/>
        <d v="2015-12-23T06:00:00"/>
        <d v="2014-10-16T05:00:00"/>
        <d v="2018-11-03T05:00:00"/>
        <d v="2013-01-01T06:00:00"/>
        <d v="2014-01-19T06:00:00"/>
        <d v="2010-02-10T06:00:00"/>
        <d v="2016-06-28T05:00:00"/>
        <m/>
      </sharedItems>
      <fieldGroup par="20" base="14">
        <rangePr groupBy="months" startDate="2010-01-08T06:00:00" endDate="2020-01-26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8T06:00:00" maxDate="2020-02-09T06:00:00"/>
    </cacheField>
    <cacheField name="staff_pick" numFmtId="0">
      <sharedItems containsBlank="1"/>
    </cacheField>
    <cacheField name="spotlight" numFmtId="0">
      <sharedItems containsBlank="1"/>
    </cacheField>
    <cacheField name="Quarters" numFmtId="0" databaseField="0">
      <fieldGroup base="14">
        <rangePr groupBy="quarters" startDate="2010-01-08T06:00:00" endDate="2020-01-26T06:00:00"/>
        <groupItems count="6">
          <s v="&lt;1/8/10"/>
          <s v="Qtr1"/>
          <s v="Qtr2"/>
          <s v="Qtr3"/>
          <s v="Qtr4"/>
          <s v="&gt;1/26/20"/>
        </groupItems>
      </fieldGroup>
    </cacheField>
    <cacheField name="Years" numFmtId="0" databaseField="0">
      <fieldGroup base="14">
        <rangePr groupBy="years" startDate="2010-01-08T06:00:00" endDate="2020-01-26T06:00:00"/>
        <groupItems count="13">
          <s v="&lt;1/8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6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0"/>
    <x v="0"/>
    <x v="0"/>
    <n v="0"/>
    <x v="0"/>
    <s v="CAD"/>
    <n v="1448690400"/>
    <x v="0"/>
    <b v="0"/>
    <b v="0"/>
  </r>
  <r>
    <n v="1"/>
    <s v="Odom Inc"/>
    <s v="Managed bottom-line architecture"/>
    <n v="1400"/>
    <n v="14560"/>
    <x v="1"/>
    <n v="10.4"/>
    <n v="92.151898734177209"/>
    <x v="1"/>
    <x v="1"/>
    <n v="158"/>
    <x v="1"/>
    <s v="USD"/>
    <n v="1408424400"/>
    <x v="1"/>
    <b v="0"/>
    <b v="1"/>
  </r>
  <r>
    <n v="2"/>
    <s v="Melton, Robinson and Fritz"/>
    <s v="Function-based leadingedge pricing structure"/>
    <n v="108400"/>
    <n v="142523"/>
    <x v="1"/>
    <n v="1.3147878228782288"/>
    <n v="100.01614035087719"/>
    <x v="2"/>
    <x v="2"/>
    <n v="1425"/>
    <x v="2"/>
    <s v="AUD"/>
    <n v="1384668000"/>
    <x v="2"/>
    <b v="0"/>
    <b v="0"/>
  </r>
  <r>
    <n v="3"/>
    <s v="Mcdonald, Gonzalez and Ross"/>
    <s v="Vision-oriented fresh-thinking conglomeration"/>
    <n v="4200"/>
    <n v="2477"/>
    <x v="0"/>
    <n v="0.58976190476190471"/>
    <n v="103.20833333333333"/>
    <x v="1"/>
    <x v="1"/>
    <n v="24"/>
    <x v="1"/>
    <s v="USD"/>
    <n v="1565499600"/>
    <x v="3"/>
    <b v="0"/>
    <b v="0"/>
  </r>
  <r>
    <n v="4"/>
    <s v="Larson-Little"/>
    <s v="Proactive foreground core"/>
    <n v="7600"/>
    <n v="5265"/>
    <x v="0"/>
    <n v="0.69276315789473686"/>
    <n v="99.339622641509436"/>
    <x v="3"/>
    <x v="3"/>
    <n v="53"/>
    <x v="1"/>
    <s v="USD"/>
    <n v="1547964000"/>
    <x v="4"/>
    <b v="0"/>
    <b v="0"/>
  </r>
  <r>
    <n v="5"/>
    <s v="Harris Group"/>
    <s v="Open-source optimizing database"/>
    <n v="7600"/>
    <n v="13195"/>
    <x v="1"/>
    <n v="1.7361842105263159"/>
    <n v="75.833333333333329"/>
    <x v="3"/>
    <x v="3"/>
    <n v="174"/>
    <x v="3"/>
    <s v="DKK"/>
    <n v="1346130000"/>
    <x v="5"/>
    <b v="0"/>
    <b v="0"/>
  </r>
  <r>
    <n v="6"/>
    <s v="Ortiz, Coleman and Mitchell"/>
    <s v="Operative upward-trending algorithm"/>
    <n v="5200"/>
    <n v="1090"/>
    <x v="0"/>
    <n v="0.20961538461538462"/>
    <n v="60.555555555555557"/>
    <x v="4"/>
    <x v="4"/>
    <n v="18"/>
    <x v="4"/>
    <s v="GBP"/>
    <n v="1505278800"/>
    <x v="6"/>
    <b v="0"/>
    <b v="0"/>
  </r>
  <r>
    <n v="7"/>
    <s v="Carter-Guzman"/>
    <s v="Centralized cohesive challenge"/>
    <n v="4500"/>
    <n v="14741"/>
    <x v="1"/>
    <n v="3.2757777777777779"/>
    <n v="64.93832599118943"/>
    <x v="3"/>
    <x v="3"/>
    <n v="227"/>
    <x v="3"/>
    <s v="DKK"/>
    <n v="1439442000"/>
    <x v="7"/>
    <b v="0"/>
    <b v="0"/>
  </r>
  <r>
    <n v="8"/>
    <s v="Nunez-Richards"/>
    <s v="Exclusive attitude-oriented intranet"/>
    <n v="110100"/>
    <n v="21946"/>
    <x v="2"/>
    <n v="0.19932788374205268"/>
    <n v="30.997175141242938"/>
    <x v="3"/>
    <x v="3"/>
    <n v="708"/>
    <x v="3"/>
    <s v="DKK"/>
    <n v="1281330000"/>
    <x v="8"/>
    <b v="0"/>
    <b v="0"/>
  </r>
  <r>
    <n v="9"/>
    <s v="Rangel, Holt and Jones"/>
    <s v="Open-source fresh-thinking model"/>
    <n v="6200"/>
    <n v="3208"/>
    <x v="0"/>
    <n v="0.51741935483870971"/>
    <n v="72.909090909090907"/>
    <x v="1"/>
    <x v="5"/>
    <n v="44"/>
    <x v="1"/>
    <s v="USD"/>
    <n v="1379566800"/>
    <x v="9"/>
    <b v="0"/>
    <b v="0"/>
  </r>
  <r>
    <n v="10"/>
    <s v="Green Ltd"/>
    <s v="Monitored empowering installation"/>
    <n v="5200"/>
    <n v="13838"/>
    <x v="1"/>
    <n v="2.6611538461538462"/>
    <n v="62.9"/>
    <x v="4"/>
    <x v="6"/>
    <n v="220"/>
    <x v="1"/>
    <s v="USD"/>
    <n v="1281762000"/>
    <x v="10"/>
    <b v="0"/>
    <b v="0"/>
  </r>
  <r>
    <n v="11"/>
    <s v="Perez, Johnson and Gardner"/>
    <s v="Grass-roots zero administration system engine"/>
    <n v="6300"/>
    <n v="3030"/>
    <x v="0"/>
    <n v="0.48095238095238096"/>
    <n v="112.22222222222223"/>
    <x v="3"/>
    <x v="3"/>
    <n v="27"/>
    <x v="1"/>
    <s v="USD"/>
    <n v="1285045200"/>
    <x v="11"/>
    <b v="0"/>
    <b v="1"/>
  </r>
  <r>
    <n v="12"/>
    <s v="Kim Ltd"/>
    <s v="Assimilated hybrid intranet"/>
    <n v="6300"/>
    <n v="5629"/>
    <x v="0"/>
    <n v="0.89349206349206345"/>
    <n v="102.34545454545454"/>
    <x v="4"/>
    <x v="6"/>
    <n v="55"/>
    <x v="1"/>
    <s v="USD"/>
    <n v="1571720400"/>
    <x v="12"/>
    <b v="0"/>
    <b v="0"/>
  </r>
  <r>
    <n v="13"/>
    <s v="Walker, Taylor and Coleman"/>
    <s v="Multi-tiered directional open architecture"/>
    <n v="4200"/>
    <n v="10295"/>
    <x v="1"/>
    <n v="2.4511904761904764"/>
    <n v="105.05102040816327"/>
    <x v="1"/>
    <x v="7"/>
    <n v="98"/>
    <x v="1"/>
    <s v="USD"/>
    <n v="1465621200"/>
    <x v="13"/>
    <b v="0"/>
    <b v="0"/>
  </r>
  <r>
    <n v="14"/>
    <s v="Rodriguez, Rose and Stewart"/>
    <s v="Cloned directional synergy"/>
    <n v="28200"/>
    <n v="18829"/>
    <x v="0"/>
    <n v="0.66769503546099296"/>
    <n v="94.144999999999996"/>
    <x v="1"/>
    <x v="7"/>
    <n v="200"/>
    <x v="1"/>
    <s v="USD"/>
    <n v="1331013600"/>
    <x v="14"/>
    <b v="0"/>
    <b v="0"/>
  </r>
  <r>
    <n v="15"/>
    <s v="Wright, Hunt and Rowe"/>
    <s v="Extended eco-centric pricing structure"/>
    <n v="81200"/>
    <n v="38414"/>
    <x v="0"/>
    <n v="0.47307881773399013"/>
    <n v="84.986725663716811"/>
    <x v="2"/>
    <x v="8"/>
    <n v="452"/>
    <x v="1"/>
    <s v="USD"/>
    <n v="1575957600"/>
    <x v="15"/>
    <b v="0"/>
    <b v="0"/>
  </r>
  <r>
    <n v="16"/>
    <s v="Hines Inc"/>
    <s v="Cross-platform systemic adapter"/>
    <n v="1700"/>
    <n v="11041"/>
    <x v="1"/>
    <n v="6.4947058823529416"/>
    <n v="110.41"/>
    <x v="5"/>
    <x v="9"/>
    <n v="100"/>
    <x v="1"/>
    <s v="USD"/>
    <n v="1390370400"/>
    <x v="16"/>
    <b v="0"/>
    <b v="0"/>
  </r>
  <r>
    <n v="17"/>
    <s v="Cochran-Nguyen"/>
    <s v="Seamless 4thgeneration methodology"/>
    <n v="84600"/>
    <n v="134845"/>
    <x v="1"/>
    <n v="1.5939125295508274"/>
    <n v="107.96236989591674"/>
    <x v="4"/>
    <x v="10"/>
    <n v="1249"/>
    <x v="1"/>
    <s v="USD"/>
    <n v="1294812000"/>
    <x v="17"/>
    <b v="0"/>
    <b v="0"/>
  </r>
  <r>
    <n v="18"/>
    <s v="Johnson-Gould"/>
    <s v="Exclusive needs-based adapter"/>
    <n v="9100"/>
    <n v="6089"/>
    <x v="3"/>
    <n v="0.66912087912087914"/>
    <n v="45.103703703703701"/>
    <x v="3"/>
    <x v="3"/>
    <n v="135"/>
    <x v="1"/>
    <s v="USD"/>
    <n v="1536382800"/>
    <x v="18"/>
    <b v="0"/>
    <b v="0"/>
  </r>
  <r>
    <n v="19"/>
    <s v="Perez-Hess"/>
    <s v="Down-sized cohesive archive"/>
    <n v="62500"/>
    <n v="30331"/>
    <x v="0"/>
    <n v="0.48529600000000001"/>
    <n v="45.001483679525222"/>
    <x v="3"/>
    <x v="3"/>
    <n v="674"/>
    <x v="1"/>
    <s v="USD"/>
    <n v="1551679200"/>
    <x v="19"/>
    <b v="0"/>
    <b v="1"/>
  </r>
  <r>
    <n v="20"/>
    <s v="Reeves, Thompson and Richardson"/>
    <s v="Proactive composite alliance"/>
    <n v="131800"/>
    <n v="147936"/>
    <x v="1"/>
    <n v="1.1224279210925645"/>
    <n v="105.97134670487107"/>
    <x v="4"/>
    <x v="6"/>
    <n v="1396"/>
    <x v="1"/>
    <s v="USD"/>
    <n v="1406523600"/>
    <x v="20"/>
    <b v="0"/>
    <b v="0"/>
  </r>
  <r>
    <n v="21"/>
    <s v="Simmons-Reynolds"/>
    <s v="Re-engineered intangible definition"/>
    <n v="94000"/>
    <n v="38533"/>
    <x v="0"/>
    <n v="0.40992553191489361"/>
    <n v="69.055555555555557"/>
    <x v="3"/>
    <x v="3"/>
    <n v="558"/>
    <x v="1"/>
    <s v="USD"/>
    <n v="1313384400"/>
    <x v="21"/>
    <b v="0"/>
    <b v="0"/>
  </r>
  <r>
    <n v="22"/>
    <s v="Collier Inc"/>
    <s v="Enhanced dynamic definition"/>
    <n v="59100"/>
    <n v="75690"/>
    <x v="1"/>
    <n v="1.2807106598984772"/>
    <n v="85.044943820224717"/>
    <x v="3"/>
    <x v="3"/>
    <n v="890"/>
    <x v="1"/>
    <s v="USD"/>
    <n v="1522731600"/>
    <x v="22"/>
    <b v="0"/>
    <b v="0"/>
  </r>
  <r>
    <n v="23"/>
    <s v="Gray-Jenkins"/>
    <s v="Devolved next generation adapter"/>
    <n v="4500"/>
    <n v="14942"/>
    <x v="1"/>
    <n v="3.3204444444444445"/>
    <n v="105.22535211267606"/>
    <x v="4"/>
    <x v="4"/>
    <n v="142"/>
    <x v="4"/>
    <s v="GBP"/>
    <n v="1550124000"/>
    <x v="23"/>
    <b v="0"/>
    <b v="0"/>
  </r>
  <r>
    <n v="24"/>
    <s v="Scott, Wilson and Martin"/>
    <s v="Cross-platform intermediate frame"/>
    <n v="92400"/>
    <n v="104257"/>
    <x v="1"/>
    <n v="1.1283225108225108"/>
    <n v="39.003741114852225"/>
    <x v="2"/>
    <x v="8"/>
    <n v="2673"/>
    <x v="1"/>
    <s v="USD"/>
    <n v="1403326800"/>
    <x v="24"/>
    <b v="0"/>
    <b v="0"/>
  </r>
  <r>
    <n v="25"/>
    <s v="Caldwell, Velazquez and Wilson"/>
    <s v="Monitored impactful analyzer"/>
    <n v="5500"/>
    <n v="11904"/>
    <x v="1"/>
    <n v="2.1643636363636363"/>
    <n v="73.030674846625772"/>
    <x v="6"/>
    <x v="11"/>
    <n v="163"/>
    <x v="1"/>
    <s v="USD"/>
    <n v="1305694800"/>
    <x v="25"/>
    <b v="0"/>
    <b v="1"/>
  </r>
  <r>
    <n v="26"/>
    <s v="Spencer-Bates"/>
    <s v="Optional responsive customer loyalty"/>
    <n v="107500"/>
    <n v="51814"/>
    <x v="3"/>
    <n v="0.4819906976744186"/>
    <n v="35.009459459459457"/>
    <x v="3"/>
    <x v="3"/>
    <n v="1480"/>
    <x v="1"/>
    <s v="USD"/>
    <n v="1533013200"/>
    <x v="26"/>
    <b v="0"/>
    <b v="0"/>
  </r>
  <r>
    <n v="27"/>
    <s v="Best, Carr and Williams"/>
    <s v="Diverse transitional migration"/>
    <n v="2000"/>
    <n v="1599"/>
    <x v="0"/>
    <n v="0.79949999999999999"/>
    <n v="106.6"/>
    <x v="1"/>
    <x v="1"/>
    <n v="15"/>
    <x v="1"/>
    <s v="USD"/>
    <n v="1443848400"/>
    <x v="27"/>
    <b v="0"/>
    <b v="0"/>
  </r>
  <r>
    <n v="28"/>
    <s v="Campbell, Brown and Powell"/>
    <s v="Synchronized global task-force"/>
    <n v="130800"/>
    <n v="137635"/>
    <x v="1"/>
    <n v="1.0522553516819573"/>
    <n v="61.997747747747745"/>
    <x v="3"/>
    <x v="3"/>
    <n v="2220"/>
    <x v="1"/>
    <s v="USD"/>
    <n v="1265695200"/>
    <x v="28"/>
    <b v="0"/>
    <b v="1"/>
  </r>
  <r>
    <n v="29"/>
    <s v="Johnson, Parker and Haynes"/>
    <s v="Focused 6thgeneration forecast"/>
    <n v="45900"/>
    <n v="150965"/>
    <x v="1"/>
    <n v="3.2889978213507627"/>
    <n v="94.000622665006233"/>
    <x v="4"/>
    <x v="12"/>
    <n v="1606"/>
    <x v="5"/>
    <s v="CHF"/>
    <n v="1532062800"/>
    <x v="29"/>
    <b v="0"/>
    <b v="0"/>
  </r>
  <r>
    <n v="30"/>
    <s v="Clark-Cooke"/>
    <s v="Down-sized analyzing challenge"/>
    <n v="9000"/>
    <n v="14455"/>
    <x v="1"/>
    <n v="1.606111111111111"/>
    <n v="112.05426356589147"/>
    <x v="4"/>
    <x v="10"/>
    <n v="129"/>
    <x v="1"/>
    <s v="USD"/>
    <n v="1558674000"/>
    <x v="30"/>
    <b v="0"/>
    <b v="0"/>
  </r>
  <r>
    <n v="31"/>
    <s v="Schroeder Ltd"/>
    <s v="Progressive needs-based focus group"/>
    <n v="3500"/>
    <n v="10850"/>
    <x v="1"/>
    <n v="3.1"/>
    <n v="48.008849557522126"/>
    <x v="6"/>
    <x v="11"/>
    <n v="226"/>
    <x v="4"/>
    <s v="GBP"/>
    <n v="1451973600"/>
    <x v="31"/>
    <b v="0"/>
    <b v="0"/>
  </r>
  <r>
    <n v="32"/>
    <s v="Jackson PLC"/>
    <s v="Ergonomic 6thgeneration success"/>
    <n v="101000"/>
    <n v="87676"/>
    <x v="0"/>
    <n v="0.86807920792079207"/>
    <n v="38.004334633723452"/>
    <x v="4"/>
    <x v="4"/>
    <n v="2307"/>
    <x v="6"/>
    <s v="EUR"/>
    <n v="1515564000"/>
    <x v="32"/>
    <b v="0"/>
    <b v="0"/>
  </r>
  <r>
    <n v="33"/>
    <s v="Blair, Collins and Carter"/>
    <s v="Exclusive interactive approach"/>
    <n v="50200"/>
    <n v="189666"/>
    <x v="1"/>
    <n v="3.7782071713147412"/>
    <n v="35.000184535892231"/>
    <x v="3"/>
    <x v="3"/>
    <n v="5419"/>
    <x v="1"/>
    <s v="USD"/>
    <n v="1412485200"/>
    <x v="33"/>
    <b v="0"/>
    <b v="0"/>
  </r>
  <r>
    <n v="34"/>
    <s v="Maldonado and Sons"/>
    <s v="Reverse-engineered asynchronous archive"/>
    <n v="9300"/>
    <n v="14025"/>
    <x v="1"/>
    <n v="1.5080645161290323"/>
    <n v="85"/>
    <x v="4"/>
    <x v="4"/>
    <n v="165"/>
    <x v="1"/>
    <s v="USD"/>
    <n v="1490245200"/>
    <x v="34"/>
    <b v="0"/>
    <b v="0"/>
  </r>
  <r>
    <n v="35"/>
    <s v="Mitchell and Sons"/>
    <s v="Synergized intangible challenge"/>
    <n v="125500"/>
    <n v="188628"/>
    <x v="1"/>
    <n v="1.5030119521912351"/>
    <n v="95.993893129770996"/>
    <x v="4"/>
    <x v="6"/>
    <n v="1965"/>
    <x v="3"/>
    <s v="DKK"/>
    <n v="1547877600"/>
    <x v="35"/>
    <b v="0"/>
    <b v="1"/>
  </r>
  <r>
    <n v="36"/>
    <s v="Jackson-Lewis"/>
    <s v="Monitored multi-state encryption"/>
    <n v="700"/>
    <n v="1101"/>
    <x v="1"/>
    <n v="1.572857142857143"/>
    <n v="68.8125"/>
    <x v="3"/>
    <x v="3"/>
    <n v="16"/>
    <x v="1"/>
    <s v="USD"/>
    <n v="1298700000"/>
    <x v="36"/>
    <b v="0"/>
    <b v="0"/>
  </r>
  <r>
    <n v="37"/>
    <s v="Black, Armstrong and Anderson"/>
    <s v="Profound attitude-oriented functionalities"/>
    <n v="8100"/>
    <n v="11339"/>
    <x v="1"/>
    <n v="1.3998765432098765"/>
    <n v="105.97196261682242"/>
    <x v="5"/>
    <x v="13"/>
    <n v="107"/>
    <x v="1"/>
    <s v="USD"/>
    <n v="1570338000"/>
    <x v="37"/>
    <b v="0"/>
    <b v="1"/>
  </r>
  <r>
    <n v="38"/>
    <s v="Maldonado-Gonzalez"/>
    <s v="Digitized client-driven database"/>
    <n v="3100"/>
    <n v="10085"/>
    <x v="1"/>
    <n v="3.2532258064516131"/>
    <n v="75.261194029850742"/>
    <x v="7"/>
    <x v="14"/>
    <n v="134"/>
    <x v="1"/>
    <s v="USD"/>
    <n v="1287378000"/>
    <x v="38"/>
    <b v="0"/>
    <b v="0"/>
  </r>
  <r>
    <n v="39"/>
    <s v="Kim-Rice"/>
    <s v="Organized bi-directional function"/>
    <n v="9900"/>
    <n v="5027"/>
    <x v="0"/>
    <n v="0.50777777777777777"/>
    <n v="57.125"/>
    <x v="3"/>
    <x v="3"/>
    <n v="88"/>
    <x v="3"/>
    <s v="DKK"/>
    <n v="1361772000"/>
    <x v="39"/>
    <b v="0"/>
    <b v="0"/>
  </r>
  <r>
    <n v="40"/>
    <s v="Garcia, Garcia and Lopez"/>
    <s v="Reduced stable middleware"/>
    <n v="8800"/>
    <n v="14878"/>
    <x v="1"/>
    <n v="1.6906818181818182"/>
    <n v="75.141414141414145"/>
    <x v="2"/>
    <x v="8"/>
    <n v="198"/>
    <x v="1"/>
    <s v="USD"/>
    <n v="1275714000"/>
    <x v="40"/>
    <b v="0"/>
    <b v="1"/>
  </r>
  <r>
    <n v="41"/>
    <s v="Watts Group"/>
    <s v="Universal 5thgeneration neural-net"/>
    <n v="5600"/>
    <n v="11924"/>
    <x v="1"/>
    <n v="2.1292857142857144"/>
    <n v="107.42342342342343"/>
    <x v="1"/>
    <x v="1"/>
    <n v="111"/>
    <x v="6"/>
    <s v="EUR"/>
    <n v="1346734800"/>
    <x v="41"/>
    <b v="0"/>
    <b v="1"/>
  </r>
  <r>
    <n v="42"/>
    <s v="Werner-Bryant"/>
    <s v="Virtual uniform frame"/>
    <n v="1800"/>
    <n v="7991"/>
    <x v="1"/>
    <n v="4.4394444444444447"/>
    <n v="35.995495495495497"/>
    <x v="0"/>
    <x v="0"/>
    <n v="222"/>
    <x v="1"/>
    <s v="USD"/>
    <n v="1309755600"/>
    <x v="42"/>
    <b v="0"/>
    <b v="0"/>
  </r>
  <r>
    <n v="43"/>
    <s v="Schmitt-Mendoza"/>
    <s v="Profound explicit paradigm"/>
    <n v="90200"/>
    <n v="167717"/>
    <x v="1"/>
    <n v="1.859390243902439"/>
    <n v="26.998873148744366"/>
    <x v="5"/>
    <x v="15"/>
    <n v="6212"/>
    <x v="1"/>
    <s v="USD"/>
    <n v="1406178000"/>
    <x v="43"/>
    <b v="0"/>
    <b v="0"/>
  </r>
  <r>
    <n v="44"/>
    <s v="Reid-Mccullough"/>
    <s v="Visionary real-time groupware"/>
    <n v="1600"/>
    <n v="10541"/>
    <x v="1"/>
    <n v="6.5881249999999998"/>
    <n v="107.56122448979592"/>
    <x v="5"/>
    <x v="13"/>
    <n v="98"/>
    <x v="3"/>
    <s v="DKK"/>
    <n v="1552798800"/>
    <x v="44"/>
    <b v="0"/>
    <b v="0"/>
  </r>
  <r>
    <n v="45"/>
    <s v="Woods-Clark"/>
    <s v="Networked tertiary Graphical User Interface"/>
    <n v="9500"/>
    <n v="4530"/>
    <x v="0"/>
    <n v="0.4768421052631579"/>
    <n v="94.375"/>
    <x v="3"/>
    <x v="3"/>
    <n v="48"/>
    <x v="1"/>
    <s v="USD"/>
    <n v="1478062800"/>
    <x v="45"/>
    <b v="0"/>
    <b v="1"/>
  </r>
  <r>
    <n v="46"/>
    <s v="Vaughn, Hunt and Caldwell"/>
    <s v="Virtual grid-enabled task-force"/>
    <n v="3700"/>
    <n v="4247"/>
    <x v="1"/>
    <n v="1.1478378378378378"/>
    <n v="46.163043478260867"/>
    <x v="1"/>
    <x v="1"/>
    <n v="92"/>
    <x v="1"/>
    <s v="USD"/>
    <n v="1278565200"/>
    <x v="46"/>
    <b v="0"/>
    <b v="0"/>
  </r>
  <r>
    <n v="47"/>
    <s v="Bennett and Sons"/>
    <s v="Function-based multi-state software"/>
    <n v="1500"/>
    <n v="7129"/>
    <x v="1"/>
    <n v="4.7526666666666664"/>
    <n v="47.845637583892618"/>
    <x v="3"/>
    <x v="3"/>
    <n v="149"/>
    <x v="1"/>
    <s v="USD"/>
    <n v="1396069200"/>
    <x v="47"/>
    <b v="0"/>
    <b v="0"/>
  </r>
  <r>
    <n v="48"/>
    <s v="Lamb Inc"/>
    <s v="Optimized leadingedge concept"/>
    <n v="33300"/>
    <n v="128862"/>
    <x v="1"/>
    <n v="3.86972972972973"/>
    <n v="53.007815713698065"/>
    <x v="3"/>
    <x v="3"/>
    <n v="2431"/>
    <x v="1"/>
    <s v="USD"/>
    <n v="1435208400"/>
    <x v="48"/>
    <b v="0"/>
    <b v="0"/>
  </r>
  <r>
    <n v="49"/>
    <s v="Casey-Kelly"/>
    <s v="Sharable holistic interface"/>
    <n v="7200"/>
    <n v="13653"/>
    <x v="1"/>
    <n v="1.89625"/>
    <n v="45.059405940594061"/>
    <x v="1"/>
    <x v="1"/>
    <n v="303"/>
    <x v="1"/>
    <s v="USD"/>
    <n v="1571547600"/>
    <x v="49"/>
    <b v="0"/>
    <b v="0"/>
  </r>
  <r>
    <n v="50"/>
    <s v="Jones, Taylor and Moore"/>
    <s v="Down-sized system-worthy secured line"/>
    <n v="100"/>
    <n v="2"/>
    <x v="0"/>
    <n v="0.02"/>
    <n v="2"/>
    <x v="1"/>
    <x v="16"/>
    <n v="1"/>
    <x v="6"/>
    <s v="EUR"/>
    <n v="1375333200"/>
    <x v="50"/>
    <b v="0"/>
    <b v="0"/>
  </r>
  <r>
    <n v="51"/>
    <s v="Bradshaw, Gill and Donovan"/>
    <s v="Inverse secondary infrastructure"/>
    <n v="158100"/>
    <n v="145243"/>
    <x v="0"/>
    <n v="0.91867805186590767"/>
    <n v="99.006816632583508"/>
    <x v="2"/>
    <x v="8"/>
    <n v="1467"/>
    <x v="4"/>
    <s v="GBP"/>
    <n v="1332824400"/>
    <x v="51"/>
    <b v="0"/>
    <b v="1"/>
  </r>
  <r>
    <n v="52"/>
    <s v="Hernandez, Rodriguez and Clark"/>
    <s v="Organic foreground leverage"/>
    <n v="7200"/>
    <n v="2459"/>
    <x v="0"/>
    <n v="0.34152777777777776"/>
    <n v="32.786666666666669"/>
    <x v="3"/>
    <x v="3"/>
    <n v="75"/>
    <x v="1"/>
    <s v="USD"/>
    <n v="1284526800"/>
    <x v="52"/>
    <b v="0"/>
    <b v="0"/>
  </r>
  <r>
    <n v="53"/>
    <s v="Smith-Jones"/>
    <s v="Reverse-engineered static concept"/>
    <n v="8800"/>
    <n v="12356"/>
    <x v="1"/>
    <n v="1.4040909090909091"/>
    <n v="59.119617224880386"/>
    <x v="4"/>
    <x v="6"/>
    <n v="209"/>
    <x v="1"/>
    <s v="USD"/>
    <n v="1400562000"/>
    <x v="53"/>
    <b v="0"/>
    <b v="0"/>
  </r>
  <r>
    <n v="54"/>
    <s v="Roy PLC"/>
    <s v="Multi-channeled neutral customer loyalty"/>
    <n v="6000"/>
    <n v="5392"/>
    <x v="0"/>
    <n v="0.89866666666666661"/>
    <n v="44.93333333333333"/>
    <x v="2"/>
    <x v="8"/>
    <n v="120"/>
    <x v="1"/>
    <s v="USD"/>
    <n v="1520748000"/>
    <x v="54"/>
    <b v="0"/>
    <b v="0"/>
  </r>
  <r>
    <n v="55"/>
    <s v="Wright, Brooks and Villarreal"/>
    <s v="Reverse-engineered bifurcated strategy"/>
    <n v="6600"/>
    <n v="11746"/>
    <x v="1"/>
    <n v="1.7796969696969698"/>
    <n v="89.664122137404576"/>
    <x v="1"/>
    <x v="17"/>
    <n v="131"/>
    <x v="1"/>
    <s v="USD"/>
    <n v="1532926800"/>
    <x v="55"/>
    <b v="0"/>
    <b v="0"/>
  </r>
  <r>
    <n v="56"/>
    <s v="Flores, Miller and Johnson"/>
    <s v="Horizontal context-sensitive knowledge user"/>
    <n v="8000"/>
    <n v="11493"/>
    <x v="1"/>
    <n v="1.436625"/>
    <n v="70.079268292682926"/>
    <x v="2"/>
    <x v="8"/>
    <n v="164"/>
    <x v="1"/>
    <s v="USD"/>
    <n v="1420869600"/>
    <x v="56"/>
    <b v="0"/>
    <b v="0"/>
  </r>
  <r>
    <n v="57"/>
    <s v="Bridges, Freeman and Kim"/>
    <s v="Cross-group multi-state task-force"/>
    <n v="2900"/>
    <n v="6243"/>
    <x v="1"/>
    <n v="2.1527586206896552"/>
    <n v="31.059701492537314"/>
    <x v="6"/>
    <x v="11"/>
    <n v="201"/>
    <x v="1"/>
    <s v="USD"/>
    <n v="1504242000"/>
    <x v="57"/>
    <b v="0"/>
    <b v="0"/>
  </r>
  <r>
    <n v="58"/>
    <s v="Anderson-Perez"/>
    <s v="Expanded 3rdgeneration strategy"/>
    <n v="2700"/>
    <n v="6132"/>
    <x v="1"/>
    <n v="2.2711111111111113"/>
    <n v="29.061611374407583"/>
    <x v="3"/>
    <x v="3"/>
    <n v="211"/>
    <x v="1"/>
    <s v="USD"/>
    <n v="1442811600"/>
    <x v="58"/>
    <b v="0"/>
    <b v="0"/>
  </r>
  <r>
    <n v="59"/>
    <s v="Wright, Fox and Marks"/>
    <s v="Assimilated real-time support"/>
    <n v="1400"/>
    <n v="3851"/>
    <x v="1"/>
    <n v="2.7507142857142859"/>
    <n v="30.0859375"/>
    <x v="3"/>
    <x v="3"/>
    <n v="128"/>
    <x v="1"/>
    <s v="USD"/>
    <n v="1497243600"/>
    <x v="59"/>
    <b v="0"/>
    <b v="1"/>
  </r>
  <r>
    <n v="60"/>
    <s v="Crawford-Peters"/>
    <s v="User-centric regional database"/>
    <n v="94200"/>
    <n v="135997"/>
    <x v="1"/>
    <n v="1.4437048832271762"/>
    <n v="84.998125000000002"/>
    <x v="3"/>
    <x v="3"/>
    <n v="1600"/>
    <x v="0"/>
    <s v="CAD"/>
    <n v="1342501200"/>
    <x v="60"/>
    <b v="0"/>
    <b v="0"/>
  </r>
  <r>
    <n v="61"/>
    <s v="Romero-Hoffman"/>
    <s v="Open-source zero administration complexity"/>
    <n v="199200"/>
    <n v="184750"/>
    <x v="0"/>
    <n v="0.92745983935742971"/>
    <n v="82.001775410563695"/>
    <x v="3"/>
    <x v="3"/>
    <n v="2253"/>
    <x v="0"/>
    <s v="CAD"/>
    <n v="1298268000"/>
    <x v="61"/>
    <b v="0"/>
    <b v="0"/>
  </r>
  <r>
    <n v="62"/>
    <s v="Sparks-West"/>
    <s v="Organized incremental standardization"/>
    <n v="2000"/>
    <n v="14452"/>
    <x v="1"/>
    <n v="7.226"/>
    <n v="58.040160642570278"/>
    <x v="2"/>
    <x v="2"/>
    <n v="249"/>
    <x v="1"/>
    <s v="USD"/>
    <n v="1433480400"/>
    <x v="62"/>
    <b v="0"/>
    <b v="0"/>
  </r>
  <r>
    <n v="63"/>
    <s v="Baker, Morgan and Brown"/>
    <s v="Assimilated didactic open system"/>
    <n v="4700"/>
    <n v="557"/>
    <x v="0"/>
    <n v="0.11851063829787234"/>
    <n v="111.4"/>
    <x v="3"/>
    <x v="3"/>
    <n v="5"/>
    <x v="1"/>
    <s v="USD"/>
    <n v="1493355600"/>
    <x v="63"/>
    <b v="0"/>
    <b v="0"/>
  </r>
  <r>
    <n v="64"/>
    <s v="Mosley-Gilbert"/>
    <s v="Vision-oriented logistical intranet"/>
    <n v="2800"/>
    <n v="2734"/>
    <x v="0"/>
    <n v="0.97642857142857142"/>
    <n v="71.94736842105263"/>
    <x v="2"/>
    <x v="2"/>
    <n v="38"/>
    <x v="1"/>
    <s v="USD"/>
    <n v="1530507600"/>
    <x v="64"/>
    <b v="0"/>
    <b v="1"/>
  </r>
  <r>
    <n v="65"/>
    <s v="Berry-Boyer"/>
    <s v="Mandatory incremental projection"/>
    <n v="6100"/>
    <n v="14405"/>
    <x v="1"/>
    <n v="2.3614754098360655"/>
    <n v="61.038135593220339"/>
    <x v="3"/>
    <x v="3"/>
    <n v="236"/>
    <x v="1"/>
    <s v="USD"/>
    <n v="1296108000"/>
    <x v="65"/>
    <b v="0"/>
    <b v="0"/>
  </r>
  <r>
    <n v="66"/>
    <s v="Sanders-Allen"/>
    <s v="Grass-roots needs-based encryption"/>
    <n v="2900"/>
    <n v="1307"/>
    <x v="0"/>
    <n v="0.45068965517241377"/>
    <n v="108.91666666666667"/>
    <x v="3"/>
    <x v="3"/>
    <n v="12"/>
    <x v="1"/>
    <s v="USD"/>
    <n v="1428469200"/>
    <x v="66"/>
    <b v="0"/>
    <b v="1"/>
  </r>
  <r>
    <n v="67"/>
    <s v="Lopez Inc"/>
    <s v="Team-oriented 6thgeneration middleware"/>
    <n v="72600"/>
    <n v="117892"/>
    <x v="1"/>
    <n v="1.6238567493112948"/>
    <n v="29.001722017220171"/>
    <x v="2"/>
    <x v="8"/>
    <n v="4065"/>
    <x v="4"/>
    <s v="GBP"/>
    <n v="1264399200"/>
    <x v="67"/>
    <b v="0"/>
    <b v="1"/>
  </r>
  <r>
    <n v="68"/>
    <s v="Moreno-Turner"/>
    <s v="Inverse multi-tasking installation"/>
    <n v="5700"/>
    <n v="14508"/>
    <x v="1"/>
    <n v="2.5452631578947367"/>
    <n v="58.975609756097562"/>
    <x v="3"/>
    <x v="3"/>
    <n v="246"/>
    <x v="6"/>
    <s v="EUR"/>
    <n v="1501131600"/>
    <x v="68"/>
    <b v="0"/>
    <b v="1"/>
  </r>
  <r>
    <n v="69"/>
    <s v="Jones-Watson"/>
    <s v="Switchable disintermediate moderator"/>
    <n v="7900"/>
    <n v="1901"/>
    <x v="3"/>
    <n v="0.24063291139240506"/>
    <n v="111.82352941176471"/>
    <x v="3"/>
    <x v="3"/>
    <n v="17"/>
    <x v="1"/>
    <s v="USD"/>
    <n v="1292738400"/>
    <x v="69"/>
    <b v="0"/>
    <b v="0"/>
  </r>
  <r>
    <n v="70"/>
    <s v="Barker Inc"/>
    <s v="Re-engineered 24/7 task-force"/>
    <n v="128000"/>
    <n v="158389"/>
    <x v="1"/>
    <n v="1.2374140625000001"/>
    <n v="63.995555555555555"/>
    <x v="3"/>
    <x v="3"/>
    <n v="2475"/>
    <x v="6"/>
    <s v="EUR"/>
    <n v="1288674000"/>
    <x v="70"/>
    <b v="0"/>
    <b v="1"/>
  </r>
  <r>
    <n v="71"/>
    <s v="Tate, Bass and House"/>
    <s v="Organic object-oriented budgetary management"/>
    <n v="6000"/>
    <n v="6484"/>
    <x v="1"/>
    <n v="1.0806666666666667"/>
    <n v="85.315789473684205"/>
    <x v="3"/>
    <x v="3"/>
    <n v="76"/>
    <x v="1"/>
    <s v="USD"/>
    <n v="1575093600"/>
    <x v="49"/>
    <b v="0"/>
    <b v="0"/>
  </r>
  <r>
    <n v="72"/>
    <s v="Hampton, Lewis and Ray"/>
    <s v="Seamless coherent parallelism"/>
    <n v="600"/>
    <n v="4022"/>
    <x v="1"/>
    <n v="6.7033333333333331"/>
    <n v="74.481481481481481"/>
    <x v="4"/>
    <x v="10"/>
    <n v="54"/>
    <x v="1"/>
    <s v="USD"/>
    <n v="1435726800"/>
    <x v="71"/>
    <b v="0"/>
    <b v="0"/>
  </r>
  <r>
    <n v="73"/>
    <s v="Collins-Goodman"/>
    <s v="Cross-platform even-keeled initiative"/>
    <n v="1400"/>
    <n v="9253"/>
    <x v="1"/>
    <n v="6.609285714285714"/>
    <n v="105.14772727272727"/>
    <x v="1"/>
    <x v="17"/>
    <n v="88"/>
    <x v="1"/>
    <s v="USD"/>
    <n v="1480226400"/>
    <x v="72"/>
    <b v="0"/>
    <b v="0"/>
  </r>
  <r>
    <n v="74"/>
    <s v="Davis-Michael"/>
    <s v="Progressive tertiary framework"/>
    <n v="3900"/>
    <n v="4776"/>
    <x v="1"/>
    <n v="1.2246153846153847"/>
    <n v="56.188235294117646"/>
    <x v="1"/>
    <x v="16"/>
    <n v="85"/>
    <x v="4"/>
    <s v="GBP"/>
    <n v="1459054800"/>
    <x v="73"/>
    <b v="0"/>
    <b v="0"/>
  </r>
  <r>
    <n v="75"/>
    <s v="White, Torres and Bishop"/>
    <s v="Multi-layered dynamic protocol"/>
    <n v="9700"/>
    <n v="14606"/>
    <x v="1"/>
    <n v="1.5057731958762886"/>
    <n v="85.917647058823533"/>
    <x v="7"/>
    <x v="14"/>
    <n v="170"/>
    <x v="1"/>
    <s v="USD"/>
    <n v="1531630800"/>
    <x v="74"/>
    <b v="0"/>
    <b v="0"/>
  </r>
  <r>
    <n v="76"/>
    <s v="Martin, Conway and Larsen"/>
    <s v="Horizontal next generation function"/>
    <n v="122900"/>
    <n v="95993"/>
    <x v="0"/>
    <n v="0.78106590724165992"/>
    <n v="57.00296912114014"/>
    <x v="3"/>
    <x v="3"/>
    <n v="1684"/>
    <x v="1"/>
    <s v="USD"/>
    <n v="1421992800"/>
    <x v="75"/>
    <b v="1"/>
    <b v="1"/>
  </r>
  <r>
    <n v="77"/>
    <s v="Acevedo-Huffman"/>
    <s v="Pre-emptive impactful model"/>
    <n v="9500"/>
    <n v="4460"/>
    <x v="0"/>
    <n v="0.46947368421052632"/>
    <n v="79.642857142857139"/>
    <x v="4"/>
    <x v="10"/>
    <n v="56"/>
    <x v="1"/>
    <s v="USD"/>
    <n v="1285563600"/>
    <x v="76"/>
    <b v="0"/>
    <b v="1"/>
  </r>
  <r>
    <n v="78"/>
    <s v="Montgomery, Larson and Spencer"/>
    <s v="User-centric bifurcated knowledge user"/>
    <n v="4500"/>
    <n v="13536"/>
    <x v="1"/>
    <n v="3.008"/>
    <n v="41.018181818181816"/>
    <x v="5"/>
    <x v="18"/>
    <n v="330"/>
    <x v="1"/>
    <s v="USD"/>
    <n v="1523854800"/>
    <x v="77"/>
    <b v="0"/>
    <b v="0"/>
  </r>
  <r>
    <n v="79"/>
    <s v="Soto LLC"/>
    <s v="Triple-buffered reciprocal project"/>
    <n v="57800"/>
    <n v="40228"/>
    <x v="0"/>
    <n v="0.6959861591695502"/>
    <n v="48.004773269689736"/>
    <x v="3"/>
    <x v="3"/>
    <n v="838"/>
    <x v="1"/>
    <s v="USD"/>
    <n v="1529125200"/>
    <x v="78"/>
    <b v="0"/>
    <b v="0"/>
  </r>
  <r>
    <n v="80"/>
    <s v="Sutton, Barrett and Tucker"/>
    <s v="Cross-platform needs-based approach"/>
    <n v="1100"/>
    <n v="7012"/>
    <x v="1"/>
    <n v="6.374545454545455"/>
    <n v="55.212598425196852"/>
    <x v="6"/>
    <x v="11"/>
    <n v="127"/>
    <x v="1"/>
    <s v="USD"/>
    <n v="1503982800"/>
    <x v="79"/>
    <b v="0"/>
    <b v="0"/>
  </r>
  <r>
    <n v="81"/>
    <s v="Gomez, Bailey and Flores"/>
    <s v="User-friendly static contingency"/>
    <n v="16800"/>
    <n v="37857"/>
    <x v="1"/>
    <n v="2.253392857142857"/>
    <n v="92.109489051094897"/>
    <x v="1"/>
    <x v="1"/>
    <n v="411"/>
    <x v="1"/>
    <s v="USD"/>
    <n v="1511416800"/>
    <x v="80"/>
    <b v="0"/>
    <b v="0"/>
  </r>
  <r>
    <n v="82"/>
    <s v="Porter-George"/>
    <s v="Reactive content-based framework"/>
    <n v="1000"/>
    <n v="14973"/>
    <x v="1"/>
    <n v="14.973000000000001"/>
    <n v="83.183333333333337"/>
    <x v="6"/>
    <x v="11"/>
    <n v="180"/>
    <x v="4"/>
    <s v="GBP"/>
    <n v="1547704800"/>
    <x v="4"/>
    <b v="0"/>
    <b v="1"/>
  </r>
  <r>
    <n v="83"/>
    <s v="Fitzgerald PLC"/>
    <s v="Realigned user-facing concept"/>
    <n v="106400"/>
    <n v="39996"/>
    <x v="0"/>
    <n v="0.37590225563909774"/>
    <n v="39.996000000000002"/>
    <x v="1"/>
    <x v="5"/>
    <n v="1000"/>
    <x v="1"/>
    <s v="USD"/>
    <n v="1469682000"/>
    <x v="81"/>
    <b v="0"/>
    <b v="0"/>
  </r>
  <r>
    <n v="84"/>
    <s v="Cisneros-Burton"/>
    <s v="Public-key zero tolerance orchestration"/>
    <n v="31400"/>
    <n v="41564"/>
    <x v="1"/>
    <n v="1.3236942675159236"/>
    <n v="111.1336898395722"/>
    <x v="2"/>
    <x v="8"/>
    <n v="374"/>
    <x v="1"/>
    <s v="USD"/>
    <n v="1343451600"/>
    <x v="82"/>
    <b v="0"/>
    <b v="0"/>
  </r>
  <r>
    <n v="85"/>
    <s v="Hill, Lawson and Wilkinson"/>
    <s v="Multi-tiered eco-centric architecture"/>
    <n v="4900"/>
    <n v="6430"/>
    <x v="1"/>
    <n v="1.3122448979591836"/>
    <n v="90.563380281690144"/>
    <x v="1"/>
    <x v="7"/>
    <n v="71"/>
    <x v="2"/>
    <s v="AUD"/>
    <n v="1315717200"/>
    <x v="83"/>
    <b v="0"/>
    <b v="0"/>
  </r>
  <r>
    <n v="86"/>
    <s v="Davis-Smith"/>
    <s v="Organic motivating firmware"/>
    <n v="7400"/>
    <n v="12405"/>
    <x v="1"/>
    <n v="1.6763513513513513"/>
    <n v="61.108374384236456"/>
    <x v="3"/>
    <x v="3"/>
    <n v="203"/>
    <x v="1"/>
    <s v="USD"/>
    <n v="1430715600"/>
    <x v="84"/>
    <b v="1"/>
    <b v="0"/>
  </r>
  <r>
    <n v="87"/>
    <s v="Farrell and Sons"/>
    <s v="Synergized 4thgeneration conglomeration"/>
    <n v="198500"/>
    <n v="123040"/>
    <x v="0"/>
    <n v="0.6198488664987406"/>
    <n v="83.022941970310384"/>
    <x v="1"/>
    <x v="1"/>
    <n v="1482"/>
    <x v="2"/>
    <s v="AUD"/>
    <n v="1299564000"/>
    <x v="85"/>
    <b v="0"/>
    <b v="1"/>
  </r>
  <r>
    <n v="88"/>
    <s v="Clark Group"/>
    <s v="Grass-roots fault-tolerant policy"/>
    <n v="4800"/>
    <n v="12516"/>
    <x v="1"/>
    <n v="2.6074999999999999"/>
    <n v="110.76106194690266"/>
    <x v="5"/>
    <x v="18"/>
    <n v="113"/>
    <x v="1"/>
    <s v="USD"/>
    <n v="1429160400"/>
    <x v="86"/>
    <b v="0"/>
    <b v="0"/>
  </r>
  <r>
    <n v="89"/>
    <s v="White, Singleton and Zimmerman"/>
    <s v="Monitored scalable knowledgebase"/>
    <n v="3400"/>
    <n v="8588"/>
    <x v="1"/>
    <n v="2.5258823529411765"/>
    <n v="89.458333333333329"/>
    <x v="3"/>
    <x v="3"/>
    <n v="96"/>
    <x v="1"/>
    <s v="USD"/>
    <n v="1271307600"/>
    <x v="87"/>
    <b v="0"/>
    <b v="0"/>
  </r>
  <r>
    <n v="90"/>
    <s v="Kramer Group"/>
    <s v="Synergistic explicit parallelism"/>
    <n v="7800"/>
    <n v="6132"/>
    <x v="0"/>
    <n v="0.7861538461538462"/>
    <n v="57.849056603773583"/>
    <x v="3"/>
    <x v="3"/>
    <n v="106"/>
    <x v="1"/>
    <s v="USD"/>
    <n v="1456380000"/>
    <x v="88"/>
    <b v="0"/>
    <b v="1"/>
  </r>
  <r>
    <n v="91"/>
    <s v="Frazier, Patrick and Smith"/>
    <s v="Enhanced systemic analyzer"/>
    <n v="154300"/>
    <n v="74688"/>
    <x v="0"/>
    <n v="0.48404406999351912"/>
    <n v="109.99705449189985"/>
    <x v="5"/>
    <x v="18"/>
    <n v="679"/>
    <x v="6"/>
    <s v="EUR"/>
    <n v="1470459600"/>
    <x v="89"/>
    <b v="0"/>
    <b v="0"/>
  </r>
  <r>
    <n v="92"/>
    <s v="Santos, Bell and Lloyd"/>
    <s v="Object-based analyzing knowledge user"/>
    <n v="20000"/>
    <n v="51775"/>
    <x v="1"/>
    <n v="2.5887500000000001"/>
    <n v="103.96586345381526"/>
    <x v="6"/>
    <x v="11"/>
    <n v="498"/>
    <x v="5"/>
    <s v="CHF"/>
    <n v="1277269200"/>
    <x v="40"/>
    <b v="0"/>
    <b v="1"/>
  </r>
  <r>
    <n v="93"/>
    <s v="Hall and Sons"/>
    <s v="Pre-emptive radical architecture"/>
    <n v="108800"/>
    <n v="65877"/>
    <x v="3"/>
    <n v="0.60548713235294116"/>
    <n v="107.99508196721311"/>
    <x v="3"/>
    <x v="3"/>
    <n v="610"/>
    <x v="1"/>
    <s v="USD"/>
    <n v="1350709200"/>
    <x v="90"/>
    <b v="0"/>
    <b v="1"/>
  </r>
  <r>
    <n v="94"/>
    <s v="Hanson Inc"/>
    <s v="Grass-roots web-enabled contingency"/>
    <n v="2900"/>
    <n v="8807"/>
    <x v="1"/>
    <n v="3.036896551724138"/>
    <n v="48.927777777777777"/>
    <x v="2"/>
    <x v="2"/>
    <n v="180"/>
    <x v="4"/>
    <s v="GBP"/>
    <n v="1554613200"/>
    <x v="91"/>
    <b v="0"/>
    <b v="0"/>
  </r>
  <r>
    <n v="95"/>
    <s v="Sanchez LLC"/>
    <s v="Stand-alone system-worthy standardization"/>
    <n v="900"/>
    <n v="1017"/>
    <x v="1"/>
    <n v="1.1299999999999999"/>
    <n v="37.666666666666664"/>
    <x v="4"/>
    <x v="4"/>
    <n v="27"/>
    <x v="1"/>
    <s v="USD"/>
    <n v="1571029200"/>
    <x v="92"/>
    <b v="0"/>
    <b v="0"/>
  </r>
  <r>
    <n v="96"/>
    <s v="Howard Ltd"/>
    <s v="Down-sized systematic policy"/>
    <n v="69700"/>
    <n v="151513"/>
    <x v="1"/>
    <n v="2.1737876614060259"/>
    <n v="64.999141999141997"/>
    <x v="3"/>
    <x v="3"/>
    <n v="2331"/>
    <x v="1"/>
    <s v="USD"/>
    <n v="1299736800"/>
    <x v="36"/>
    <b v="0"/>
    <b v="0"/>
  </r>
  <r>
    <n v="97"/>
    <s v="Stewart LLC"/>
    <s v="Cloned bi-directional architecture"/>
    <n v="1300"/>
    <n v="12047"/>
    <x v="1"/>
    <n v="9.2669230769230762"/>
    <n v="106.61061946902655"/>
    <x v="0"/>
    <x v="0"/>
    <n v="113"/>
    <x v="1"/>
    <s v="USD"/>
    <n v="1435208400"/>
    <x v="93"/>
    <b v="0"/>
    <b v="0"/>
  </r>
  <r>
    <n v="98"/>
    <s v="Arias, Allen and Miller"/>
    <s v="Seamless transitional portal"/>
    <n v="97800"/>
    <n v="32951"/>
    <x v="0"/>
    <n v="0.33692229038854804"/>
    <n v="27.009016393442622"/>
    <x v="6"/>
    <x v="11"/>
    <n v="1220"/>
    <x v="2"/>
    <s v="AUD"/>
    <n v="1437973200"/>
    <x v="94"/>
    <b v="0"/>
    <b v="0"/>
  </r>
  <r>
    <n v="99"/>
    <s v="Baker-Morris"/>
    <s v="Fully-configurable motivating approach"/>
    <n v="7600"/>
    <n v="14951"/>
    <x v="1"/>
    <n v="1.9672368421052631"/>
    <n v="91.16463414634147"/>
    <x v="3"/>
    <x v="3"/>
    <n v="164"/>
    <x v="1"/>
    <s v="USD"/>
    <n v="1416895200"/>
    <x v="95"/>
    <b v="0"/>
    <b v="0"/>
  </r>
  <r>
    <n v="100"/>
    <s v="Tucker, Fox and Green"/>
    <s v="Upgradable fault-tolerant approach"/>
    <n v="100"/>
    <n v="1"/>
    <x v="0"/>
    <n v="0.01"/>
    <n v="1"/>
    <x v="3"/>
    <x v="3"/>
    <n v="1"/>
    <x v="1"/>
    <s v="USD"/>
    <n v="1319000400"/>
    <x v="96"/>
    <b v="0"/>
    <b v="0"/>
  </r>
  <r>
    <n v="101"/>
    <s v="Douglas LLC"/>
    <s v="Reduced heuristic moratorium"/>
    <n v="900"/>
    <n v="9193"/>
    <x v="1"/>
    <n v="10.214444444444444"/>
    <n v="56.054878048780488"/>
    <x v="1"/>
    <x v="5"/>
    <n v="164"/>
    <x v="1"/>
    <s v="USD"/>
    <n v="1424498400"/>
    <x v="97"/>
    <b v="0"/>
    <b v="1"/>
  </r>
  <r>
    <n v="102"/>
    <s v="Garcia Inc"/>
    <s v="Front-line web-enabled model"/>
    <n v="3700"/>
    <n v="10422"/>
    <x v="1"/>
    <n v="2.8167567567567566"/>
    <n v="31.017857142857142"/>
    <x v="2"/>
    <x v="8"/>
    <n v="336"/>
    <x v="1"/>
    <s v="USD"/>
    <n v="1526274000"/>
    <x v="98"/>
    <b v="0"/>
    <b v="1"/>
  </r>
  <r>
    <n v="103"/>
    <s v="Frye, Hunt and Powell"/>
    <s v="Polarized incremental emulation"/>
    <n v="10000"/>
    <n v="2461"/>
    <x v="0"/>
    <n v="0.24610000000000001"/>
    <n v="66.513513513513516"/>
    <x v="1"/>
    <x v="5"/>
    <n v="37"/>
    <x v="6"/>
    <s v="EUR"/>
    <n v="1287896400"/>
    <x v="99"/>
    <b v="0"/>
    <b v="0"/>
  </r>
  <r>
    <n v="104"/>
    <s v="Smith, Wells and Nguyen"/>
    <s v="Self-enabling grid-enabled initiative"/>
    <n v="119200"/>
    <n v="170623"/>
    <x v="1"/>
    <n v="1.4314010067114094"/>
    <n v="89.005216484089729"/>
    <x v="1"/>
    <x v="7"/>
    <n v="1917"/>
    <x v="1"/>
    <s v="USD"/>
    <n v="1495515600"/>
    <x v="100"/>
    <b v="0"/>
    <b v="0"/>
  </r>
  <r>
    <n v="105"/>
    <s v="Charles-Johnson"/>
    <s v="Total fresh-thinking system engine"/>
    <n v="6800"/>
    <n v="9829"/>
    <x v="1"/>
    <n v="1.4454411764705883"/>
    <n v="103.46315789473684"/>
    <x v="2"/>
    <x v="2"/>
    <n v="95"/>
    <x v="1"/>
    <s v="USD"/>
    <n v="1364878800"/>
    <x v="101"/>
    <b v="0"/>
    <b v="0"/>
  </r>
  <r>
    <n v="106"/>
    <s v="Brandt, Carter and Wood"/>
    <s v="Ameliorated clear-thinking circuit"/>
    <n v="3900"/>
    <n v="14006"/>
    <x v="1"/>
    <n v="3.5912820512820511"/>
    <n v="95.278911564625844"/>
    <x v="3"/>
    <x v="3"/>
    <n v="147"/>
    <x v="1"/>
    <s v="USD"/>
    <n v="1567918800"/>
    <x v="102"/>
    <b v="0"/>
    <b v="0"/>
  </r>
  <r>
    <n v="107"/>
    <s v="Tucker, Schmidt and Reid"/>
    <s v="Multi-layered encompassing installation"/>
    <n v="3500"/>
    <n v="6527"/>
    <x v="1"/>
    <n v="1.8648571428571428"/>
    <n v="75.895348837209298"/>
    <x v="3"/>
    <x v="3"/>
    <n v="86"/>
    <x v="1"/>
    <s v="USD"/>
    <n v="1524459600"/>
    <x v="103"/>
    <b v="0"/>
    <b v="1"/>
  </r>
  <r>
    <n v="108"/>
    <s v="Decker Inc"/>
    <s v="Universal encompassing implementation"/>
    <n v="1500"/>
    <n v="8929"/>
    <x v="1"/>
    <n v="5.9526666666666666"/>
    <n v="107.57831325301204"/>
    <x v="4"/>
    <x v="4"/>
    <n v="83"/>
    <x v="1"/>
    <s v="USD"/>
    <n v="1333688400"/>
    <x v="104"/>
    <b v="0"/>
    <b v="0"/>
  </r>
  <r>
    <n v="109"/>
    <s v="Romero and Sons"/>
    <s v="Object-based client-server application"/>
    <n v="5200"/>
    <n v="3079"/>
    <x v="0"/>
    <n v="0.5921153846153846"/>
    <n v="51.31666666666667"/>
    <x v="4"/>
    <x v="19"/>
    <n v="60"/>
    <x v="1"/>
    <s v="USD"/>
    <n v="1389506400"/>
    <x v="105"/>
    <b v="0"/>
    <b v="0"/>
  </r>
  <r>
    <n v="110"/>
    <s v="Castillo-Carey"/>
    <s v="Cross-platform solution-oriented process improvement"/>
    <n v="142400"/>
    <n v="21307"/>
    <x v="0"/>
    <n v="0.14962780898876404"/>
    <n v="71.983108108108112"/>
    <x v="0"/>
    <x v="0"/>
    <n v="296"/>
    <x v="1"/>
    <s v="USD"/>
    <n v="1536642000"/>
    <x v="106"/>
    <b v="0"/>
    <b v="0"/>
  </r>
  <r>
    <n v="111"/>
    <s v="Hart-Briggs"/>
    <s v="Re-engineered user-facing approach"/>
    <n v="61400"/>
    <n v="73653"/>
    <x v="1"/>
    <n v="1.1995602605863191"/>
    <n v="108.95414201183432"/>
    <x v="5"/>
    <x v="15"/>
    <n v="676"/>
    <x v="1"/>
    <s v="USD"/>
    <n v="1348290000"/>
    <x v="107"/>
    <b v="0"/>
    <b v="0"/>
  </r>
  <r>
    <n v="112"/>
    <s v="Jones-Meyer"/>
    <s v="Re-engineered client-driven hub"/>
    <n v="4700"/>
    <n v="12635"/>
    <x v="1"/>
    <n v="2.6882978723404256"/>
    <n v="35"/>
    <x v="2"/>
    <x v="2"/>
    <n v="361"/>
    <x v="2"/>
    <s v="AUD"/>
    <n v="1408856400"/>
    <x v="108"/>
    <b v="0"/>
    <b v="0"/>
  </r>
  <r>
    <n v="113"/>
    <s v="Wright, Hartman and Yu"/>
    <s v="User-friendly tertiary array"/>
    <n v="3300"/>
    <n v="12437"/>
    <x v="1"/>
    <n v="3.7687878787878786"/>
    <n v="94.938931297709928"/>
    <x v="0"/>
    <x v="0"/>
    <n v="131"/>
    <x v="1"/>
    <s v="USD"/>
    <n v="1505192400"/>
    <x v="109"/>
    <b v="0"/>
    <b v="0"/>
  </r>
  <r>
    <n v="114"/>
    <s v="Harper-Davis"/>
    <s v="Robust heuristic encoding"/>
    <n v="1900"/>
    <n v="13816"/>
    <x v="1"/>
    <n v="7.2715789473684209"/>
    <n v="109.65079365079364"/>
    <x v="2"/>
    <x v="8"/>
    <n v="126"/>
    <x v="1"/>
    <s v="USD"/>
    <n v="1554786000"/>
    <x v="110"/>
    <b v="0"/>
    <b v="1"/>
  </r>
  <r>
    <n v="115"/>
    <s v="Barrett PLC"/>
    <s v="Team-oriented clear-thinking capacity"/>
    <n v="166700"/>
    <n v="145382"/>
    <x v="0"/>
    <n v="0.87211757648470301"/>
    <n v="44.001815980629537"/>
    <x v="5"/>
    <x v="13"/>
    <n v="3304"/>
    <x v="6"/>
    <s v="EUR"/>
    <n v="1510898400"/>
    <x v="111"/>
    <b v="0"/>
    <b v="0"/>
  </r>
  <r>
    <n v="116"/>
    <s v="David-Clark"/>
    <s v="De-engineered motivating standardization"/>
    <n v="7200"/>
    <n v="6336"/>
    <x v="0"/>
    <n v="0.88"/>
    <n v="86.794520547945211"/>
    <x v="3"/>
    <x v="3"/>
    <n v="73"/>
    <x v="1"/>
    <s v="USD"/>
    <n v="1442552400"/>
    <x v="112"/>
    <b v="0"/>
    <b v="0"/>
  </r>
  <r>
    <n v="117"/>
    <s v="Chaney-Dennis"/>
    <s v="Business-focused 24hour groupware"/>
    <n v="4900"/>
    <n v="8523"/>
    <x v="1"/>
    <n v="1.7393877551020409"/>
    <n v="30.992727272727272"/>
    <x v="4"/>
    <x v="19"/>
    <n v="275"/>
    <x v="1"/>
    <s v="USD"/>
    <n v="1316667600"/>
    <x v="113"/>
    <b v="0"/>
    <b v="0"/>
  </r>
  <r>
    <n v="118"/>
    <s v="Robinson, Lopez and Christensen"/>
    <s v="Organic next generation protocol"/>
    <n v="5400"/>
    <n v="6351"/>
    <x v="1"/>
    <n v="1.1761111111111111"/>
    <n v="94.791044776119406"/>
    <x v="7"/>
    <x v="14"/>
    <n v="67"/>
    <x v="1"/>
    <s v="USD"/>
    <n v="1390716000"/>
    <x v="114"/>
    <b v="0"/>
    <b v="0"/>
  </r>
  <r>
    <n v="119"/>
    <s v="Clark and Sons"/>
    <s v="Reverse-engineered full-range Internet solution"/>
    <n v="5000"/>
    <n v="10748"/>
    <x v="1"/>
    <n v="2.1496"/>
    <n v="69.79220779220779"/>
    <x v="4"/>
    <x v="4"/>
    <n v="154"/>
    <x v="1"/>
    <s v="USD"/>
    <n v="1402894800"/>
    <x v="115"/>
    <b v="0"/>
    <b v="1"/>
  </r>
  <r>
    <n v="120"/>
    <s v="Vega Group"/>
    <s v="Synchronized regional synergy"/>
    <n v="75100"/>
    <n v="112272"/>
    <x v="1"/>
    <n v="1.4949667110519307"/>
    <n v="63.003367003367003"/>
    <x v="6"/>
    <x v="20"/>
    <n v="1782"/>
    <x v="1"/>
    <s v="USD"/>
    <n v="1429246800"/>
    <x v="116"/>
    <b v="0"/>
    <b v="1"/>
  </r>
  <r>
    <n v="121"/>
    <s v="Brown-Brown"/>
    <s v="Multi-lateral homogeneous success"/>
    <n v="45300"/>
    <n v="99361"/>
    <x v="1"/>
    <n v="2.1933995584988963"/>
    <n v="110.0343300110742"/>
    <x v="6"/>
    <x v="11"/>
    <n v="903"/>
    <x v="1"/>
    <s v="USD"/>
    <n v="1412485200"/>
    <x v="117"/>
    <b v="0"/>
    <b v="0"/>
  </r>
  <r>
    <n v="122"/>
    <s v="Taylor PLC"/>
    <s v="Seamless zero-defect solution"/>
    <n v="136800"/>
    <n v="88055"/>
    <x v="0"/>
    <n v="0.64367690058479532"/>
    <n v="25.997933274284026"/>
    <x v="5"/>
    <x v="13"/>
    <n v="3387"/>
    <x v="1"/>
    <s v="USD"/>
    <n v="1417068000"/>
    <x v="95"/>
    <b v="0"/>
    <b v="0"/>
  </r>
  <r>
    <n v="123"/>
    <s v="Edwards-Lewis"/>
    <s v="Enhanced scalable concept"/>
    <n v="177700"/>
    <n v="33092"/>
    <x v="0"/>
    <n v="0.18622397298818233"/>
    <n v="49.987915407854985"/>
    <x v="3"/>
    <x v="3"/>
    <n v="662"/>
    <x v="0"/>
    <s v="CAD"/>
    <n v="1448344800"/>
    <x v="118"/>
    <b v="1"/>
    <b v="0"/>
  </r>
  <r>
    <n v="124"/>
    <s v="Stanton, Neal and Rodriguez"/>
    <s v="Polarized uniform software"/>
    <n v="2600"/>
    <n v="9562"/>
    <x v="1"/>
    <n v="3.6776923076923076"/>
    <n v="101.72340425531915"/>
    <x v="7"/>
    <x v="14"/>
    <n v="94"/>
    <x v="6"/>
    <s v="EUR"/>
    <n v="1557723600"/>
    <x v="119"/>
    <b v="0"/>
    <b v="0"/>
  </r>
  <r>
    <n v="125"/>
    <s v="Pratt LLC"/>
    <s v="Stand-alone web-enabled moderator"/>
    <n v="5300"/>
    <n v="8475"/>
    <x v="1"/>
    <n v="1.5990566037735849"/>
    <n v="47.083333333333336"/>
    <x v="3"/>
    <x v="3"/>
    <n v="180"/>
    <x v="1"/>
    <s v="USD"/>
    <n v="1537333200"/>
    <x v="120"/>
    <b v="0"/>
    <b v="0"/>
  </r>
  <r>
    <n v="126"/>
    <s v="Gross PLC"/>
    <s v="Proactive methodical benchmark"/>
    <n v="180200"/>
    <n v="69617"/>
    <x v="0"/>
    <n v="0.38633185349611543"/>
    <n v="89.944444444444443"/>
    <x v="3"/>
    <x v="3"/>
    <n v="774"/>
    <x v="1"/>
    <s v="USD"/>
    <n v="1471150800"/>
    <x v="121"/>
    <b v="0"/>
    <b v="1"/>
  </r>
  <r>
    <n v="127"/>
    <s v="Martinez, Gomez and Dalton"/>
    <s v="Team-oriented 6thgeneration matrix"/>
    <n v="103200"/>
    <n v="53067"/>
    <x v="0"/>
    <n v="0.51421511627906979"/>
    <n v="78.96875"/>
    <x v="3"/>
    <x v="3"/>
    <n v="672"/>
    <x v="0"/>
    <s v="CAD"/>
    <n v="1273640400"/>
    <x v="122"/>
    <b v="0"/>
    <b v="0"/>
  </r>
  <r>
    <n v="128"/>
    <s v="Allen-Curtis"/>
    <s v="Phased human-resource core"/>
    <n v="70600"/>
    <n v="42596"/>
    <x v="3"/>
    <n v="0.60334277620396604"/>
    <n v="80.067669172932327"/>
    <x v="1"/>
    <x v="1"/>
    <n v="532"/>
    <x v="1"/>
    <s v="USD"/>
    <n v="1282885200"/>
    <x v="123"/>
    <b v="0"/>
    <b v="0"/>
  </r>
  <r>
    <n v="129"/>
    <s v="Morgan-Martinez"/>
    <s v="Mandatory tertiary implementation"/>
    <n v="148500"/>
    <n v="4756"/>
    <x v="3"/>
    <n v="3.2026936026936029E-2"/>
    <n v="86.472727272727269"/>
    <x v="0"/>
    <x v="0"/>
    <n v="55"/>
    <x v="2"/>
    <s v="AUD"/>
    <n v="1422943200"/>
    <x v="97"/>
    <b v="0"/>
    <b v="0"/>
  </r>
  <r>
    <n v="130"/>
    <s v="Luna, Anderson and Fox"/>
    <s v="Secured directional encryption"/>
    <n v="9600"/>
    <n v="14925"/>
    <x v="1"/>
    <n v="1.5546875"/>
    <n v="28.001876172607879"/>
    <x v="4"/>
    <x v="6"/>
    <n v="533"/>
    <x v="3"/>
    <s v="DKK"/>
    <n v="1319605200"/>
    <x v="124"/>
    <b v="0"/>
    <b v="0"/>
  </r>
  <r>
    <n v="131"/>
    <s v="Fleming, Zhang and Henderson"/>
    <s v="Distributed 5thgeneration implementation"/>
    <n v="164700"/>
    <n v="166116"/>
    <x v="1"/>
    <n v="1.0085974499089254"/>
    <n v="67.996725337699544"/>
    <x v="2"/>
    <x v="2"/>
    <n v="2443"/>
    <x v="4"/>
    <s v="GBP"/>
    <n v="1385704800"/>
    <x v="125"/>
    <b v="0"/>
    <b v="0"/>
  </r>
  <r>
    <n v="132"/>
    <s v="Flowers and Sons"/>
    <s v="Virtual static core"/>
    <n v="3300"/>
    <n v="3834"/>
    <x v="1"/>
    <n v="1.1618181818181819"/>
    <n v="43.078651685393261"/>
    <x v="3"/>
    <x v="3"/>
    <n v="89"/>
    <x v="1"/>
    <s v="USD"/>
    <n v="1515736800"/>
    <x v="126"/>
    <b v="0"/>
    <b v="1"/>
  </r>
  <r>
    <n v="133"/>
    <s v="Gates PLC"/>
    <s v="Secured content-based product"/>
    <n v="4500"/>
    <n v="13985"/>
    <x v="1"/>
    <n v="3.1077777777777778"/>
    <n v="87.95597484276729"/>
    <x v="1"/>
    <x v="21"/>
    <n v="159"/>
    <x v="1"/>
    <s v="USD"/>
    <n v="1313125200"/>
    <x v="127"/>
    <b v="0"/>
    <b v="0"/>
  </r>
  <r>
    <n v="134"/>
    <s v="Caldwell LLC"/>
    <s v="Secured executive concept"/>
    <n v="99500"/>
    <n v="89288"/>
    <x v="0"/>
    <n v="0.89736683417085428"/>
    <n v="94.987234042553197"/>
    <x v="4"/>
    <x v="4"/>
    <n v="940"/>
    <x v="5"/>
    <s v="CHF"/>
    <n v="1308459600"/>
    <x v="128"/>
    <b v="0"/>
    <b v="1"/>
  </r>
  <r>
    <n v="135"/>
    <s v="Le, Burton and Evans"/>
    <s v="Balanced zero-defect software"/>
    <n v="7700"/>
    <n v="5488"/>
    <x v="0"/>
    <n v="0.71272727272727276"/>
    <n v="46.905982905982903"/>
    <x v="3"/>
    <x v="3"/>
    <n v="117"/>
    <x v="1"/>
    <s v="USD"/>
    <n v="1362636000"/>
    <x v="129"/>
    <b v="0"/>
    <b v="1"/>
  </r>
  <r>
    <n v="136"/>
    <s v="Briggs PLC"/>
    <s v="Distributed context-sensitive flexibility"/>
    <n v="82800"/>
    <n v="2721"/>
    <x v="3"/>
    <n v="3.2862318840579711E-2"/>
    <n v="46.913793103448278"/>
    <x v="4"/>
    <x v="6"/>
    <n v="58"/>
    <x v="1"/>
    <s v="USD"/>
    <n v="1402117200"/>
    <x v="130"/>
    <b v="0"/>
    <b v="1"/>
  </r>
  <r>
    <n v="137"/>
    <s v="Hudson-Nguyen"/>
    <s v="Down-sized disintermediate support"/>
    <n v="1800"/>
    <n v="4712"/>
    <x v="1"/>
    <n v="2.617777777777778"/>
    <n v="94.24"/>
    <x v="5"/>
    <x v="9"/>
    <n v="50"/>
    <x v="1"/>
    <s v="USD"/>
    <n v="1286341200"/>
    <x v="131"/>
    <b v="0"/>
    <b v="0"/>
  </r>
  <r>
    <n v="138"/>
    <s v="Hogan Ltd"/>
    <s v="Stand-alone mission-critical moratorium"/>
    <n v="9600"/>
    <n v="9216"/>
    <x v="0"/>
    <n v="0.96"/>
    <n v="80.139130434782615"/>
    <x v="6"/>
    <x v="20"/>
    <n v="115"/>
    <x v="1"/>
    <s v="USD"/>
    <n v="1348808400"/>
    <x v="132"/>
    <b v="0"/>
    <b v="0"/>
  </r>
  <r>
    <n v="139"/>
    <s v="Hamilton, Wright and Chavez"/>
    <s v="Down-sized empowering protocol"/>
    <n v="92100"/>
    <n v="19246"/>
    <x v="0"/>
    <n v="0.20896851248642778"/>
    <n v="59.036809815950917"/>
    <x v="2"/>
    <x v="8"/>
    <n v="326"/>
    <x v="1"/>
    <s v="USD"/>
    <n v="1429592400"/>
    <x v="133"/>
    <b v="0"/>
    <b v="1"/>
  </r>
  <r>
    <n v="140"/>
    <s v="Bautista-Cross"/>
    <s v="Fully-configurable coherent Internet solution"/>
    <n v="5500"/>
    <n v="12274"/>
    <x v="1"/>
    <n v="2.2316363636363636"/>
    <n v="65.989247311827953"/>
    <x v="4"/>
    <x v="4"/>
    <n v="186"/>
    <x v="1"/>
    <s v="USD"/>
    <n v="1519538400"/>
    <x v="134"/>
    <b v="0"/>
    <b v="0"/>
  </r>
  <r>
    <n v="141"/>
    <s v="Jackson LLC"/>
    <s v="Distributed motivating algorithm"/>
    <n v="64300"/>
    <n v="65323"/>
    <x v="1"/>
    <n v="1.0159097978227061"/>
    <n v="60.992530345471522"/>
    <x v="2"/>
    <x v="2"/>
    <n v="1071"/>
    <x v="1"/>
    <s v="USD"/>
    <n v="1434085200"/>
    <x v="135"/>
    <b v="0"/>
    <b v="0"/>
  </r>
  <r>
    <n v="142"/>
    <s v="Figueroa Ltd"/>
    <s v="Expanded solution-oriented benchmark"/>
    <n v="5000"/>
    <n v="11502"/>
    <x v="1"/>
    <n v="2.3003999999999998"/>
    <n v="98.307692307692307"/>
    <x v="2"/>
    <x v="2"/>
    <n v="117"/>
    <x v="1"/>
    <s v="USD"/>
    <n v="1333688400"/>
    <x v="136"/>
    <b v="0"/>
    <b v="0"/>
  </r>
  <r>
    <n v="143"/>
    <s v="Avila-Jones"/>
    <s v="Implemented discrete secured line"/>
    <n v="5400"/>
    <n v="7322"/>
    <x v="1"/>
    <n v="1.355925925925926"/>
    <n v="104.6"/>
    <x v="1"/>
    <x v="7"/>
    <n v="70"/>
    <x v="1"/>
    <s v="USD"/>
    <n v="1277701200"/>
    <x v="137"/>
    <b v="0"/>
    <b v="0"/>
  </r>
  <r>
    <n v="144"/>
    <s v="Martin, Lopez and Hunter"/>
    <s v="Multi-lateral actuating installation"/>
    <n v="9000"/>
    <n v="11619"/>
    <x v="1"/>
    <n v="1.2909999999999999"/>
    <n v="86.066666666666663"/>
    <x v="3"/>
    <x v="3"/>
    <n v="135"/>
    <x v="1"/>
    <s v="USD"/>
    <n v="1560747600"/>
    <x v="138"/>
    <b v="0"/>
    <b v="0"/>
  </r>
  <r>
    <n v="145"/>
    <s v="Fields-Moore"/>
    <s v="Secured reciprocal array"/>
    <n v="25000"/>
    <n v="59128"/>
    <x v="1"/>
    <n v="2.3651200000000001"/>
    <n v="76.989583333333329"/>
    <x v="2"/>
    <x v="8"/>
    <n v="768"/>
    <x v="5"/>
    <s v="CHF"/>
    <n v="1410066000"/>
    <x v="139"/>
    <b v="0"/>
    <b v="0"/>
  </r>
  <r>
    <n v="146"/>
    <s v="Harris-Golden"/>
    <s v="Optional bandwidth-monitored middleware"/>
    <n v="8800"/>
    <n v="1518"/>
    <x v="3"/>
    <n v="0.17249999999999999"/>
    <n v="29.764705882352942"/>
    <x v="3"/>
    <x v="3"/>
    <n v="51"/>
    <x v="1"/>
    <s v="USD"/>
    <n v="1320732000"/>
    <x v="140"/>
    <b v="0"/>
    <b v="0"/>
  </r>
  <r>
    <n v="147"/>
    <s v="Moss, Norman and Dunlap"/>
    <s v="Upgradable upward-trending workforce"/>
    <n v="8300"/>
    <n v="9337"/>
    <x v="1"/>
    <n v="1.1249397590361445"/>
    <n v="46.91959798994975"/>
    <x v="3"/>
    <x v="3"/>
    <n v="199"/>
    <x v="1"/>
    <s v="USD"/>
    <n v="1465794000"/>
    <x v="141"/>
    <b v="0"/>
    <b v="1"/>
  </r>
  <r>
    <n v="148"/>
    <s v="White, Larson and Wright"/>
    <s v="Upgradable hybrid capability"/>
    <n v="9300"/>
    <n v="11255"/>
    <x v="1"/>
    <n v="1.2102150537634409"/>
    <n v="105.18691588785046"/>
    <x v="2"/>
    <x v="8"/>
    <n v="107"/>
    <x v="1"/>
    <s v="USD"/>
    <n v="1500958800"/>
    <x v="142"/>
    <b v="0"/>
    <b v="0"/>
  </r>
  <r>
    <n v="149"/>
    <s v="Payne, Oliver and Burch"/>
    <s v="Managed fresh-thinking flexibility"/>
    <n v="6200"/>
    <n v="13632"/>
    <x v="1"/>
    <n v="2.1987096774193549"/>
    <n v="69.907692307692301"/>
    <x v="1"/>
    <x v="7"/>
    <n v="195"/>
    <x v="1"/>
    <s v="USD"/>
    <n v="1357020000"/>
    <x v="143"/>
    <b v="0"/>
    <b v="0"/>
  </r>
  <r>
    <n v="150"/>
    <s v="Brown, Palmer and Pace"/>
    <s v="Networked stable workforce"/>
    <n v="100"/>
    <n v="1"/>
    <x v="0"/>
    <n v="0.01"/>
    <n v="1"/>
    <x v="1"/>
    <x v="1"/>
    <n v="1"/>
    <x v="1"/>
    <s v="USD"/>
    <n v="1544940000"/>
    <x v="144"/>
    <b v="0"/>
    <b v="0"/>
  </r>
  <r>
    <n v="151"/>
    <s v="Parker LLC"/>
    <s v="Customizable intermediate extranet"/>
    <n v="137200"/>
    <n v="88037"/>
    <x v="0"/>
    <n v="0.64166909620991253"/>
    <n v="60.011588275391958"/>
    <x v="1"/>
    <x v="5"/>
    <n v="1467"/>
    <x v="1"/>
    <s v="USD"/>
    <n v="1402290000"/>
    <x v="145"/>
    <b v="0"/>
    <b v="0"/>
  </r>
  <r>
    <n v="152"/>
    <s v="Bowen, Mcdonald and Hall"/>
    <s v="User-centric fault-tolerant task-force"/>
    <n v="41500"/>
    <n v="175573"/>
    <x v="1"/>
    <n v="4.2306746987951804"/>
    <n v="52.006220379146917"/>
    <x v="1"/>
    <x v="7"/>
    <n v="3376"/>
    <x v="1"/>
    <s v="USD"/>
    <n v="1487311200"/>
    <x v="146"/>
    <b v="0"/>
    <b v="0"/>
  </r>
  <r>
    <n v="153"/>
    <s v="Whitehead, Bell and Hughes"/>
    <s v="Multi-tiered radical definition"/>
    <n v="189400"/>
    <n v="176112"/>
    <x v="0"/>
    <n v="0.92984160506863778"/>
    <n v="31.000176025347649"/>
    <x v="3"/>
    <x v="3"/>
    <n v="5681"/>
    <x v="1"/>
    <s v="USD"/>
    <n v="1350622800"/>
    <x v="147"/>
    <b v="0"/>
    <b v="0"/>
  </r>
  <r>
    <n v="154"/>
    <s v="Rodriguez-Brown"/>
    <s v="Devolved foreground benchmark"/>
    <n v="171300"/>
    <n v="100650"/>
    <x v="0"/>
    <n v="0.58756567425569173"/>
    <n v="95.042492917847028"/>
    <x v="1"/>
    <x v="7"/>
    <n v="1059"/>
    <x v="1"/>
    <s v="USD"/>
    <n v="1463029200"/>
    <x v="148"/>
    <b v="0"/>
    <b v="1"/>
  </r>
  <r>
    <n v="155"/>
    <s v="Hall-Schaefer"/>
    <s v="Distributed eco-centric methodology"/>
    <n v="139500"/>
    <n v="90706"/>
    <x v="0"/>
    <n v="0.65022222222222226"/>
    <n v="75.968174204355108"/>
    <x v="3"/>
    <x v="3"/>
    <n v="1194"/>
    <x v="1"/>
    <s v="USD"/>
    <n v="1269493200"/>
    <x v="149"/>
    <b v="0"/>
    <b v="0"/>
  </r>
  <r>
    <n v="156"/>
    <s v="Meza-Rogers"/>
    <s v="Streamlined encompassing encryption"/>
    <n v="36400"/>
    <n v="26914"/>
    <x v="3"/>
    <n v="0.73939560439560437"/>
    <n v="71.013192612137203"/>
    <x v="1"/>
    <x v="1"/>
    <n v="379"/>
    <x v="2"/>
    <s v="AUD"/>
    <n v="1570251600"/>
    <x v="150"/>
    <b v="0"/>
    <b v="0"/>
  </r>
  <r>
    <n v="157"/>
    <s v="Curtis-Curtis"/>
    <s v="User-friendly reciprocal initiative"/>
    <n v="4200"/>
    <n v="2212"/>
    <x v="0"/>
    <n v="0.52666666666666662"/>
    <n v="73.733333333333334"/>
    <x v="7"/>
    <x v="14"/>
    <n v="30"/>
    <x v="2"/>
    <s v="AUD"/>
    <n v="1388383200"/>
    <x v="151"/>
    <b v="0"/>
    <b v="0"/>
  </r>
  <r>
    <n v="158"/>
    <s v="Carlson Inc"/>
    <s v="Ergonomic fresh-thinking installation"/>
    <n v="2100"/>
    <n v="4640"/>
    <x v="1"/>
    <n v="2.2095238095238097"/>
    <n v="113.17073170731707"/>
    <x v="1"/>
    <x v="1"/>
    <n v="41"/>
    <x v="1"/>
    <s v="USD"/>
    <n v="1449554400"/>
    <x v="152"/>
    <b v="0"/>
    <b v="0"/>
  </r>
  <r>
    <n v="159"/>
    <s v="Clarke, Anderson and Lee"/>
    <s v="Robust explicit hardware"/>
    <n v="191200"/>
    <n v="191222"/>
    <x v="1"/>
    <n v="1.0001150627615063"/>
    <n v="105.00933552992861"/>
    <x v="3"/>
    <x v="3"/>
    <n v="1821"/>
    <x v="1"/>
    <s v="USD"/>
    <n v="1553662800"/>
    <x v="153"/>
    <b v="0"/>
    <b v="1"/>
  </r>
  <r>
    <n v="160"/>
    <s v="Evans Group"/>
    <s v="Stand-alone actuating support"/>
    <n v="8000"/>
    <n v="12985"/>
    <x v="1"/>
    <n v="1.6231249999999999"/>
    <n v="79.176829268292678"/>
    <x v="2"/>
    <x v="8"/>
    <n v="164"/>
    <x v="1"/>
    <s v="USD"/>
    <n v="1556341200"/>
    <x v="154"/>
    <b v="0"/>
    <b v="0"/>
  </r>
  <r>
    <n v="161"/>
    <s v="Bruce Group"/>
    <s v="Cross-platform methodical process improvement"/>
    <n v="5500"/>
    <n v="4300"/>
    <x v="0"/>
    <n v="0.78181818181818186"/>
    <n v="57.333333333333336"/>
    <x v="2"/>
    <x v="2"/>
    <n v="75"/>
    <x v="1"/>
    <s v="USD"/>
    <n v="1442984400"/>
    <x v="155"/>
    <b v="0"/>
    <b v="1"/>
  </r>
  <r>
    <n v="162"/>
    <s v="Keith, Alvarez and Potter"/>
    <s v="Extended bottom-line open architecture"/>
    <n v="6100"/>
    <n v="9134"/>
    <x v="1"/>
    <n v="1.4973770491803278"/>
    <n v="58.178343949044589"/>
    <x v="1"/>
    <x v="1"/>
    <n v="157"/>
    <x v="5"/>
    <s v="CHF"/>
    <n v="1544248800"/>
    <x v="156"/>
    <b v="0"/>
    <b v="0"/>
  </r>
  <r>
    <n v="163"/>
    <s v="Burton-Watkins"/>
    <s v="Extended reciprocal circuit"/>
    <n v="3500"/>
    <n v="8864"/>
    <x v="1"/>
    <n v="2.5325714285714285"/>
    <n v="36.032520325203251"/>
    <x v="7"/>
    <x v="14"/>
    <n v="246"/>
    <x v="1"/>
    <s v="USD"/>
    <n v="1508475600"/>
    <x v="157"/>
    <b v="0"/>
    <b v="1"/>
  </r>
  <r>
    <n v="164"/>
    <s v="Lopez and Sons"/>
    <s v="Polarized human-resource protocol"/>
    <n v="150500"/>
    <n v="150755"/>
    <x v="1"/>
    <n v="1.0016943521594683"/>
    <n v="107.99068767908309"/>
    <x v="3"/>
    <x v="3"/>
    <n v="1396"/>
    <x v="1"/>
    <s v="USD"/>
    <n v="1507438800"/>
    <x v="158"/>
    <b v="0"/>
    <b v="0"/>
  </r>
  <r>
    <n v="165"/>
    <s v="Cordova Ltd"/>
    <s v="Synergized radical product"/>
    <n v="90400"/>
    <n v="110279"/>
    <x v="1"/>
    <n v="1.2199004424778761"/>
    <n v="44.005985634477256"/>
    <x v="2"/>
    <x v="2"/>
    <n v="2506"/>
    <x v="1"/>
    <s v="USD"/>
    <n v="1501563600"/>
    <x v="159"/>
    <b v="0"/>
    <b v="0"/>
  </r>
  <r>
    <n v="166"/>
    <s v="Brown-Vang"/>
    <s v="Robust heuristic artificial intelligence"/>
    <n v="9800"/>
    <n v="13439"/>
    <x v="1"/>
    <n v="1.3713265306122449"/>
    <n v="55.077868852459019"/>
    <x v="7"/>
    <x v="14"/>
    <n v="244"/>
    <x v="1"/>
    <s v="USD"/>
    <n v="1292997600"/>
    <x v="160"/>
    <b v="0"/>
    <b v="0"/>
  </r>
  <r>
    <n v="167"/>
    <s v="Cruz-Ward"/>
    <s v="Robust content-based emulation"/>
    <n v="2600"/>
    <n v="10804"/>
    <x v="1"/>
    <n v="4.155384615384615"/>
    <n v="74"/>
    <x v="3"/>
    <x v="3"/>
    <n v="146"/>
    <x v="2"/>
    <s v="AUD"/>
    <n v="1370840400"/>
    <x v="161"/>
    <b v="0"/>
    <b v="0"/>
  </r>
  <r>
    <n v="168"/>
    <s v="Hernandez Group"/>
    <s v="Ergonomic uniform open system"/>
    <n v="128100"/>
    <n v="40107"/>
    <x v="0"/>
    <n v="0.3130913348946136"/>
    <n v="41.996858638743454"/>
    <x v="1"/>
    <x v="7"/>
    <n v="955"/>
    <x v="3"/>
    <s v="DKK"/>
    <n v="1550815200"/>
    <x v="162"/>
    <b v="0"/>
    <b v="1"/>
  </r>
  <r>
    <n v="169"/>
    <s v="Tran, Steele and Wilson"/>
    <s v="Profit-focused modular product"/>
    <n v="23300"/>
    <n v="98811"/>
    <x v="1"/>
    <n v="4.240815450643777"/>
    <n v="77.988161010260455"/>
    <x v="4"/>
    <x v="12"/>
    <n v="1267"/>
    <x v="1"/>
    <s v="USD"/>
    <n v="1339909200"/>
    <x v="163"/>
    <b v="0"/>
    <b v="1"/>
  </r>
  <r>
    <n v="170"/>
    <s v="Summers, Gallegos and Stein"/>
    <s v="Mandatory mobile product"/>
    <n v="188100"/>
    <n v="5528"/>
    <x v="0"/>
    <n v="2.9388623072833599E-2"/>
    <n v="82.507462686567166"/>
    <x v="1"/>
    <x v="7"/>
    <n v="67"/>
    <x v="1"/>
    <s v="USD"/>
    <n v="1501736400"/>
    <x v="164"/>
    <b v="0"/>
    <b v="0"/>
  </r>
  <r>
    <n v="171"/>
    <s v="Blair Group"/>
    <s v="Public-key 3rdgeneration budgetary management"/>
    <n v="4900"/>
    <n v="521"/>
    <x v="0"/>
    <n v="0.1063265306122449"/>
    <n v="104.2"/>
    <x v="5"/>
    <x v="18"/>
    <n v="5"/>
    <x v="1"/>
    <s v="USD"/>
    <n v="1395291600"/>
    <x v="165"/>
    <b v="0"/>
    <b v="0"/>
  </r>
  <r>
    <n v="172"/>
    <s v="Nixon Inc"/>
    <s v="Centralized national firmware"/>
    <n v="800"/>
    <n v="663"/>
    <x v="0"/>
    <n v="0.82874999999999999"/>
    <n v="25.5"/>
    <x v="4"/>
    <x v="4"/>
    <n v="26"/>
    <x v="1"/>
    <s v="USD"/>
    <n v="1405746000"/>
    <x v="166"/>
    <b v="0"/>
    <b v="1"/>
  </r>
  <r>
    <n v="173"/>
    <s v="White LLC"/>
    <s v="Cross-group 4thgeneration middleware"/>
    <n v="96700"/>
    <n v="157635"/>
    <x v="1"/>
    <n v="1.6301447776628748"/>
    <n v="100.98334401024984"/>
    <x v="3"/>
    <x v="3"/>
    <n v="1561"/>
    <x v="1"/>
    <s v="USD"/>
    <n v="1368853200"/>
    <x v="167"/>
    <b v="0"/>
    <b v="0"/>
  </r>
  <r>
    <n v="174"/>
    <s v="Santos, Black and Donovan"/>
    <s v="Pre-emptive scalable access"/>
    <n v="600"/>
    <n v="5368"/>
    <x v="1"/>
    <n v="8.9466666666666672"/>
    <n v="111.83333333333333"/>
    <x v="2"/>
    <x v="8"/>
    <n v="48"/>
    <x v="1"/>
    <s v="USD"/>
    <n v="1444021200"/>
    <x v="168"/>
    <b v="0"/>
    <b v="1"/>
  </r>
  <r>
    <n v="175"/>
    <s v="Jones, Contreras and Burnett"/>
    <s v="Sharable intangible migration"/>
    <n v="181200"/>
    <n v="47459"/>
    <x v="0"/>
    <n v="0.26191501103752757"/>
    <n v="41.999115044247787"/>
    <x v="3"/>
    <x v="3"/>
    <n v="1130"/>
    <x v="1"/>
    <s v="USD"/>
    <n v="1472619600"/>
    <x v="169"/>
    <b v="0"/>
    <b v="0"/>
  </r>
  <r>
    <n v="176"/>
    <s v="Stone-Orozco"/>
    <s v="Proactive scalable Graphical User Interface"/>
    <n v="115000"/>
    <n v="86060"/>
    <x v="0"/>
    <n v="0.74834782608695649"/>
    <n v="110.05115089514067"/>
    <x v="3"/>
    <x v="3"/>
    <n v="782"/>
    <x v="1"/>
    <s v="USD"/>
    <n v="1472878800"/>
    <x v="170"/>
    <b v="0"/>
    <b v="0"/>
  </r>
  <r>
    <n v="177"/>
    <s v="Lee, Gibson and Morgan"/>
    <s v="Digitized solution-oriented product"/>
    <n v="38800"/>
    <n v="161593"/>
    <x v="1"/>
    <n v="4.1647680412371137"/>
    <n v="58.997079225994888"/>
    <x v="3"/>
    <x v="3"/>
    <n v="2739"/>
    <x v="1"/>
    <s v="USD"/>
    <n v="1289800800"/>
    <x v="171"/>
    <b v="0"/>
    <b v="0"/>
  </r>
  <r>
    <n v="178"/>
    <s v="Alexander-Williams"/>
    <s v="Triple-buffered cohesive structure"/>
    <n v="7200"/>
    <n v="6927"/>
    <x v="0"/>
    <n v="0.96208333333333329"/>
    <n v="32.985714285714288"/>
    <x v="0"/>
    <x v="0"/>
    <n v="210"/>
    <x v="1"/>
    <s v="USD"/>
    <n v="1505970000"/>
    <x v="172"/>
    <b v="0"/>
    <b v="0"/>
  </r>
  <r>
    <n v="179"/>
    <s v="Marks Ltd"/>
    <s v="Realigned human-resource orchestration"/>
    <n v="44500"/>
    <n v="159185"/>
    <x v="1"/>
    <n v="3.5771910112359548"/>
    <n v="45.005654509471306"/>
    <x v="3"/>
    <x v="3"/>
    <n v="3537"/>
    <x v="0"/>
    <s v="CAD"/>
    <n v="1363496400"/>
    <x v="173"/>
    <b v="0"/>
    <b v="1"/>
  </r>
  <r>
    <n v="180"/>
    <s v="Olsen, Edwards and Reid"/>
    <s v="Optional clear-thinking software"/>
    <n v="56000"/>
    <n v="172736"/>
    <x v="1"/>
    <n v="3.0845714285714285"/>
    <n v="81.98196487897485"/>
    <x v="2"/>
    <x v="8"/>
    <n v="2107"/>
    <x v="2"/>
    <s v="AUD"/>
    <n v="1269234000"/>
    <x v="174"/>
    <b v="0"/>
    <b v="0"/>
  </r>
  <r>
    <n v="181"/>
    <s v="Daniels, Rose and Tyler"/>
    <s v="Centralized global approach"/>
    <n v="8600"/>
    <n v="5315"/>
    <x v="0"/>
    <n v="0.61802325581395345"/>
    <n v="39.080882352941174"/>
    <x v="2"/>
    <x v="2"/>
    <n v="136"/>
    <x v="1"/>
    <s v="USD"/>
    <n v="1507093200"/>
    <x v="175"/>
    <b v="0"/>
    <b v="0"/>
  </r>
  <r>
    <n v="182"/>
    <s v="Adams Group"/>
    <s v="Reverse-engineered bandwidth-monitored contingency"/>
    <n v="27100"/>
    <n v="195750"/>
    <x v="1"/>
    <n v="7.2232472324723247"/>
    <n v="58.996383363471971"/>
    <x v="3"/>
    <x v="3"/>
    <n v="3318"/>
    <x v="3"/>
    <s v="DKK"/>
    <n v="1560574800"/>
    <x v="176"/>
    <b v="0"/>
    <b v="0"/>
  </r>
  <r>
    <n v="183"/>
    <s v="Rogers, Huerta and Medina"/>
    <s v="Pre-emptive bandwidth-monitored instruction set"/>
    <n v="5100"/>
    <n v="3525"/>
    <x v="0"/>
    <n v="0.69117647058823528"/>
    <n v="40.988372093023258"/>
    <x v="1"/>
    <x v="1"/>
    <n v="86"/>
    <x v="0"/>
    <s v="CAD"/>
    <n v="1284008400"/>
    <x v="177"/>
    <b v="0"/>
    <b v="0"/>
  </r>
  <r>
    <n v="184"/>
    <s v="Howard, Carter and Griffith"/>
    <s v="Adaptive asynchronous emulation"/>
    <n v="3600"/>
    <n v="10550"/>
    <x v="1"/>
    <n v="2.9305555555555554"/>
    <n v="31.029411764705884"/>
    <x v="3"/>
    <x v="3"/>
    <n v="340"/>
    <x v="1"/>
    <s v="USD"/>
    <n v="1556859600"/>
    <x v="178"/>
    <b v="0"/>
    <b v="0"/>
  </r>
  <r>
    <n v="185"/>
    <s v="Bailey PLC"/>
    <s v="Innovative actuating conglomeration"/>
    <n v="1000"/>
    <n v="718"/>
    <x v="0"/>
    <n v="0.71799999999999997"/>
    <n v="37.789473684210527"/>
    <x v="4"/>
    <x v="19"/>
    <n v="19"/>
    <x v="1"/>
    <s v="USD"/>
    <n v="1526187600"/>
    <x v="179"/>
    <b v="0"/>
    <b v="0"/>
  </r>
  <r>
    <n v="186"/>
    <s v="Parker Group"/>
    <s v="Grass-roots foreground policy"/>
    <n v="88800"/>
    <n v="28358"/>
    <x v="0"/>
    <n v="0.31934684684684683"/>
    <n v="32.006772009029348"/>
    <x v="3"/>
    <x v="3"/>
    <n v="886"/>
    <x v="1"/>
    <s v="USD"/>
    <n v="1400821200"/>
    <x v="180"/>
    <b v="0"/>
    <b v="0"/>
  </r>
  <r>
    <n v="187"/>
    <s v="Fox Group"/>
    <s v="Horizontal transitional paradigm"/>
    <n v="60200"/>
    <n v="138384"/>
    <x v="1"/>
    <n v="2.2987375415282392"/>
    <n v="95.966712898751737"/>
    <x v="4"/>
    <x v="12"/>
    <n v="1442"/>
    <x v="0"/>
    <s v="CAD"/>
    <n v="1361599200"/>
    <x v="181"/>
    <b v="0"/>
    <b v="1"/>
  </r>
  <r>
    <n v="188"/>
    <s v="Walker, Jones and Rodriguez"/>
    <s v="Networked didactic info-mediaries"/>
    <n v="8200"/>
    <n v="2625"/>
    <x v="0"/>
    <n v="0.3201219512195122"/>
    <n v="75"/>
    <x v="3"/>
    <x v="3"/>
    <n v="35"/>
    <x v="6"/>
    <s v="EUR"/>
    <n v="1417500000"/>
    <x v="182"/>
    <b v="0"/>
    <b v="0"/>
  </r>
  <r>
    <n v="189"/>
    <s v="Anthony-Shaw"/>
    <s v="Switchable contextually-based access"/>
    <n v="191300"/>
    <n v="45004"/>
    <x v="3"/>
    <n v="0.23525352848928385"/>
    <n v="102.0498866213152"/>
    <x v="3"/>
    <x v="3"/>
    <n v="441"/>
    <x v="1"/>
    <s v="USD"/>
    <n v="1457071200"/>
    <x v="183"/>
    <b v="0"/>
    <b v="0"/>
  </r>
  <r>
    <n v="190"/>
    <s v="Cook LLC"/>
    <s v="Up-sized dynamic throughput"/>
    <n v="3700"/>
    <n v="2538"/>
    <x v="0"/>
    <n v="0.68594594594594593"/>
    <n v="105.75"/>
    <x v="3"/>
    <x v="3"/>
    <n v="24"/>
    <x v="1"/>
    <s v="USD"/>
    <n v="1370322000"/>
    <x v="184"/>
    <b v="0"/>
    <b v="1"/>
  </r>
  <r>
    <n v="191"/>
    <s v="Sutton PLC"/>
    <s v="Mandatory reciprocal superstructure"/>
    <n v="8400"/>
    <n v="3188"/>
    <x v="0"/>
    <n v="0.37952380952380954"/>
    <n v="37.069767441860463"/>
    <x v="3"/>
    <x v="3"/>
    <n v="86"/>
    <x v="6"/>
    <s v="EUR"/>
    <n v="1552366800"/>
    <x v="185"/>
    <b v="0"/>
    <b v="0"/>
  </r>
  <r>
    <n v="192"/>
    <s v="Long, Morgan and Mitchell"/>
    <s v="Upgradable 4thgeneration productivity"/>
    <n v="42600"/>
    <n v="8517"/>
    <x v="0"/>
    <n v="0.19992957746478873"/>
    <n v="35.049382716049379"/>
    <x v="1"/>
    <x v="1"/>
    <n v="243"/>
    <x v="1"/>
    <s v="USD"/>
    <n v="1403845200"/>
    <x v="186"/>
    <b v="0"/>
    <b v="0"/>
  </r>
  <r>
    <n v="193"/>
    <s v="Calhoun, Rogers and Long"/>
    <s v="Progressive discrete hub"/>
    <n v="6600"/>
    <n v="3012"/>
    <x v="0"/>
    <n v="0.45636363636363636"/>
    <n v="46.338461538461537"/>
    <x v="1"/>
    <x v="7"/>
    <n v="65"/>
    <x v="1"/>
    <s v="USD"/>
    <n v="1523163600"/>
    <x v="187"/>
    <b v="1"/>
    <b v="0"/>
  </r>
  <r>
    <n v="194"/>
    <s v="Sandoval Group"/>
    <s v="Assimilated multi-tasking archive"/>
    <n v="7100"/>
    <n v="8716"/>
    <x v="1"/>
    <n v="1.227605633802817"/>
    <n v="69.174603174603178"/>
    <x v="1"/>
    <x v="16"/>
    <n v="126"/>
    <x v="1"/>
    <s v="USD"/>
    <n v="1442206800"/>
    <x v="188"/>
    <b v="0"/>
    <b v="0"/>
  </r>
  <r>
    <n v="195"/>
    <s v="Smith and Sons"/>
    <s v="Upgradable high-level solution"/>
    <n v="15800"/>
    <n v="57157"/>
    <x v="1"/>
    <n v="3.61753164556962"/>
    <n v="109.07824427480917"/>
    <x v="1"/>
    <x v="5"/>
    <n v="524"/>
    <x v="1"/>
    <s v="USD"/>
    <n v="1532840400"/>
    <x v="189"/>
    <b v="0"/>
    <b v="0"/>
  </r>
  <r>
    <n v="196"/>
    <s v="King Inc"/>
    <s v="Organic bandwidth-monitored frame"/>
    <n v="8200"/>
    <n v="5178"/>
    <x v="0"/>
    <n v="0.63146341463414635"/>
    <n v="51.78"/>
    <x v="2"/>
    <x v="8"/>
    <n v="100"/>
    <x v="3"/>
    <s v="DKK"/>
    <n v="1472878800"/>
    <x v="190"/>
    <b v="0"/>
    <b v="0"/>
  </r>
  <r>
    <n v="197"/>
    <s v="Perry and Sons"/>
    <s v="Business-focused logistical framework"/>
    <n v="54700"/>
    <n v="163118"/>
    <x v="1"/>
    <n v="2.9820475319926874"/>
    <n v="82.010055304172951"/>
    <x v="4"/>
    <x v="6"/>
    <n v="1989"/>
    <x v="1"/>
    <s v="USD"/>
    <n v="1498194000"/>
    <x v="191"/>
    <b v="0"/>
    <b v="0"/>
  </r>
  <r>
    <n v="198"/>
    <s v="Palmer Inc"/>
    <s v="Universal multi-state capability"/>
    <n v="63200"/>
    <n v="6041"/>
    <x v="0"/>
    <n v="9.5585443037974685E-2"/>
    <n v="35.958333333333336"/>
    <x v="1"/>
    <x v="5"/>
    <n v="168"/>
    <x v="1"/>
    <s v="USD"/>
    <n v="1281070800"/>
    <x v="192"/>
    <b v="0"/>
    <b v="0"/>
  </r>
  <r>
    <n v="199"/>
    <s v="Hull, Baker and Martinez"/>
    <s v="Digitized reciprocal infrastructure"/>
    <n v="1800"/>
    <n v="968"/>
    <x v="0"/>
    <n v="0.5377777777777778"/>
    <n v="74.461538461538467"/>
    <x v="1"/>
    <x v="1"/>
    <n v="13"/>
    <x v="1"/>
    <s v="USD"/>
    <n v="1436245200"/>
    <x v="193"/>
    <b v="0"/>
    <b v="0"/>
  </r>
  <r>
    <n v="200"/>
    <s v="Becker, Rice and White"/>
    <s v="Reduced dedicated capability"/>
    <n v="100"/>
    <n v="2"/>
    <x v="0"/>
    <n v="0.02"/>
    <n v="2"/>
    <x v="3"/>
    <x v="3"/>
    <n v="1"/>
    <x v="0"/>
    <s v="CAD"/>
    <n v="1269493200"/>
    <x v="194"/>
    <b v="0"/>
    <b v="0"/>
  </r>
  <r>
    <n v="201"/>
    <s v="Osborne, Perkins and Knox"/>
    <s v="Cross-platform bi-directional workforce"/>
    <n v="2100"/>
    <n v="14305"/>
    <x v="1"/>
    <n v="6.8119047619047617"/>
    <n v="91.114649681528661"/>
    <x v="2"/>
    <x v="2"/>
    <n v="157"/>
    <x v="1"/>
    <s v="USD"/>
    <n v="1406264400"/>
    <x v="195"/>
    <b v="0"/>
    <b v="0"/>
  </r>
  <r>
    <n v="202"/>
    <s v="Mcknight-Freeman"/>
    <s v="Upgradable scalable methodology"/>
    <n v="8300"/>
    <n v="6543"/>
    <x v="3"/>
    <n v="0.78831325301204824"/>
    <n v="79.792682926829272"/>
    <x v="0"/>
    <x v="0"/>
    <n v="82"/>
    <x v="1"/>
    <s v="USD"/>
    <n v="1317531600"/>
    <x v="196"/>
    <b v="0"/>
    <b v="0"/>
  </r>
  <r>
    <n v="203"/>
    <s v="Hayden, Shannon and Stein"/>
    <s v="Customer-focused client-server service-desk"/>
    <n v="143900"/>
    <n v="193413"/>
    <x v="1"/>
    <n v="1.3440792216817234"/>
    <n v="42.999777678968428"/>
    <x v="3"/>
    <x v="3"/>
    <n v="4498"/>
    <x v="2"/>
    <s v="AUD"/>
    <n v="1484632800"/>
    <x v="197"/>
    <b v="0"/>
    <b v="0"/>
  </r>
  <r>
    <n v="204"/>
    <s v="Daniel-Luna"/>
    <s v="Mandatory multimedia leverage"/>
    <n v="75000"/>
    <n v="2529"/>
    <x v="0"/>
    <n v="3.372E-2"/>
    <n v="63.225000000000001"/>
    <x v="1"/>
    <x v="17"/>
    <n v="40"/>
    <x v="1"/>
    <s v="USD"/>
    <n v="1301806800"/>
    <x v="198"/>
    <b v="0"/>
    <b v="0"/>
  </r>
  <r>
    <n v="205"/>
    <s v="Weaver-Marquez"/>
    <s v="Focused analyzing circuit"/>
    <n v="1300"/>
    <n v="5614"/>
    <x v="1"/>
    <n v="4.3184615384615386"/>
    <n v="70.174999999999997"/>
    <x v="3"/>
    <x v="3"/>
    <n v="80"/>
    <x v="1"/>
    <s v="USD"/>
    <n v="1539752400"/>
    <x v="199"/>
    <b v="1"/>
    <b v="0"/>
  </r>
  <r>
    <n v="206"/>
    <s v="Austin, Baker and Kelley"/>
    <s v="Fundamental grid-enabled strategy"/>
    <n v="9000"/>
    <n v="3496"/>
    <x v="3"/>
    <n v="0.38844444444444443"/>
    <n v="61.333333333333336"/>
    <x v="5"/>
    <x v="13"/>
    <n v="57"/>
    <x v="1"/>
    <s v="USD"/>
    <n v="1267250400"/>
    <x v="200"/>
    <b v="0"/>
    <b v="0"/>
  </r>
  <r>
    <n v="207"/>
    <s v="Carney-Anderson"/>
    <s v="Digitized 5thgeneration knowledgebase"/>
    <n v="1000"/>
    <n v="4257"/>
    <x v="1"/>
    <n v="4.2569999999999997"/>
    <n v="99"/>
    <x v="1"/>
    <x v="1"/>
    <n v="43"/>
    <x v="1"/>
    <s v="USD"/>
    <n v="1535432400"/>
    <x v="201"/>
    <b v="0"/>
    <b v="1"/>
  </r>
  <r>
    <n v="208"/>
    <s v="Jackson Inc"/>
    <s v="Mandatory multi-tasking encryption"/>
    <n v="196900"/>
    <n v="199110"/>
    <x v="1"/>
    <n v="1.0112239715591671"/>
    <n v="96.984900146127615"/>
    <x v="4"/>
    <x v="4"/>
    <n v="2053"/>
    <x v="1"/>
    <s v="USD"/>
    <n v="1510207200"/>
    <x v="202"/>
    <b v="0"/>
    <b v="0"/>
  </r>
  <r>
    <n v="209"/>
    <s v="Warren Ltd"/>
    <s v="Distributed system-worthy application"/>
    <n v="194500"/>
    <n v="41212"/>
    <x v="2"/>
    <n v="0.21188688946015424"/>
    <n v="51.004950495049506"/>
    <x v="4"/>
    <x v="4"/>
    <n v="808"/>
    <x v="2"/>
    <s v="AUD"/>
    <n v="1462510800"/>
    <x v="203"/>
    <b v="0"/>
    <b v="0"/>
  </r>
  <r>
    <n v="210"/>
    <s v="Schultz Inc"/>
    <s v="Synergistic tertiary time-frame"/>
    <n v="9400"/>
    <n v="6338"/>
    <x v="0"/>
    <n v="0.67425531914893622"/>
    <n v="28.044247787610619"/>
    <x v="4"/>
    <x v="22"/>
    <n v="226"/>
    <x v="3"/>
    <s v="DKK"/>
    <n v="1488520800"/>
    <x v="204"/>
    <b v="0"/>
    <b v="0"/>
  </r>
  <r>
    <n v="211"/>
    <s v="Thompson LLC"/>
    <s v="Customer-focused impactful benchmark"/>
    <n v="104400"/>
    <n v="99100"/>
    <x v="0"/>
    <n v="0.9492337164750958"/>
    <n v="60.984615384615381"/>
    <x v="3"/>
    <x v="3"/>
    <n v="1625"/>
    <x v="1"/>
    <s v="USD"/>
    <n v="1377579600"/>
    <x v="205"/>
    <b v="0"/>
    <b v="0"/>
  </r>
  <r>
    <n v="212"/>
    <s v="Johnson Inc"/>
    <s v="Profound next generation infrastructure"/>
    <n v="8100"/>
    <n v="12300"/>
    <x v="1"/>
    <n v="1.5185185185185186"/>
    <n v="73.214285714285708"/>
    <x v="3"/>
    <x v="3"/>
    <n v="168"/>
    <x v="1"/>
    <s v="USD"/>
    <n v="1576389600"/>
    <x v="206"/>
    <b v="0"/>
    <b v="0"/>
  </r>
  <r>
    <n v="213"/>
    <s v="Morgan-Warren"/>
    <s v="Face-to-face encompassing info-mediaries"/>
    <n v="87900"/>
    <n v="171549"/>
    <x v="1"/>
    <n v="1.9516382252559727"/>
    <n v="39.997435299603637"/>
    <x v="1"/>
    <x v="7"/>
    <n v="4289"/>
    <x v="1"/>
    <s v="USD"/>
    <n v="1289019600"/>
    <x v="207"/>
    <b v="0"/>
    <b v="1"/>
  </r>
  <r>
    <n v="214"/>
    <s v="Sullivan Group"/>
    <s v="Open-source fresh-thinking policy"/>
    <n v="1400"/>
    <n v="14324"/>
    <x v="1"/>
    <n v="10.231428571428571"/>
    <n v="86.812121212121212"/>
    <x v="1"/>
    <x v="1"/>
    <n v="165"/>
    <x v="1"/>
    <s v="USD"/>
    <n v="1282194000"/>
    <x v="208"/>
    <b v="0"/>
    <b v="0"/>
  </r>
  <r>
    <n v="215"/>
    <s v="Vargas, Banks and Palmer"/>
    <s v="Extended 24/7 implementation"/>
    <n v="156800"/>
    <n v="6024"/>
    <x v="0"/>
    <n v="3.8418367346938778E-2"/>
    <n v="42.125874125874127"/>
    <x v="3"/>
    <x v="3"/>
    <n v="143"/>
    <x v="1"/>
    <s v="USD"/>
    <n v="1550037600"/>
    <x v="209"/>
    <b v="0"/>
    <b v="0"/>
  </r>
  <r>
    <n v="216"/>
    <s v="Johnson, Dixon and Zimmerman"/>
    <s v="Organic dynamic algorithm"/>
    <n v="121700"/>
    <n v="188721"/>
    <x v="1"/>
    <n v="1.5507066557107643"/>
    <n v="103.97851239669421"/>
    <x v="3"/>
    <x v="3"/>
    <n v="1815"/>
    <x v="1"/>
    <s v="USD"/>
    <n v="1321941600"/>
    <x v="210"/>
    <b v="0"/>
    <b v="0"/>
  </r>
  <r>
    <n v="217"/>
    <s v="Moore, Dudley and Navarro"/>
    <s v="Organic multi-tasking focus group"/>
    <n v="129400"/>
    <n v="57911"/>
    <x v="0"/>
    <n v="0.44753477588871715"/>
    <n v="62.003211991434689"/>
    <x v="4"/>
    <x v="22"/>
    <n v="934"/>
    <x v="1"/>
    <s v="USD"/>
    <n v="1556427600"/>
    <x v="211"/>
    <b v="0"/>
    <b v="0"/>
  </r>
  <r>
    <n v="218"/>
    <s v="Price-Rodriguez"/>
    <s v="Adaptive logistical initiative"/>
    <n v="5700"/>
    <n v="12309"/>
    <x v="1"/>
    <n v="2.1594736842105262"/>
    <n v="31.005037783375315"/>
    <x v="4"/>
    <x v="12"/>
    <n v="397"/>
    <x v="4"/>
    <s v="GBP"/>
    <n v="1320991200"/>
    <x v="212"/>
    <b v="0"/>
    <b v="1"/>
  </r>
  <r>
    <n v="219"/>
    <s v="Huang-Henderson"/>
    <s v="Stand-alone mobile customer loyalty"/>
    <n v="41700"/>
    <n v="138497"/>
    <x v="1"/>
    <n v="3.3212709832134291"/>
    <n v="89.991552956465242"/>
    <x v="4"/>
    <x v="10"/>
    <n v="1539"/>
    <x v="1"/>
    <s v="USD"/>
    <n v="1345093200"/>
    <x v="213"/>
    <b v="0"/>
    <b v="0"/>
  </r>
  <r>
    <n v="220"/>
    <s v="Owens-Le"/>
    <s v="Focused composite approach"/>
    <n v="7900"/>
    <n v="667"/>
    <x v="0"/>
    <n v="8.4430379746835441E-2"/>
    <n v="39.235294117647058"/>
    <x v="3"/>
    <x v="3"/>
    <n v="17"/>
    <x v="1"/>
    <s v="USD"/>
    <n v="1309496400"/>
    <x v="214"/>
    <b v="1"/>
    <b v="0"/>
  </r>
  <r>
    <n v="221"/>
    <s v="Huff LLC"/>
    <s v="Face-to-face clear-thinking Local Area Network"/>
    <n v="121500"/>
    <n v="119830"/>
    <x v="0"/>
    <n v="0.9862551440329218"/>
    <n v="54.993116108306566"/>
    <x v="0"/>
    <x v="0"/>
    <n v="2179"/>
    <x v="1"/>
    <s v="USD"/>
    <n v="1340254800"/>
    <x v="215"/>
    <b v="1"/>
    <b v="0"/>
  </r>
  <r>
    <n v="222"/>
    <s v="Johnson LLC"/>
    <s v="Cross-group cohesive circuit"/>
    <n v="4800"/>
    <n v="6623"/>
    <x v="1"/>
    <n v="1.3797916666666667"/>
    <n v="47.992753623188406"/>
    <x v="7"/>
    <x v="14"/>
    <n v="138"/>
    <x v="1"/>
    <s v="USD"/>
    <n v="1412226000"/>
    <x v="216"/>
    <b v="0"/>
    <b v="0"/>
  </r>
  <r>
    <n v="223"/>
    <s v="Chavez, Garcia and Cantu"/>
    <s v="Synergistic explicit capability"/>
    <n v="87300"/>
    <n v="81897"/>
    <x v="0"/>
    <n v="0.93810996563573879"/>
    <n v="87.966702470461868"/>
    <x v="3"/>
    <x v="3"/>
    <n v="931"/>
    <x v="1"/>
    <s v="USD"/>
    <n v="1458104400"/>
    <x v="217"/>
    <b v="0"/>
    <b v="0"/>
  </r>
  <r>
    <n v="224"/>
    <s v="Lester-Moore"/>
    <s v="Diverse analyzing definition"/>
    <n v="46300"/>
    <n v="186885"/>
    <x v="1"/>
    <n v="4.0363930885529156"/>
    <n v="51.999165275459099"/>
    <x v="4"/>
    <x v="22"/>
    <n v="3594"/>
    <x v="1"/>
    <s v="USD"/>
    <n v="1411534800"/>
    <x v="218"/>
    <b v="0"/>
    <b v="0"/>
  </r>
  <r>
    <n v="225"/>
    <s v="Fox-Quinn"/>
    <s v="Enterprise-wide reciprocal success"/>
    <n v="67800"/>
    <n v="176398"/>
    <x v="1"/>
    <n v="2.6017404129793511"/>
    <n v="29.999659863945578"/>
    <x v="1"/>
    <x v="1"/>
    <n v="5880"/>
    <x v="1"/>
    <s v="USD"/>
    <n v="1399093200"/>
    <x v="219"/>
    <b v="1"/>
    <b v="0"/>
  </r>
  <r>
    <n v="226"/>
    <s v="Garcia Inc"/>
    <s v="Progressive neutral middleware"/>
    <n v="3000"/>
    <n v="10999"/>
    <x v="1"/>
    <n v="3.6663333333333332"/>
    <n v="98.205357142857139"/>
    <x v="7"/>
    <x v="14"/>
    <n v="112"/>
    <x v="1"/>
    <s v="USD"/>
    <n v="1270702800"/>
    <x v="122"/>
    <b v="0"/>
    <b v="0"/>
  </r>
  <r>
    <n v="227"/>
    <s v="Johnson-Lee"/>
    <s v="Intuitive exuding process improvement"/>
    <n v="60900"/>
    <n v="102751"/>
    <x v="1"/>
    <n v="1.687208538587849"/>
    <n v="108.96182396606575"/>
    <x v="6"/>
    <x v="20"/>
    <n v="943"/>
    <x v="1"/>
    <s v="USD"/>
    <n v="1431666000"/>
    <x v="220"/>
    <b v="0"/>
    <b v="0"/>
  </r>
  <r>
    <n v="228"/>
    <s v="Pineda Group"/>
    <s v="Exclusive real-time protocol"/>
    <n v="137900"/>
    <n v="165352"/>
    <x v="1"/>
    <n v="1.1990717911530093"/>
    <n v="66.998379254457049"/>
    <x v="4"/>
    <x v="10"/>
    <n v="2468"/>
    <x v="1"/>
    <s v="USD"/>
    <n v="1472619600"/>
    <x v="221"/>
    <b v="0"/>
    <b v="0"/>
  </r>
  <r>
    <n v="229"/>
    <s v="Hoffman-Howard"/>
    <s v="Extended encompassing application"/>
    <n v="85600"/>
    <n v="165798"/>
    <x v="1"/>
    <n v="1.936892523364486"/>
    <n v="64.99333594668758"/>
    <x v="6"/>
    <x v="20"/>
    <n v="2551"/>
    <x v="1"/>
    <s v="USD"/>
    <n v="1496293200"/>
    <x v="222"/>
    <b v="0"/>
    <b v="1"/>
  </r>
  <r>
    <n v="230"/>
    <s v="Miranda, Hall and Mcgrath"/>
    <s v="Progressive value-added ability"/>
    <n v="2400"/>
    <n v="10084"/>
    <x v="1"/>
    <n v="4.2016666666666671"/>
    <n v="99.841584158415841"/>
    <x v="6"/>
    <x v="11"/>
    <n v="101"/>
    <x v="1"/>
    <s v="USD"/>
    <n v="1575612000"/>
    <x v="223"/>
    <b v="0"/>
    <b v="0"/>
  </r>
  <r>
    <n v="231"/>
    <s v="Williams, Carter and Gonzalez"/>
    <s v="Cross-platform uniform hardware"/>
    <n v="7200"/>
    <n v="5523"/>
    <x v="3"/>
    <n v="0.76708333333333334"/>
    <n v="82.432835820895519"/>
    <x v="3"/>
    <x v="3"/>
    <n v="67"/>
    <x v="1"/>
    <s v="USD"/>
    <n v="1369112400"/>
    <x v="224"/>
    <b v="0"/>
    <b v="0"/>
  </r>
  <r>
    <n v="232"/>
    <s v="Davis-Rodriguez"/>
    <s v="Progressive secondary portal"/>
    <n v="3400"/>
    <n v="5823"/>
    <x v="1"/>
    <n v="1.7126470588235294"/>
    <n v="63.293478260869563"/>
    <x v="3"/>
    <x v="3"/>
    <n v="92"/>
    <x v="1"/>
    <s v="USD"/>
    <n v="1469422800"/>
    <x v="225"/>
    <b v="0"/>
    <b v="0"/>
  </r>
  <r>
    <n v="233"/>
    <s v="Reid, Rivera and Perry"/>
    <s v="Multi-lateral national adapter"/>
    <n v="3800"/>
    <n v="6000"/>
    <x v="1"/>
    <n v="1.5789473684210527"/>
    <n v="96.774193548387103"/>
    <x v="4"/>
    <x v="10"/>
    <n v="62"/>
    <x v="1"/>
    <s v="USD"/>
    <n v="1307854800"/>
    <x v="226"/>
    <b v="0"/>
    <b v="0"/>
  </r>
  <r>
    <n v="234"/>
    <s v="Mendoza-Parker"/>
    <s v="Enterprise-wide motivating matrices"/>
    <n v="7500"/>
    <n v="8181"/>
    <x v="1"/>
    <n v="1.0908"/>
    <n v="54.906040268456373"/>
    <x v="6"/>
    <x v="11"/>
    <n v="149"/>
    <x v="6"/>
    <s v="EUR"/>
    <n v="1503378000"/>
    <x v="227"/>
    <b v="0"/>
    <b v="1"/>
  </r>
  <r>
    <n v="235"/>
    <s v="Lee, Ali and Guzman"/>
    <s v="Polarized upward-trending Local Area Network"/>
    <n v="8600"/>
    <n v="3589"/>
    <x v="0"/>
    <n v="0.41732558139534881"/>
    <n v="39.010869565217391"/>
    <x v="4"/>
    <x v="10"/>
    <n v="92"/>
    <x v="1"/>
    <s v="USD"/>
    <n v="1486965600"/>
    <x v="228"/>
    <b v="0"/>
    <b v="0"/>
  </r>
  <r>
    <n v="236"/>
    <s v="Gallegos-Cobb"/>
    <s v="Object-based directional function"/>
    <n v="39500"/>
    <n v="4323"/>
    <x v="0"/>
    <n v="0.10944303797468355"/>
    <n v="75.84210526315789"/>
    <x v="1"/>
    <x v="1"/>
    <n v="57"/>
    <x v="2"/>
    <s v="AUD"/>
    <n v="1561438800"/>
    <x v="229"/>
    <b v="0"/>
    <b v="1"/>
  </r>
  <r>
    <n v="237"/>
    <s v="Ellison PLC"/>
    <s v="Re-contextualized tangible open architecture"/>
    <n v="9300"/>
    <n v="14822"/>
    <x v="1"/>
    <n v="1.593763440860215"/>
    <n v="45.051671732522799"/>
    <x v="4"/>
    <x v="10"/>
    <n v="329"/>
    <x v="1"/>
    <s v="USD"/>
    <n v="1398402000"/>
    <x v="230"/>
    <b v="0"/>
    <b v="0"/>
  </r>
  <r>
    <n v="238"/>
    <s v="Bolton, Sanchez and Carrillo"/>
    <s v="Distributed systemic adapter"/>
    <n v="2400"/>
    <n v="10138"/>
    <x v="1"/>
    <n v="4.2241666666666671"/>
    <n v="104.51546391752578"/>
    <x v="3"/>
    <x v="3"/>
    <n v="97"/>
    <x v="3"/>
    <s v="DKK"/>
    <n v="1513231200"/>
    <x v="231"/>
    <b v="0"/>
    <b v="1"/>
  </r>
  <r>
    <n v="239"/>
    <s v="Mason-Sanders"/>
    <s v="Networked web-enabled instruction set"/>
    <n v="3200"/>
    <n v="3127"/>
    <x v="0"/>
    <n v="0.97718749999999999"/>
    <n v="76.268292682926827"/>
    <x v="2"/>
    <x v="8"/>
    <n v="41"/>
    <x v="1"/>
    <s v="USD"/>
    <n v="1440824400"/>
    <x v="232"/>
    <b v="0"/>
    <b v="0"/>
  </r>
  <r>
    <n v="240"/>
    <s v="Pitts-Reed"/>
    <s v="Vision-oriented dynamic service-desk"/>
    <n v="29400"/>
    <n v="123124"/>
    <x v="1"/>
    <n v="4.1878911564625847"/>
    <n v="69.015695067264573"/>
    <x v="3"/>
    <x v="3"/>
    <n v="1784"/>
    <x v="1"/>
    <s v="USD"/>
    <n v="1281070800"/>
    <x v="233"/>
    <b v="0"/>
    <b v="0"/>
  </r>
  <r>
    <n v="241"/>
    <s v="Gonzalez-Martinez"/>
    <s v="Vision-oriented actuating open system"/>
    <n v="168500"/>
    <n v="171729"/>
    <x v="1"/>
    <n v="1.0191632047477746"/>
    <n v="101.97684085510689"/>
    <x v="5"/>
    <x v="9"/>
    <n v="1684"/>
    <x v="2"/>
    <s v="AUD"/>
    <n v="1397365200"/>
    <x v="234"/>
    <b v="0"/>
    <b v="1"/>
  </r>
  <r>
    <n v="242"/>
    <s v="Hill, Martin and Garcia"/>
    <s v="Sharable scalable core"/>
    <n v="8400"/>
    <n v="10729"/>
    <x v="1"/>
    <n v="1.2772619047619047"/>
    <n v="42.915999999999997"/>
    <x v="1"/>
    <x v="1"/>
    <n v="250"/>
    <x v="1"/>
    <s v="USD"/>
    <n v="1494392400"/>
    <x v="235"/>
    <b v="0"/>
    <b v="1"/>
  </r>
  <r>
    <n v="243"/>
    <s v="Garcia PLC"/>
    <s v="Customer-focused attitude-oriented function"/>
    <n v="2300"/>
    <n v="10240"/>
    <x v="1"/>
    <n v="4.4521739130434783"/>
    <n v="43.025210084033617"/>
    <x v="3"/>
    <x v="3"/>
    <n v="238"/>
    <x v="1"/>
    <s v="USD"/>
    <n v="1520143200"/>
    <x v="236"/>
    <b v="0"/>
    <b v="0"/>
  </r>
  <r>
    <n v="244"/>
    <s v="Herring-Bailey"/>
    <s v="Reverse-engineered system-worthy extranet"/>
    <n v="700"/>
    <n v="3988"/>
    <x v="1"/>
    <n v="5.6971428571428575"/>
    <n v="75.245283018867923"/>
    <x v="3"/>
    <x v="3"/>
    <n v="53"/>
    <x v="1"/>
    <s v="USD"/>
    <n v="1405314000"/>
    <x v="237"/>
    <b v="0"/>
    <b v="0"/>
  </r>
  <r>
    <n v="245"/>
    <s v="Russell-Gardner"/>
    <s v="Re-engineered systematic monitoring"/>
    <n v="2900"/>
    <n v="14771"/>
    <x v="1"/>
    <n v="5.0934482758620687"/>
    <n v="69.023364485981304"/>
    <x v="3"/>
    <x v="3"/>
    <n v="214"/>
    <x v="1"/>
    <s v="USD"/>
    <n v="1396846800"/>
    <x v="238"/>
    <b v="0"/>
    <b v="0"/>
  </r>
  <r>
    <n v="246"/>
    <s v="Walters-Carter"/>
    <s v="Seamless value-added standardization"/>
    <n v="4500"/>
    <n v="14649"/>
    <x v="1"/>
    <n v="3.2553333333333332"/>
    <n v="65.986486486486484"/>
    <x v="2"/>
    <x v="2"/>
    <n v="222"/>
    <x v="1"/>
    <s v="USD"/>
    <n v="1375678800"/>
    <x v="239"/>
    <b v="0"/>
    <b v="0"/>
  </r>
  <r>
    <n v="247"/>
    <s v="Johnson, Patterson and Montoya"/>
    <s v="Triple-buffered fresh-thinking frame"/>
    <n v="19800"/>
    <n v="184658"/>
    <x v="1"/>
    <n v="9.3261616161616168"/>
    <n v="98.013800424628457"/>
    <x v="5"/>
    <x v="13"/>
    <n v="1884"/>
    <x v="1"/>
    <s v="USD"/>
    <n v="1482386400"/>
    <x v="240"/>
    <b v="0"/>
    <b v="1"/>
  </r>
  <r>
    <n v="248"/>
    <s v="Roberts and Sons"/>
    <s v="Streamlined holistic knowledgebase"/>
    <n v="6200"/>
    <n v="13103"/>
    <x v="1"/>
    <n v="2.1133870967741935"/>
    <n v="60.105504587155963"/>
    <x v="6"/>
    <x v="20"/>
    <n v="218"/>
    <x v="2"/>
    <s v="AUD"/>
    <n v="1420005600"/>
    <x v="241"/>
    <b v="0"/>
    <b v="0"/>
  </r>
  <r>
    <n v="249"/>
    <s v="Avila-Nelson"/>
    <s v="Up-sized intermediate website"/>
    <n v="61500"/>
    <n v="168095"/>
    <x v="1"/>
    <n v="2.7332520325203253"/>
    <n v="26.000773395204948"/>
    <x v="5"/>
    <x v="18"/>
    <n v="6465"/>
    <x v="1"/>
    <s v="USD"/>
    <n v="1420178400"/>
    <x v="242"/>
    <b v="0"/>
    <b v="0"/>
  </r>
  <r>
    <n v="250"/>
    <s v="Robbins and Sons"/>
    <s v="Future-proofed directional synergy"/>
    <n v="100"/>
    <n v="3"/>
    <x v="0"/>
    <n v="0.03"/>
    <n v="3"/>
    <x v="1"/>
    <x v="1"/>
    <n v="1"/>
    <x v="1"/>
    <s v="USD"/>
    <n v="1264399200"/>
    <x v="243"/>
    <b v="0"/>
    <b v="0"/>
  </r>
  <r>
    <n v="251"/>
    <s v="Singleton Ltd"/>
    <s v="Enhanced user-facing function"/>
    <n v="7100"/>
    <n v="3840"/>
    <x v="0"/>
    <n v="0.54084507042253516"/>
    <n v="38.019801980198018"/>
    <x v="3"/>
    <x v="3"/>
    <n v="101"/>
    <x v="1"/>
    <s v="USD"/>
    <n v="1355032800"/>
    <x v="244"/>
    <b v="0"/>
    <b v="0"/>
  </r>
  <r>
    <n v="252"/>
    <s v="Perez PLC"/>
    <s v="Operative bandwidth-monitored interface"/>
    <n v="1000"/>
    <n v="6263"/>
    <x v="1"/>
    <n v="6.2629999999999999"/>
    <n v="106.15254237288136"/>
    <x v="3"/>
    <x v="3"/>
    <n v="59"/>
    <x v="1"/>
    <s v="USD"/>
    <n v="1382677200"/>
    <x v="245"/>
    <b v="0"/>
    <b v="0"/>
  </r>
  <r>
    <n v="253"/>
    <s v="Rogers, Jacobs and Jackson"/>
    <s v="Upgradable multi-state instruction set"/>
    <n v="121500"/>
    <n v="108161"/>
    <x v="0"/>
    <n v="0.8902139917695473"/>
    <n v="81.019475655430711"/>
    <x v="4"/>
    <x v="6"/>
    <n v="1335"/>
    <x v="0"/>
    <s v="CAD"/>
    <n v="1302238800"/>
    <x v="246"/>
    <b v="0"/>
    <b v="0"/>
  </r>
  <r>
    <n v="254"/>
    <s v="Barry Group"/>
    <s v="De-engineered static Local Area Network"/>
    <n v="4600"/>
    <n v="8505"/>
    <x v="1"/>
    <n v="1.8489130434782608"/>
    <n v="96.647727272727266"/>
    <x v="5"/>
    <x v="9"/>
    <n v="88"/>
    <x v="1"/>
    <s v="USD"/>
    <n v="1487656800"/>
    <x v="247"/>
    <b v="0"/>
    <b v="0"/>
  </r>
  <r>
    <n v="255"/>
    <s v="Rosales, Branch and Harmon"/>
    <s v="Upgradable grid-enabled superstructure"/>
    <n v="80500"/>
    <n v="96735"/>
    <x v="1"/>
    <n v="1.2016770186335404"/>
    <n v="57.003535651149086"/>
    <x v="1"/>
    <x v="1"/>
    <n v="1697"/>
    <x v="1"/>
    <s v="USD"/>
    <n v="1297836000"/>
    <x v="248"/>
    <b v="0"/>
    <b v="1"/>
  </r>
  <r>
    <n v="256"/>
    <s v="Smith-Reid"/>
    <s v="Optimized actuating toolset"/>
    <n v="4100"/>
    <n v="959"/>
    <x v="0"/>
    <n v="0.23390243902439026"/>
    <n v="63.93333333333333"/>
    <x v="1"/>
    <x v="1"/>
    <n v="15"/>
    <x v="4"/>
    <s v="GBP"/>
    <n v="1453615200"/>
    <x v="249"/>
    <b v="0"/>
    <b v="0"/>
  </r>
  <r>
    <n v="257"/>
    <s v="Williams Inc"/>
    <s v="Decentralized exuding strategy"/>
    <n v="5700"/>
    <n v="8322"/>
    <x v="1"/>
    <n v="1.46"/>
    <n v="90.456521739130437"/>
    <x v="3"/>
    <x v="3"/>
    <n v="92"/>
    <x v="1"/>
    <s v="USD"/>
    <n v="1362463200"/>
    <x v="250"/>
    <b v="0"/>
    <b v="0"/>
  </r>
  <r>
    <n v="258"/>
    <s v="Duncan, Mcdonald and Miller"/>
    <s v="Assimilated coherent hardware"/>
    <n v="5000"/>
    <n v="13424"/>
    <x v="1"/>
    <n v="2.6848000000000001"/>
    <n v="72.172043010752688"/>
    <x v="3"/>
    <x v="3"/>
    <n v="186"/>
    <x v="1"/>
    <s v="USD"/>
    <n v="1481176800"/>
    <x v="251"/>
    <b v="0"/>
    <b v="1"/>
  </r>
  <r>
    <n v="259"/>
    <s v="Watkins Ltd"/>
    <s v="Multi-channeled responsive implementation"/>
    <n v="1800"/>
    <n v="10755"/>
    <x v="1"/>
    <n v="5.9749999999999996"/>
    <n v="77.934782608695656"/>
    <x v="7"/>
    <x v="14"/>
    <n v="138"/>
    <x v="1"/>
    <s v="USD"/>
    <n v="1354946400"/>
    <x v="252"/>
    <b v="1"/>
    <b v="0"/>
  </r>
  <r>
    <n v="260"/>
    <s v="Allen-Jones"/>
    <s v="Centralized modular initiative"/>
    <n v="6300"/>
    <n v="9935"/>
    <x v="1"/>
    <n v="1.5769841269841269"/>
    <n v="38.065134099616856"/>
    <x v="1"/>
    <x v="1"/>
    <n v="261"/>
    <x v="1"/>
    <s v="USD"/>
    <n v="1348808400"/>
    <x v="253"/>
    <b v="0"/>
    <b v="0"/>
  </r>
  <r>
    <n v="261"/>
    <s v="Mason-Smith"/>
    <s v="Reverse-engineered cohesive migration"/>
    <n v="84300"/>
    <n v="26303"/>
    <x v="0"/>
    <n v="0.31201660735468567"/>
    <n v="57.936123348017624"/>
    <x v="1"/>
    <x v="1"/>
    <n v="454"/>
    <x v="1"/>
    <s v="USD"/>
    <n v="1282712400"/>
    <x v="254"/>
    <b v="0"/>
    <b v="1"/>
  </r>
  <r>
    <n v="262"/>
    <s v="Lloyd, Kennedy and Davis"/>
    <s v="Compatible multimedia hub"/>
    <n v="1700"/>
    <n v="5328"/>
    <x v="1"/>
    <n v="3.1341176470588237"/>
    <n v="49.794392523364486"/>
    <x v="1"/>
    <x v="7"/>
    <n v="107"/>
    <x v="1"/>
    <s v="USD"/>
    <n v="1301979600"/>
    <x v="255"/>
    <b v="0"/>
    <b v="1"/>
  </r>
  <r>
    <n v="263"/>
    <s v="Walker Ltd"/>
    <s v="Organic eco-centric success"/>
    <n v="2900"/>
    <n v="10756"/>
    <x v="1"/>
    <n v="3.7089655172413791"/>
    <n v="54.050251256281406"/>
    <x v="7"/>
    <x v="14"/>
    <n v="199"/>
    <x v="1"/>
    <s v="USD"/>
    <n v="1263016800"/>
    <x v="256"/>
    <b v="0"/>
    <b v="0"/>
  </r>
  <r>
    <n v="264"/>
    <s v="Gordon PLC"/>
    <s v="Virtual reciprocal policy"/>
    <n v="45600"/>
    <n v="165375"/>
    <x v="1"/>
    <n v="3.6266447368421053"/>
    <n v="30.002721335268504"/>
    <x v="3"/>
    <x v="3"/>
    <n v="5512"/>
    <x v="1"/>
    <s v="USD"/>
    <n v="1360648800"/>
    <x v="257"/>
    <b v="0"/>
    <b v="0"/>
  </r>
  <r>
    <n v="265"/>
    <s v="Lee and Sons"/>
    <s v="Persevering interactive emulation"/>
    <n v="4900"/>
    <n v="6031"/>
    <x v="1"/>
    <n v="1.2308163265306122"/>
    <n v="70.127906976744185"/>
    <x v="3"/>
    <x v="3"/>
    <n v="86"/>
    <x v="1"/>
    <s v="USD"/>
    <n v="1451800800"/>
    <x v="258"/>
    <b v="0"/>
    <b v="0"/>
  </r>
  <r>
    <n v="266"/>
    <s v="Cole LLC"/>
    <s v="Proactive responsive emulation"/>
    <n v="111900"/>
    <n v="85902"/>
    <x v="0"/>
    <n v="0.76766756032171579"/>
    <n v="26.996228786926462"/>
    <x v="1"/>
    <x v="17"/>
    <n v="3182"/>
    <x v="6"/>
    <s v="EUR"/>
    <n v="1415340000"/>
    <x v="259"/>
    <b v="0"/>
    <b v="1"/>
  </r>
  <r>
    <n v="267"/>
    <s v="Acosta PLC"/>
    <s v="Extended eco-centric function"/>
    <n v="61600"/>
    <n v="143910"/>
    <x v="1"/>
    <n v="2.3362012987012988"/>
    <n v="51.990606936416185"/>
    <x v="3"/>
    <x v="3"/>
    <n v="2768"/>
    <x v="2"/>
    <s v="AUD"/>
    <n v="1351054800"/>
    <x v="260"/>
    <b v="0"/>
    <b v="0"/>
  </r>
  <r>
    <n v="268"/>
    <s v="Brown-Mckee"/>
    <s v="Networked optimal productivity"/>
    <n v="1500"/>
    <n v="2708"/>
    <x v="1"/>
    <n v="1.8053333333333332"/>
    <n v="56.416666666666664"/>
    <x v="4"/>
    <x v="4"/>
    <n v="48"/>
    <x v="1"/>
    <s v="USD"/>
    <n v="1349326800"/>
    <x v="261"/>
    <b v="0"/>
    <b v="0"/>
  </r>
  <r>
    <n v="269"/>
    <s v="Miles and Sons"/>
    <s v="Persistent attitude-oriented approach"/>
    <n v="3500"/>
    <n v="8842"/>
    <x v="1"/>
    <n v="2.5262857142857142"/>
    <n v="101.63218390804597"/>
    <x v="4"/>
    <x v="19"/>
    <n v="87"/>
    <x v="1"/>
    <s v="USD"/>
    <n v="1548914400"/>
    <x v="262"/>
    <b v="0"/>
    <b v="0"/>
  </r>
  <r>
    <n v="270"/>
    <s v="Sawyer, Horton and Williams"/>
    <s v="Triple-buffered 4thgeneration toolset"/>
    <n v="173900"/>
    <n v="47260"/>
    <x v="3"/>
    <n v="0.27176538240368026"/>
    <n v="25.005291005291006"/>
    <x v="6"/>
    <x v="11"/>
    <n v="1890"/>
    <x v="1"/>
    <s v="USD"/>
    <n v="1291269600"/>
    <x v="263"/>
    <b v="0"/>
    <b v="0"/>
  </r>
  <r>
    <n v="271"/>
    <s v="Foley-Cox"/>
    <s v="Progressive zero administration leverage"/>
    <n v="153700"/>
    <n v="1953"/>
    <x v="2"/>
    <n v="1.2706571242680547E-2"/>
    <n v="32.016393442622949"/>
    <x v="7"/>
    <x v="14"/>
    <n v="61"/>
    <x v="1"/>
    <s v="USD"/>
    <n v="1449468000"/>
    <x v="264"/>
    <b v="0"/>
    <b v="0"/>
  </r>
  <r>
    <n v="272"/>
    <s v="Horton, Morrison and Clark"/>
    <s v="Networked radical neural-net"/>
    <n v="51100"/>
    <n v="155349"/>
    <x v="1"/>
    <n v="3.0400978473581213"/>
    <n v="82.021647307286173"/>
    <x v="3"/>
    <x v="3"/>
    <n v="1894"/>
    <x v="1"/>
    <s v="USD"/>
    <n v="1562734800"/>
    <x v="265"/>
    <b v="0"/>
    <b v="1"/>
  </r>
  <r>
    <n v="273"/>
    <s v="Thomas and Sons"/>
    <s v="Re-engineered heuristic forecast"/>
    <n v="7800"/>
    <n v="10704"/>
    <x v="1"/>
    <n v="1.3723076923076922"/>
    <n v="37.957446808510639"/>
    <x v="3"/>
    <x v="3"/>
    <n v="282"/>
    <x v="0"/>
    <s v="CAD"/>
    <n v="1505624400"/>
    <x v="266"/>
    <b v="0"/>
    <b v="0"/>
  </r>
  <r>
    <n v="274"/>
    <s v="Morgan-Jenkins"/>
    <s v="Fully-configurable background algorithm"/>
    <n v="2400"/>
    <n v="773"/>
    <x v="0"/>
    <n v="0.32208333333333333"/>
    <n v="51.533333333333331"/>
    <x v="3"/>
    <x v="3"/>
    <n v="15"/>
    <x v="1"/>
    <s v="USD"/>
    <n v="1509948000"/>
    <x v="267"/>
    <b v="0"/>
    <b v="0"/>
  </r>
  <r>
    <n v="275"/>
    <s v="Ward, Sanchez and Kemp"/>
    <s v="Stand-alone discrete Graphical User Interface"/>
    <n v="3900"/>
    <n v="9419"/>
    <x v="1"/>
    <n v="2.4151282051282053"/>
    <n v="81.198275862068968"/>
    <x v="5"/>
    <x v="18"/>
    <n v="116"/>
    <x v="1"/>
    <s v="USD"/>
    <n v="1554526800"/>
    <x v="153"/>
    <b v="0"/>
    <b v="0"/>
  </r>
  <r>
    <n v="276"/>
    <s v="Fields Ltd"/>
    <s v="Front-line foreground project"/>
    <n v="5500"/>
    <n v="5324"/>
    <x v="0"/>
    <n v="0.96799999999999997"/>
    <n v="40.030075187969928"/>
    <x v="6"/>
    <x v="11"/>
    <n v="133"/>
    <x v="1"/>
    <s v="USD"/>
    <n v="1334811600"/>
    <x v="268"/>
    <b v="0"/>
    <b v="1"/>
  </r>
  <r>
    <n v="277"/>
    <s v="Ramos-Mitchell"/>
    <s v="Persevering system-worthy info-mediaries"/>
    <n v="700"/>
    <n v="7465"/>
    <x v="1"/>
    <n v="10.664285714285715"/>
    <n v="89.939759036144579"/>
    <x v="3"/>
    <x v="3"/>
    <n v="83"/>
    <x v="1"/>
    <s v="USD"/>
    <n v="1279515600"/>
    <x v="269"/>
    <b v="0"/>
    <b v="0"/>
  </r>
  <r>
    <n v="278"/>
    <s v="Higgins, Davis and Salazar"/>
    <s v="Distributed multi-tasking strategy"/>
    <n v="2700"/>
    <n v="8799"/>
    <x v="1"/>
    <n v="3.2588888888888889"/>
    <n v="96.692307692307693"/>
    <x v="2"/>
    <x v="2"/>
    <n v="91"/>
    <x v="1"/>
    <s v="USD"/>
    <n v="1353909600"/>
    <x v="270"/>
    <b v="0"/>
    <b v="0"/>
  </r>
  <r>
    <n v="279"/>
    <s v="Smith-Jenkins"/>
    <s v="Vision-oriented methodical application"/>
    <n v="8000"/>
    <n v="13656"/>
    <x v="1"/>
    <n v="1.7070000000000001"/>
    <n v="25.010989010989011"/>
    <x v="3"/>
    <x v="3"/>
    <n v="546"/>
    <x v="1"/>
    <s v="USD"/>
    <n v="1535950800"/>
    <x v="271"/>
    <b v="0"/>
    <b v="0"/>
  </r>
  <r>
    <n v="280"/>
    <s v="Braun PLC"/>
    <s v="Function-based high-level infrastructure"/>
    <n v="2500"/>
    <n v="14536"/>
    <x v="1"/>
    <n v="5.8144"/>
    <n v="36.987277353689571"/>
    <x v="4"/>
    <x v="10"/>
    <n v="393"/>
    <x v="1"/>
    <s v="USD"/>
    <n v="1511244000"/>
    <x v="272"/>
    <b v="0"/>
    <b v="0"/>
  </r>
  <r>
    <n v="281"/>
    <s v="Drake PLC"/>
    <s v="Profound object-oriented paradigm"/>
    <n v="164500"/>
    <n v="150552"/>
    <x v="0"/>
    <n v="0.91520972644376897"/>
    <n v="73.012609117361791"/>
    <x v="3"/>
    <x v="3"/>
    <n v="2062"/>
    <x v="1"/>
    <s v="USD"/>
    <n v="1331445600"/>
    <x v="273"/>
    <b v="0"/>
    <b v="1"/>
  </r>
  <r>
    <n v="282"/>
    <s v="Ross, Kelly and Brown"/>
    <s v="Virtual contextually-based circuit"/>
    <n v="8400"/>
    <n v="9076"/>
    <x v="1"/>
    <n v="1.0804761904761904"/>
    <n v="68.240601503759393"/>
    <x v="4"/>
    <x v="19"/>
    <n v="133"/>
    <x v="1"/>
    <s v="USD"/>
    <n v="1480226400"/>
    <x v="274"/>
    <b v="0"/>
    <b v="1"/>
  </r>
  <r>
    <n v="283"/>
    <s v="Lucas-Mullins"/>
    <s v="Business-focused dynamic instruction set"/>
    <n v="8100"/>
    <n v="1517"/>
    <x v="0"/>
    <n v="0.18728395061728395"/>
    <n v="52.310344827586206"/>
    <x v="1"/>
    <x v="1"/>
    <n v="29"/>
    <x v="3"/>
    <s v="DKK"/>
    <n v="1464584400"/>
    <x v="148"/>
    <b v="0"/>
    <b v="0"/>
  </r>
  <r>
    <n v="284"/>
    <s v="Tran LLC"/>
    <s v="Ameliorated fresh-thinking protocol"/>
    <n v="9800"/>
    <n v="8153"/>
    <x v="0"/>
    <n v="0.83193877551020412"/>
    <n v="61.765151515151516"/>
    <x v="2"/>
    <x v="2"/>
    <n v="132"/>
    <x v="1"/>
    <s v="USD"/>
    <n v="1335848400"/>
    <x v="275"/>
    <b v="0"/>
    <b v="0"/>
  </r>
  <r>
    <n v="285"/>
    <s v="Dawson, Brady and Gilbert"/>
    <s v="Front-line optimizing emulation"/>
    <n v="900"/>
    <n v="6357"/>
    <x v="1"/>
    <n v="7.0633333333333335"/>
    <n v="25.027559055118111"/>
    <x v="3"/>
    <x v="3"/>
    <n v="254"/>
    <x v="1"/>
    <s v="USD"/>
    <n v="1473483600"/>
    <x v="276"/>
    <b v="0"/>
    <b v="0"/>
  </r>
  <r>
    <n v="286"/>
    <s v="Obrien-Aguirre"/>
    <s v="Devolved uniform complexity"/>
    <n v="112100"/>
    <n v="19557"/>
    <x v="3"/>
    <n v="0.17446030330062445"/>
    <n v="106.28804347826087"/>
    <x v="3"/>
    <x v="3"/>
    <n v="184"/>
    <x v="1"/>
    <s v="USD"/>
    <n v="1479880800"/>
    <x v="72"/>
    <b v="0"/>
    <b v="0"/>
  </r>
  <r>
    <n v="287"/>
    <s v="Ferguson PLC"/>
    <s v="Public-key intangible superstructure"/>
    <n v="6300"/>
    <n v="13213"/>
    <x v="1"/>
    <n v="2.0973015873015872"/>
    <n v="75.07386363636364"/>
    <x v="1"/>
    <x v="5"/>
    <n v="176"/>
    <x v="1"/>
    <s v="USD"/>
    <n v="1430197200"/>
    <x v="277"/>
    <b v="0"/>
    <b v="0"/>
  </r>
  <r>
    <n v="288"/>
    <s v="Garcia Ltd"/>
    <s v="Secured global success"/>
    <n v="5600"/>
    <n v="5476"/>
    <x v="0"/>
    <n v="0.97785714285714287"/>
    <n v="39.970802919708028"/>
    <x v="1"/>
    <x v="16"/>
    <n v="137"/>
    <x v="3"/>
    <s v="DKK"/>
    <n v="1331701200"/>
    <x v="278"/>
    <b v="0"/>
    <b v="1"/>
  </r>
  <r>
    <n v="289"/>
    <s v="Smith, Love and Smith"/>
    <s v="Grass-roots mission-critical capability"/>
    <n v="800"/>
    <n v="13474"/>
    <x v="1"/>
    <n v="16.842500000000001"/>
    <n v="39.982195845697326"/>
    <x v="3"/>
    <x v="3"/>
    <n v="337"/>
    <x v="0"/>
    <s v="CAD"/>
    <n v="1438578000"/>
    <x v="71"/>
    <b v="0"/>
    <b v="0"/>
  </r>
  <r>
    <n v="290"/>
    <s v="Wilson, Hall and Osborne"/>
    <s v="Advanced global data-warehouse"/>
    <n v="168600"/>
    <n v="91722"/>
    <x v="0"/>
    <n v="0.54402135231316728"/>
    <n v="101.01541850220265"/>
    <x v="4"/>
    <x v="4"/>
    <n v="908"/>
    <x v="1"/>
    <s v="USD"/>
    <n v="1368162000"/>
    <x v="279"/>
    <b v="0"/>
    <b v="1"/>
  </r>
  <r>
    <n v="291"/>
    <s v="Bell, Grimes and Kerr"/>
    <s v="Self-enabling uniform complexity"/>
    <n v="1800"/>
    <n v="8219"/>
    <x v="1"/>
    <n v="4.5661111111111108"/>
    <n v="76.813084112149539"/>
    <x v="2"/>
    <x v="2"/>
    <n v="107"/>
    <x v="1"/>
    <s v="USD"/>
    <n v="1318654800"/>
    <x v="280"/>
    <b v="1"/>
    <b v="0"/>
  </r>
  <r>
    <n v="292"/>
    <s v="Ho-Harris"/>
    <s v="Versatile cohesive encoding"/>
    <n v="7300"/>
    <n v="717"/>
    <x v="0"/>
    <n v="9.8219178082191785E-2"/>
    <n v="71.7"/>
    <x v="0"/>
    <x v="0"/>
    <n v="10"/>
    <x v="1"/>
    <s v="USD"/>
    <n v="1331874000"/>
    <x v="281"/>
    <b v="0"/>
    <b v="0"/>
  </r>
  <r>
    <n v="293"/>
    <s v="Ross Group"/>
    <s v="Organized executive solution"/>
    <n v="6500"/>
    <n v="1065"/>
    <x v="3"/>
    <n v="0.16384615384615384"/>
    <n v="33.28125"/>
    <x v="3"/>
    <x v="3"/>
    <n v="32"/>
    <x v="6"/>
    <s v="EUR"/>
    <n v="1286254800"/>
    <x v="282"/>
    <b v="0"/>
    <b v="0"/>
  </r>
  <r>
    <n v="294"/>
    <s v="Turner-Davis"/>
    <s v="Automated local emulation"/>
    <n v="600"/>
    <n v="8038"/>
    <x v="1"/>
    <n v="13.396666666666667"/>
    <n v="43.923497267759565"/>
    <x v="3"/>
    <x v="3"/>
    <n v="183"/>
    <x v="1"/>
    <s v="USD"/>
    <n v="1540530000"/>
    <x v="283"/>
    <b v="0"/>
    <b v="0"/>
  </r>
  <r>
    <n v="295"/>
    <s v="Smith, Jackson and Herrera"/>
    <s v="Enterprise-wide intermediate middleware"/>
    <n v="192900"/>
    <n v="68769"/>
    <x v="0"/>
    <n v="0.35650077760497667"/>
    <n v="36.004712041884815"/>
    <x v="3"/>
    <x v="3"/>
    <n v="1910"/>
    <x v="5"/>
    <s v="CHF"/>
    <n v="1381813200"/>
    <x v="284"/>
    <b v="0"/>
    <b v="0"/>
  </r>
  <r>
    <n v="296"/>
    <s v="Smith-Hess"/>
    <s v="Grass-roots real-time Local Area Network"/>
    <n v="6100"/>
    <n v="3352"/>
    <x v="0"/>
    <n v="0.54950819672131146"/>
    <n v="88.21052631578948"/>
    <x v="3"/>
    <x v="3"/>
    <n v="38"/>
    <x v="2"/>
    <s v="AUD"/>
    <n v="1548655200"/>
    <x v="285"/>
    <b v="0"/>
    <b v="0"/>
  </r>
  <r>
    <n v="297"/>
    <s v="Brown, Herring and Bass"/>
    <s v="Organized client-driven capacity"/>
    <n v="7200"/>
    <n v="6785"/>
    <x v="0"/>
    <n v="0.94236111111111109"/>
    <n v="65.240384615384613"/>
    <x v="3"/>
    <x v="3"/>
    <n v="104"/>
    <x v="2"/>
    <s v="AUD"/>
    <n v="1389679200"/>
    <x v="286"/>
    <b v="0"/>
    <b v="1"/>
  </r>
  <r>
    <n v="298"/>
    <s v="Chase, Garcia and Johnson"/>
    <s v="Adaptive intangible database"/>
    <n v="3500"/>
    <n v="5037"/>
    <x v="1"/>
    <n v="1.4391428571428571"/>
    <n v="69.958333333333329"/>
    <x v="1"/>
    <x v="1"/>
    <n v="72"/>
    <x v="1"/>
    <s v="USD"/>
    <n v="1456466400"/>
    <x v="287"/>
    <b v="0"/>
    <b v="1"/>
  </r>
  <r>
    <n v="299"/>
    <s v="Ramsey and Sons"/>
    <s v="Grass-roots contextually-based algorithm"/>
    <n v="3800"/>
    <n v="1954"/>
    <x v="0"/>
    <n v="0.51421052631578945"/>
    <n v="39.877551020408163"/>
    <x v="0"/>
    <x v="0"/>
    <n v="49"/>
    <x v="1"/>
    <s v="USD"/>
    <n v="1456984800"/>
    <x v="288"/>
    <b v="0"/>
    <b v="0"/>
  </r>
  <r>
    <n v="300"/>
    <s v="Cooke PLC"/>
    <s v="Focused executive core"/>
    <n v="100"/>
    <n v="5"/>
    <x v="0"/>
    <n v="0.05"/>
    <n v="5"/>
    <x v="5"/>
    <x v="9"/>
    <n v="1"/>
    <x v="3"/>
    <s v="DKK"/>
    <n v="1504069200"/>
    <x v="289"/>
    <b v="0"/>
    <b v="1"/>
  </r>
  <r>
    <n v="301"/>
    <s v="Wong-Walker"/>
    <s v="Multi-channeled disintermediate policy"/>
    <n v="900"/>
    <n v="12102"/>
    <x v="1"/>
    <n v="13.446666666666667"/>
    <n v="41.023728813559323"/>
    <x v="4"/>
    <x v="4"/>
    <n v="295"/>
    <x v="1"/>
    <s v="USD"/>
    <n v="1424930400"/>
    <x v="290"/>
    <b v="0"/>
    <b v="0"/>
  </r>
  <r>
    <n v="302"/>
    <s v="Ferguson, Collins and Mata"/>
    <s v="Customizable bi-directional hardware"/>
    <n v="76100"/>
    <n v="24234"/>
    <x v="0"/>
    <n v="0.31844940867279897"/>
    <n v="98.914285714285711"/>
    <x v="3"/>
    <x v="3"/>
    <n v="245"/>
    <x v="1"/>
    <s v="USD"/>
    <n v="1535864400"/>
    <x v="18"/>
    <b v="0"/>
    <b v="0"/>
  </r>
  <r>
    <n v="303"/>
    <s v="Guerrero, Flores and Jenkins"/>
    <s v="Networked optimal architecture"/>
    <n v="3400"/>
    <n v="2809"/>
    <x v="0"/>
    <n v="0.82617647058823529"/>
    <n v="87.78125"/>
    <x v="1"/>
    <x v="7"/>
    <n v="32"/>
    <x v="1"/>
    <s v="USD"/>
    <n v="1452146400"/>
    <x v="291"/>
    <b v="0"/>
    <b v="0"/>
  </r>
  <r>
    <n v="304"/>
    <s v="Peterson PLC"/>
    <s v="User-friendly discrete benchmark"/>
    <n v="2100"/>
    <n v="11469"/>
    <x v="1"/>
    <n v="5.4614285714285717"/>
    <n v="80.767605633802816"/>
    <x v="4"/>
    <x v="4"/>
    <n v="142"/>
    <x v="1"/>
    <s v="USD"/>
    <n v="1470546000"/>
    <x v="292"/>
    <b v="0"/>
    <b v="0"/>
  </r>
  <r>
    <n v="305"/>
    <s v="Townsend Ltd"/>
    <s v="Grass-roots actuating policy"/>
    <n v="2800"/>
    <n v="8014"/>
    <x v="1"/>
    <n v="2.8621428571428571"/>
    <n v="94.28235294117647"/>
    <x v="3"/>
    <x v="3"/>
    <n v="85"/>
    <x v="1"/>
    <s v="USD"/>
    <n v="1458363600"/>
    <x v="293"/>
    <b v="0"/>
    <b v="0"/>
  </r>
  <r>
    <n v="306"/>
    <s v="Rush, Reed and Hall"/>
    <s v="Enterprise-wide 3rdgeneration knowledge user"/>
    <n v="6500"/>
    <n v="514"/>
    <x v="0"/>
    <n v="7.9076923076923072E-2"/>
    <n v="73.428571428571431"/>
    <x v="3"/>
    <x v="3"/>
    <n v="7"/>
    <x v="1"/>
    <s v="USD"/>
    <n v="1500008400"/>
    <x v="294"/>
    <b v="0"/>
    <b v="1"/>
  </r>
  <r>
    <n v="307"/>
    <s v="Salazar-Dodson"/>
    <s v="Face-to-face zero tolerance moderator"/>
    <n v="32900"/>
    <n v="43473"/>
    <x v="1"/>
    <n v="1.3213677811550153"/>
    <n v="65.968133535660087"/>
    <x v="5"/>
    <x v="13"/>
    <n v="659"/>
    <x v="3"/>
    <s v="DKK"/>
    <n v="1338958800"/>
    <x v="295"/>
    <b v="0"/>
    <b v="1"/>
  </r>
  <r>
    <n v="308"/>
    <s v="Davis Ltd"/>
    <s v="Grass-roots optimizing projection"/>
    <n v="118200"/>
    <n v="87560"/>
    <x v="0"/>
    <n v="0.74077834179357027"/>
    <n v="109.04109589041096"/>
    <x v="3"/>
    <x v="3"/>
    <n v="803"/>
    <x v="1"/>
    <s v="USD"/>
    <n v="1303102800"/>
    <x v="296"/>
    <b v="0"/>
    <b v="0"/>
  </r>
  <r>
    <n v="309"/>
    <s v="Harris-Perry"/>
    <s v="User-centric 6thgeneration attitude"/>
    <n v="4100"/>
    <n v="3087"/>
    <x v="3"/>
    <n v="0.75292682926829269"/>
    <n v="41.16"/>
    <x v="1"/>
    <x v="7"/>
    <n v="75"/>
    <x v="1"/>
    <s v="USD"/>
    <n v="1316581200"/>
    <x v="297"/>
    <b v="0"/>
    <b v="1"/>
  </r>
  <r>
    <n v="310"/>
    <s v="Velazquez, Hunt and Ortiz"/>
    <s v="Switchable zero tolerance website"/>
    <n v="7800"/>
    <n v="1586"/>
    <x v="0"/>
    <n v="0.20333333333333334"/>
    <n v="99.125"/>
    <x v="6"/>
    <x v="11"/>
    <n v="16"/>
    <x v="1"/>
    <s v="USD"/>
    <n v="1270789200"/>
    <x v="298"/>
    <b v="0"/>
    <b v="0"/>
  </r>
  <r>
    <n v="311"/>
    <s v="Flores PLC"/>
    <s v="Focused real-time help-desk"/>
    <n v="6300"/>
    <n v="12812"/>
    <x v="1"/>
    <n v="2.0336507936507937"/>
    <n v="105.88429752066116"/>
    <x v="3"/>
    <x v="3"/>
    <n v="121"/>
    <x v="1"/>
    <s v="USD"/>
    <n v="1297836000"/>
    <x v="299"/>
    <b v="0"/>
    <b v="0"/>
  </r>
  <r>
    <n v="312"/>
    <s v="Martinez LLC"/>
    <s v="Robust impactful approach"/>
    <n v="59100"/>
    <n v="183345"/>
    <x v="1"/>
    <n v="3.1022842639593908"/>
    <n v="48.996525921966864"/>
    <x v="3"/>
    <x v="3"/>
    <n v="3742"/>
    <x v="1"/>
    <s v="USD"/>
    <n v="1382677200"/>
    <x v="300"/>
    <b v="0"/>
    <b v="0"/>
  </r>
  <r>
    <n v="313"/>
    <s v="Miller-Irwin"/>
    <s v="Secured maximized policy"/>
    <n v="2200"/>
    <n v="8697"/>
    <x v="1"/>
    <n v="3.9531818181818181"/>
    <n v="39"/>
    <x v="1"/>
    <x v="1"/>
    <n v="223"/>
    <x v="1"/>
    <s v="USD"/>
    <n v="1330322400"/>
    <x v="301"/>
    <b v="0"/>
    <b v="0"/>
  </r>
  <r>
    <n v="314"/>
    <s v="Sanchez-Morgan"/>
    <s v="Realigned upward-trending strategy"/>
    <n v="1400"/>
    <n v="4126"/>
    <x v="1"/>
    <n v="2.9471428571428571"/>
    <n v="31.022556390977442"/>
    <x v="4"/>
    <x v="4"/>
    <n v="133"/>
    <x v="1"/>
    <s v="USD"/>
    <n v="1552366800"/>
    <x v="162"/>
    <b v="0"/>
    <b v="1"/>
  </r>
  <r>
    <n v="315"/>
    <s v="Lopez, Adams and Johnson"/>
    <s v="Open-source interactive knowledge user"/>
    <n v="9500"/>
    <n v="3220"/>
    <x v="0"/>
    <n v="0.33894736842105261"/>
    <n v="103.87096774193549"/>
    <x v="3"/>
    <x v="3"/>
    <n v="31"/>
    <x v="1"/>
    <s v="USD"/>
    <n v="1400907600"/>
    <x v="302"/>
    <b v="0"/>
    <b v="0"/>
  </r>
  <r>
    <n v="316"/>
    <s v="Martin-Marshall"/>
    <s v="Configurable demand-driven matrix"/>
    <n v="9600"/>
    <n v="6401"/>
    <x v="0"/>
    <n v="0.66677083333333331"/>
    <n v="59.268518518518519"/>
    <x v="0"/>
    <x v="0"/>
    <n v="108"/>
    <x v="6"/>
    <s v="EUR"/>
    <n v="1574143200"/>
    <x v="303"/>
    <b v="0"/>
    <b v="1"/>
  </r>
  <r>
    <n v="317"/>
    <s v="Summers PLC"/>
    <s v="Cross-group coherent hierarchy"/>
    <n v="6600"/>
    <n v="1269"/>
    <x v="0"/>
    <n v="0.19227272727272726"/>
    <n v="42.3"/>
    <x v="3"/>
    <x v="3"/>
    <n v="30"/>
    <x v="1"/>
    <s v="USD"/>
    <n v="1494738000"/>
    <x v="304"/>
    <b v="0"/>
    <b v="0"/>
  </r>
  <r>
    <n v="318"/>
    <s v="Young, Hart and Ryan"/>
    <s v="Decentralized demand-driven open system"/>
    <n v="5700"/>
    <n v="903"/>
    <x v="0"/>
    <n v="0.15842105263157893"/>
    <n v="53.117647058823529"/>
    <x v="1"/>
    <x v="1"/>
    <n v="17"/>
    <x v="1"/>
    <s v="USD"/>
    <n v="1392357600"/>
    <x v="305"/>
    <b v="0"/>
    <b v="0"/>
  </r>
  <r>
    <n v="319"/>
    <s v="Mills Group"/>
    <s v="Advanced empowering matrix"/>
    <n v="8400"/>
    <n v="3251"/>
    <x v="3"/>
    <n v="0.38702380952380955"/>
    <n v="50.796875"/>
    <x v="2"/>
    <x v="2"/>
    <n v="64"/>
    <x v="1"/>
    <s v="USD"/>
    <n v="1281589200"/>
    <x v="306"/>
    <b v="0"/>
    <b v="0"/>
  </r>
  <r>
    <n v="320"/>
    <s v="Sandoval-Powell"/>
    <s v="Phased holistic implementation"/>
    <n v="84400"/>
    <n v="8092"/>
    <x v="0"/>
    <n v="9.5876777251184833E-2"/>
    <n v="101.15"/>
    <x v="5"/>
    <x v="13"/>
    <n v="80"/>
    <x v="1"/>
    <s v="USD"/>
    <n v="1305003600"/>
    <x v="307"/>
    <b v="0"/>
    <b v="0"/>
  </r>
  <r>
    <n v="321"/>
    <s v="Mills, Frazier and Perez"/>
    <s v="Proactive attitude-oriented knowledge user"/>
    <n v="170400"/>
    <n v="160422"/>
    <x v="0"/>
    <n v="0.94144366197183094"/>
    <n v="65.000810372771468"/>
    <x v="4"/>
    <x v="12"/>
    <n v="2468"/>
    <x v="1"/>
    <s v="USD"/>
    <n v="1301634000"/>
    <x v="308"/>
    <b v="0"/>
    <b v="0"/>
  </r>
  <r>
    <n v="322"/>
    <s v="Hebert Group"/>
    <s v="Visionary asymmetric Graphical User Interface"/>
    <n v="117900"/>
    <n v="196377"/>
    <x v="1"/>
    <n v="1.6656234096692113"/>
    <n v="37.998645510835914"/>
    <x v="3"/>
    <x v="3"/>
    <n v="5168"/>
    <x v="1"/>
    <s v="USD"/>
    <n v="1290664800"/>
    <x v="309"/>
    <b v="0"/>
    <b v="0"/>
  </r>
  <r>
    <n v="323"/>
    <s v="Cole, Smith and Wood"/>
    <s v="Integrated zero-defect help-desk"/>
    <n v="8900"/>
    <n v="2148"/>
    <x v="0"/>
    <n v="0.24134831460674158"/>
    <n v="82.615384615384613"/>
    <x v="4"/>
    <x v="4"/>
    <n v="26"/>
    <x v="4"/>
    <s v="GBP"/>
    <n v="1395896400"/>
    <x v="310"/>
    <b v="0"/>
    <b v="0"/>
  </r>
  <r>
    <n v="324"/>
    <s v="Harris, Hall and Harris"/>
    <s v="Inverse analyzing matrices"/>
    <n v="7100"/>
    <n v="11648"/>
    <x v="1"/>
    <n v="1.6405633802816901"/>
    <n v="37.941368078175898"/>
    <x v="3"/>
    <x v="3"/>
    <n v="307"/>
    <x v="1"/>
    <s v="USD"/>
    <n v="1434862800"/>
    <x v="311"/>
    <b v="0"/>
    <b v="1"/>
  </r>
  <r>
    <n v="325"/>
    <s v="Saunders Group"/>
    <s v="Programmable systemic implementation"/>
    <n v="6500"/>
    <n v="5897"/>
    <x v="0"/>
    <n v="0.90723076923076929"/>
    <n v="80.780821917808225"/>
    <x v="3"/>
    <x v="3"/>
    <n v="73"/>
    <x v="1"/>
    <s v="USD"/>
    <n v="1529125200"/>
    <x v="312"/>
    <b v="0"/>
    <b v="1"/>
  </r>
  <r>
    <n v="326"/>
    <s v="Pham, Avila and Nash"/>
    <s v="Multi-channeled next generation architecture"/>
    <n v="7200"/>
    <n v="3326"/>
    <x v="0"/>
    <n v="0.46194444444444444"/>
    <n v="25.984375"/>
    <x v="4"/>
    <x v="10"/>
    <n v="128"/>
    <x v="1"/>
    <s v="USD"/>
    <n v="1451109600"/>
    <x v="313"/>
    <b v="0"/>
    <b v="0"/>
  </r>
  <r>
    <n v="327"/>
    <s v="Patterson, Salinas and Lucas"/>
    <s v="Digitized 3rdgeneration encoding"/>
    <n v="2600"/>
    <n v="1002"/>
    <x v="0"/>
    <n v="0.38538461538461538"/>
    <n v="30.363636363636363"/>
    <x v="3"/>
    <x v="3"/>
    <n v="33"/>
    <x v="1"/>
    <s v="USD"/>
    <n v="1566968400"/>
    <x v="314"/>
    <b v="0"/>
    <b v="1"/>
  </r>
  <r>
    <n v="328"/>
    <s v="Young PLC"/>
    <s v="Innovative well-modulated functionalities"/>
    <n v="98700"/>
    <n v="131826"/>
    <x v="1"/>
    <n v="1.3356231003039514"/>
    <n v="54.004916018025398"/>
    <x v="1"/>
    <x v="1"/>
    <n v="2441"/>
    <x v="1"/>
    <s v="USD"/>
    <n v="1543557600"/>
    <x v="315"/>
    <b v="0"/>
    <b v="0"/>
  </r>
  <r>
    <n v="329"/>
    <s v="Willis and Sons"/>
    <s v="Fundamental incremental database"/>
    <n v="93800"/>
    <n v="21477"/>
    <x v="2"/>
    <n v="0.22896588486140726"/>
    <n v="101.78672985781991"/>
    <x v="6"/>
    <x v="11"/>
    <n v="211"/>
    <x v="1"/>
    <s v="USD"/>
    <n v="1481522400"/>
    <x v="316"/>
    <b v="0"/>
    <b v="0"/>
  </r>
  <r>
    <n v="330"/>
    <s v="Thompson-Bates"/>
    <s v="Expanded encompassing open architecture"/>
    <n v="33700"/>
    <n v="62330"/>
    <x v="1"/>
    <n v="1.8495548961424333"/>
    <n v="45.003610108303249"/>
    <x v="4"/>
    <x v="4"/>
    <n v="1385"/>
    <x v="4"/>
    <s v="GBP"/>
    <n v="1512712800"/>
    <x v="317"/>
    <b v="0"/>
    <b v="0"/>
  </r>
  <r>
    <n v="331"/>
    <s v="Rose-Silva"/>
    <s v="Intuitive static portal"/>
    <n v="3300"/>
    <n v="14643"/>
    <x v="1"/>
    <n v="4.4372727272727275"/>
    <n v="77.068421052631578"/>
    <x v="0"/>
    <x v="0"/>
    <n v="190"/>
    <x v="1"/>
    <s v="USD"/>
    <n v="1324274400"/>
    <x v="318"/>
    <b v="0"/>
    <b v="0"/>
  </r>
  <r>
    <n v="332"/>
    <s v="Pacheco, Johnson and Torres"/>
    <s v="Optional bandwidth-monitored definition"/>
    <n v="20700"/>
    <n v="41396"/>
    <x v="1"/>
    <n v="1.999806763285024"/>
    <n v="88.076595744680844"/>
    <x v="2"/>
    <x v="8"/>
    <n v="470"/>
    <x v="1"/>
    <s v="USD"/>
    <n v="1364446800"/>
    <x v="319"/>
    <b v="0"/>
    <b v="0"/>
  </r>
  <r>
    <n v="333"/>
    <s v="Carlson, Dixon and Jones"/>
    <s v="Persistent well-modulated synergy"/>
    <n v="9600"/>
    <n v="11900"/>
    <x v="1"/>
    <n v="1.2395833333333333"/>
    <n v="47.035573122529641"/>
    <x v="3"/>
    <x v="3"/>
    <n v="253"/>
    <x v="1"/>
    <s v="USD"/>
    <n v="1542693600"/>
    <x v="320"/>
    <b v="0"/>
    <b v="0"/>
  </r>
  <r>
    <n v="334"/>
    <s v="Mcgee Group"/>
    <s v="Assimilated discrete algorithm"/>
    <n v="66200"/>
    <n v="123538"/>
    <x v="1"/>
    <n v="1.8661329305135952"/>
    <n v="110.99550763701707"/>
    <x v="1"/>
    <x v="1"/>
    <n v="1113"/>
    <x v="1"/>
    <s v="USD"/>
    <n v="1515564000"/>
    <x v="321"/>
    <b v="0"/>
    <b v="0"/>
  </r>
  <r>
    <n v="335"/>
    <s v="Jordan-Acosta"/>
    <s v="Operative uniform hub"/>
    <n v="173800"/>
    <n v="198628"/>
    <x v="1"/>
    <n v="1.1428538550057536"/>
    <n v="87.003066141042481"/>
    <x v="1"/>
    <x v="1"/>
    <n v="2283"/>
    <x v="1"/>
    <s v="USD"/>
    <n v="1573797600"/>
    <x v="322"/>
    <b v="0"/>
    <b v="0"/>
  </r>
  <r>
    <n v="336"/>
    <s v="Nunez Inc"/>
    <s v="Customizable intangible capability"/>
    <n v="70700"/>
    <n v="68602"/>
    <x v="0"/>
    <n v="0.97032531824611035"/>
    <n v="63.994402985074629"/>
    <x v="1"/>
    <x v="1"/>
    <n v="1072"/>
    <x v="1"/>
    <s v="USD"/>
    <n v="1292392800"/>
    <x v="323"/>
    <b v="0"/>
    <b v="1"/>
  </r>
  <r>
    <n v="337"/>
    <s v="Hayden Ltd"/>
    <s v="Innovative didactic analyzer"/>
    <n v="94500"/>
    <n v="116064"/>
    <x v="1"/>
    <n v="1.2281904761904763"/>
    <n v="105.9945205479452"/>
    <x v="3"/>
    <x v="3"/>
    <n v="1095"/>
    <x v="1"/>
    <s v="USD"/>
    <n v="1573452000"/>
    <x v="324"/>
    <b v="0"/>
    <b v="0"/>
  </r>
  <r>
    <n v="338"/>
    <s v="Gonzalez-Burton"/>
    <s v="Decentralized intangible encoding"/>
    <n v="69800"/>
    <n v="125042"/>
    <x v="1"/>
    <n v="1.7914326647564469"/>
    <n v="73.989349112426041"/>
    <x v="3"/>
    <x v="3"/>
    <n v="1690"/>
    <x v="1"/>
    <s v="USD"/>
    <n v="1317790800"/>
    <x v="325"/>
    <b v="0"/>
    <b v="0"/>
  </r>
  <r>
    <n v="339"/>
    <s v="Lewis, Taylor and Rivers"/>
    <s v="Front-line transitional algorithm"/>
    <n v="136300"/>
    <n v="108974"/>
    <x v="3"/>
    <n v="0.79951577402787966"/>
    <n v="84.02004626060139"/>
    <x v="3"/>
    <x v="3"/>
    <n v="1297"/>
    <x v="0"/>
    <s v="CAD"/>
    <n v="1501650000"/>
    <x v="326"/>
    <b v="0"/>
    <b v="0"/>
  </r>
  <r>
    <n v="340"/>
    <s v="Butler, Henry and Espinoza"/>
    <s v="Switchable didactic matrices"/>
    <n v="37100"/>
    <n v="34964"/>
    <x v="0"/>
    <n v="0.94242587601078165"/>
    <n v="88.966921119592882"/>
    <x v="7"/>
    <x v="14"/>
    <n v="393"/>
    <x v="1"/>
    <s v="USD"/>
    <n v="1323669600"/>
    <x v="327"/>
    <b v="0"/>
    <b v="0"/>
  </r>
  <r>
    <n v="341"/>
    <s v="Guzman Group"/>
    <s v="Ameliorated disintermediate utilization"/>
    <n v="114300"/>
    <n v="96777"/>
    <x v="0"/>
    <n v="0.84669291338582675"/>
    <n v="76.990453460620529"/>
    <x v="1"/>
    <x v="7"/>
    <n v="1257"/>
    <x v="1"/>
    <s v="USD"/>
    <n v="1440738000"/>
    <x v="328"/>
    <b v="0"/>
    <b v="0"/>
  </r>
  <r>
    <n v="342"/>
    <s v="Gibson-Hernandez"/>
    <s v="Visionary foreground middleware"/>
    <n v="47900"/>
    <n v="31864"/>
    <x v="0"/>
    <n v="0.66521920668058454"/>
    <n v="97.146341463414629"/>
    <x v="3"/>
    <x v="3"/>
    <n v="328"/>
    <x v="1"/>
    <s v="USD"/>
    <n v="1374296400"/>
    <x v="329"/>
    <b v="0"/>
    <b v="0"/>
  </r>
  <r>
    <n v="343"/>
    <s v="Spencer-Weber"/>
    <s v="Optional zero-defect task-force"/>
    <n v="9000"/>
    <n v="4853"/>
    <x v="0"/>
    <n v="0.53922222222222227"/>
    <n v="33.013605442176868"/>
    <x v="3"/>
    <x v="3"/>
    <n v="147"/>
    <x v="1"/>
    <s v="USD"/>
    <n v="1384840800"/>
    <x v="151"/>
    <b v="0"/>
    <b v="0"/>
  </r>
  <r>
    <n v="344"/>
    <s v="Berger, Johnson and Marshall"/>
    <s v="Devolved exuding emulation"/>
    <n v="197600"/>
    <n v="82959"/>
    <x v="0"/>
    <n v="0.41983299595141699"/>
    <n v="99.950602409638549"/>
    <x v="6"/>
    <x v="11"/>
    <n v="830"/>
    <x v="1"/>
    <s v="USD"/>
    <n v="1516600800"/>
    <x v="330"/>
    <b v="0"/>
    <b v="0"/>
  </r>
  <r>
    <n v="345"/>
    <s v="Taylor, Cisneros and Romero"/>
    <s v="Open-source neutral task-force"/>
    <n v="157600"/>
    <n v="23159"/>
    <x v="0"/>
    <n v="0.14694796954314721"/>
    <n v="69.966767371601208"/>
    <x v="4"/>
    <x v="6"/>
    <n v="331"/>
    <x v="4"/>
    <s v="GBP"/>
    <n v="1436418000"/>
    <x v="331"/>
    <b v="0"/>
    <b v="0"/>
  </r>
  <r>
    <n v="346"/>
    <s v="Little-Marsh"/>
    <s v="Virtual attitude-oriented migration"/>
    <n v="8000"/>
    <n v="2758"/>
    <x v="0"/>
    <n v="0.34475"/>
    <n v="110.32"/>
    <x v="1"/>
    <x v="7"/>
    <n v="25"/>
    <x v="1"/>
    <s v="USD"/>
    <n v="1503550800"/>
    <x v="332"/>
    <b v="0"/>
    <b v="1"/>
  </r>
  <r>
    <n v="347"/>
    <s v="Petersen and Sons"/>
    <s v="Open-source full-range portal"/>
    <n v="900"/>
    <n v="12607"/>
    <x v="1"/>
    <n v="14.007777777777777"/>
    <n v="66.005235602094245"/>
    <x v="2"/>
    <x v="2"/>
    <n v="191"/>
    <x v="1"/>
    <s v="USD"/>
    <n v="1423634400"/>
    <x v="333"/>
    <b v="0"/>
    <b v="0"/>
  </r>
  <r>
    <n v="348"/>
    <s v="Hensley Ltd"/>
    <s v="Versatile cohesive open system"/>
    <n v="199000"/>
    <n v="142823"/>
    <x v="0"/>
    <n v="0.71770351758793971"/>
    <n v="41.005742176284812"/>
    <x v="0"/>
    <x v="0"/>
    <n v="3483"/>
    <x v="1"/>
    <s v="USD"/>
    <n v="1487224800"/>
    <x v="334"/>
    <b v="0"/>
    <b v="0"/>
  </r>
  <r>
    <n v="349"/>
    <s v="Navarro and Sons"/>
    <s v="Multi-layered bottom-line frame"/>
    <n v="180800"/>
    <n v="95958"/>
    <x v="0"/>
    <n v="0.53074115044247783"/>
    <n v="103.96316359696641"/>
    <x v="3"/>
    <x v="3"/>
    <n v="923"/>
    <x v="1"/>
    <s v="USD"/>
    <n v="1500008400"/>
    <x v="335"/>
    <b v="0"/>
    <b v="0"/>
  </r>
  <r>
    <n v="350"/>
    <s v="Shannon Ltd"/>
    <s v="Pre-emptive neutral capacity"/>
    <n v="100"/>
    <n v="5"/>
    <x v="0"/>
    <n v="0.05"/>
    <n v="5"/>
    <x v="1"/>
    <x v="17"/>
    <n v="1"/>
    <x v="1"/>
    <s v="USD"/>
    <n v="1432098000"/>
    <x v="336"/>
    <b v="0"/>
    <b v="1"/>
  </r>
  <r>
    <n v="351"/>
    <s v="Young LLC"/>
    <s v="Universal maximized methodology"/>
    <n v="74100"/>
    <n v="94631"/>
    <x v="1"/>
    <n v="1.2770715249662619"/>
    <n v="47.009935419771487"/>
    <x v="1"/>
    <x v="1"/>
    <n v="2013"/>
    <x v="1"/>
    <s v="USD"/>
    <n v="1440392400"/>
    <x v="337"/>
    <b v="0"/>
    <b v="0"/>
  </r>
  <r>
    <n v="352"/>
    <s v="Adams, Willis and Sanchez"/>
    <s v="Expanded hybrid hardware"/>
    <n v="2800"/>
    <n v="977"/>
    <x v="0"/>
    <n v="0.34892857142857142"/>
    <n v="29.606060606060606"/>
    <x v="3"/>
    <x v="3"/>
    <n v="33"/>
    <x v="0"/>
    <s v="CAD"/>
    <n v="1446876000"/>
    <x v="338"/>
    <b v="0"/>
    <b v="0"/>
  </r>
  <r>
    <n v="353"/>
    <s v="Mills-Roy"/>
    <s v="Profit-focused multi-tasking access"/>
    <n v="33600"/>
    <n v="137961"/>
    <x v="1"/>
    <n v="4.105982142857143"/>
    <n v="81.010569583088667"/>
    <x v="3"/>
    <x v="3"/>
    <n v="1703"/>
    <x v="1"/>
    <s v="USD"/>
    <n v="1562302800"/>
    <x v="339"/>
    <b v="0"/>
    <b v="0"/>
  </r>
  <r>
    <n v="354"/>
    <s v="Brown Group"/>
    <s v="Profit-focused transitional capability"/>
    <n v="6100"/>
    <n v="7548"/>
    <x v="1"/>
    <n v="1.2373770491803278"/>
    <n v="94.35"/>
    <x v="4"/>
    <x v="4"/>
    <n v="80"/>
    <x v="3"/>
    <s v="DKK"/>
    <n v="1378184400"/>
    <x v="340"/>
    <b v="0"/>
    <b v="0"/>
  </r>
  <r>
    <n v="355"/>
    <s v="Burns-Burnett"/>
    <s v="Front-line scalable definition"/>
    <n v="3800"/>
    <n v="2241"/>
    <x v="2"/>
    <n v="0.58973684210526311"/>
    <n v="26.058139534883722"/>
    <x v="2"/>
    <x v="8"/>
    <n v="86"/>
    <x v="1"/>
    <s v="USD"/>
    <n v="1485064800"/>
    <x v="341"/>
    <b v="0"/>
    <b v="0"/>
  </r>
  <r>
    <n v="356"/>
    <s v="Glass, Nunez and Mcdonald"/>
    <s v="Open-source systematic protocol"/>
    <n v="9300"/>
    <n v="3431"/>
    <x v="0"/>
    <n v="0.36892473118279567"/>
    <n v="85.775000000000006"/>
    <x v="3"/>
    <x v="3"/>
    <n v="40"/>
    <x v="6"/>
    <s v="EUR"/>
    <n v="1326520800"/>
    <x v="342"/>
    <b v="0"/>
    <b v="0"/>
  </r>
  <r>
    <n v="357"/>
    <s v="Perez, Davis and Wilson"/>
    <s v="Implemented tangible algorithm"/>
    <n v="2300"/>
    <n v="4253"/>
    <x v="1"/>
    <n v="1.8491304347826087"/>
    <n v="103.73170731707317"/>
    <x v="6"/>
    <x v="11"/>
    <n v="41"/>
    <x v="1"/>
    <s v="USD"/>
    <n v="1441256400"/>
    <x v="343"/>
    <b v="0"/>
    <b v="0"/>
  </r>
  <r>
    <n v="358"/>
    <s v="Diaz-Garcia"/>
    <s v="Profit-focused 3rdgeneration circuit"/>
    <n v="9700"/>
    <n v="1146"/>
    <x v="0"/>
    <n v="0.11814432989690722"/>
    <n v="49.826086956521742"/>
    <x v="7"/>
    <x v="14"/>
    <n v="23"/>
    <x v="0"/>
    <s v="CAD"/>
    <n v="1533877200"/>
    <x v="344"/>
    <b v="1"/>
    <b v="0"/>
  </r>
  <r>
    <n v="359"/>
    <s v="Salazar-Moon"/>
    <s v="Compatible needs-based architecture"/>
    <n v="4000"/>
    <n v="11948"/>
    <x v="1"/>
    <n v="2.9870000000000001"/>
    <n v="63.893048128342244"/>
    <x v="4"/>
    <x v="10"/>
    <n v="187"/>
    <x v="1"/>
    <s v="USD"/>
    <n v="1314421200"/>
    <x v="127"/>
    <b v="0"/>
    <b v="0"/>
  </r>
  <r>
    <n v="360"/>
    <s v="Larsen-Chung"/>
    <s v="Right-sized zero tolerance migration"/>
    <n v="59700"/>
    <n v="135132"/>
    <x v="1"/>
    <n v="2.2635175879396985"/>
    <n v="47.002434782608695"/>
    <x v="3"/>
    <x v="3"/>
    <n v="2875"/>
    <x v="4"/>
    <s v="GBP"/>
    <n v="1293861600"/>
    <x v="345"/>
    <b v="0"/>
    <b v="1"/>
  </r>
  <r>
    <n v="361"/>
    <s v="Anderson and Sons"/>
    <s v="Quality-focused reciprocal structure"/>
    <n v="5500"/>
    <n v="9546"/>
    <x v="1"/>
    <n v="1.7356363636363636"/>
    <n v="108.47727272727273"/>
    <x v="3"/>
    <x v="3"/>
    <n v="88"/>
    <x v="1"/>
    <s v="USD"/>
    <n v="1507352400"/>
    <x v="346"/>
    <b v="0"/>
    <b v="0"/>
  </r>
  <r>
    <n v="362"/>
    <s v="Lawrence Group"/>
    <s v="Automated actuating conglomeration"/>
    <n v="3700"/>
    <n v="13755"/>
    <x v="1"/>
    <n v="3.7175675675675675"/>
    <n v="72.015706806282722"/>
    <x v="1"/>
    <x v="1"/>
    <n v="191"/>
    <x v="1"/>
    <s v="USD"/>
    <n v="1296108000"/>
    <x v="347"/>
    <b v="0"/>
    <b v="0"/>
  </r>
  <r>
    <n v="363"/>
    <s v="Gray-Davis"/>
    <s v="Re-contextualized local initiative"/>
    <n v="5200"/>
    <n v="8330"/>
    <x v="1"/>
    <n v="1.601923076923077"/>
    <n v="59.928057553956833"/>
    <x v="1"/>
    <x v="1"/>
    <n v="139"/>
    <x v="1"/>
    <s v="USD"/>
    <n v="1324965600"/>
    <x v="348"/>
    <b v="0"/>
    <b v="0"/>
  </r>
  <r>
    <n v="364"/>
    <s v="Ramirez-Myers"/>
    <s v="Switchable intangible definition"/>
    <n v="900"/>
    <n v="14547"/>
    <x v="1"/>
    <n v="16.163333333333334"/>
    <n v="78.209677419354833"/>
    <x v="1"/>
    <x v="7"/>
    <n v="186"/>
    <x v="1"/>
    <s v="USD"/>
    <n v="1520229600"/>
    <x v="349"/>
    <b v="0"/>
    <b v="0"/>
  </r>
  <r>
    <n v="365"/>
    <s v="Lucas, Hall and Bonilla"/>
    <s v="Networked bottom-line initiative"/>
    <n v="1600"/>
    <n v="11735"/>
    <x v="1"/>
    <n v="7.3343749999999996"/>
    <n v="104.77678571428571"/>
    <x v="3"/>
    <x v="3"/>
    <n v="112"/>
    <x v="2"/>
    <s v="AUD"/>
    <n v="1482991200"/>
    <x v="350"/>
    <b v="0"/>
    <b v="0"/>
  </r>
  <r>
    <n v="366"/>
    <s v="Williams, Perez and Villegas"/>
    <s v="Robust directional system engine"/>
    <n v="1800"/>
    <n v="10658"/>
    <x v="1"/>
    <n v="5.9211111111111112"/>
    <n v="105.52475247524752"/>
    <x v="3"/>
    <x v="3"/>
    <n v="101"/>
    <x v="1"/>
    <s v="USD"/>
    <n v="1294034400"/>
    <x v="351"/>
    <b v="0"/>
    <b v="1"/>
  </r>
  <r>
    <n v="367"/>
    <s v="Brooks, Jones and Ingram"/>
    <s v="Triple-buffered explicit methodology"/>
    <n v="9900"/>
    <n v="1870"/>
    <x v="0"/>
    <n v="0.18888888888888888"/>
    <n v="24.933333333333334"/>
    <x v="3"/>
    <x v="3"/>
    <n v="75"/>
    <x v="1"/>
    <s v="USD"/>
    <n v="1413608400"/>
    <x v="33"/>
    <b v="0"/>
    <b v="1"/>
  </r>
  <r>
    <n v="368"/>
    <s v="Whitaker, Wallace and Daniels"/>
    <s v="Reactive directional capacity"/>
    <n v="5200"/>
    <n v="14394"/>
    <x v="1"/>
    <n v="2.7680769230769231"/>
    <n v="69.873786407766985"/>
    <x v="4"/>
    <x v="4"/>
    <n v="206"/>
    <x v="4"/>
    <s v="GBP"/>
    <n v="1286946000"/>
    <x v="352"/>
    <b v="0"/>
    <b v="1"/>
  </r>
  <r>
    <n v="369"/>
    <s v="Smith-Gonzalez"/>
    <s v="Polarized needs-based approach"/>
    <n v="5400"/>
    <n v="14743"/>
    <x v="1"/>
    <n v="2.730185185185185"/>
    <n v="95.733766233766232"/>
    <x v="4"/>
    <x v="19"/>
    <n v="154"/>
    <x v="1"/>
    <s v="USD"/>
    <n v="1359871200"/>
    <x v="353"/>
    <b v="0"/>
    <b v="1"/>
  </r>
  <r>
    <n v="370"/>
    <s v="Skinner PLC"/>
    <s v="Intuitive well-modulated middleware"/>
    <n v="112300"/>
    <n v="178965"/>
    <x v="1"/>
    <n v="1.593633125556545"/>
    <n v="29.997485752598056"/>
    <x v="3"/>
    <x v="3"/>
    <n v="5966"/>
    <x v="1"/>
    <s v="USD"/>
    <n v="1555304400"/>
    <x v="354"/>
    <b v="0"/>
    <b v="0"/>
  </r>
  <r>
    <n v="371"/>
    <s v="Nolan, Smith and Sanchez"/>
    <s v="Multi-channeled logistical matrices"/>
    <n v="189200"/>
    <n v="128410"/>
    <x v="0"/>
    <n v="0.67869978858350954"/>
    <n v="59.011948529411768"/>
    <x v="3"/>
    <x v="3"/>
    <n v="2176"/>
    <x v="1"/>
    <s v="USD"/>
    <n v="1423375200"/>
    <x v="355"/>
    <b v="0"/>
    <b v="0"/>
  </r>
  <r>
    <n v="372"/>
    <s v="Green-Carr"/>
    <s v="Pre-emptive bifurcated artificial intelligence"/>
    <n v="900"/>
    <n v="14324"/>
    <x v="1"/>
    <n v="15.915555555555555"/>
    <n v="84.757396449704146"/>
    <x v="4"/>
    <x v="4"/>
    <n v="169"/>
    <x v="1"/>
    <s v="USD"/>
    <n v="1420696800"/>
    <x v="356"/>
    <b v="0"/>
    <b v="1"/>
  </r>
  <r>
    <n v="373"/>
    <s v="Brown-Parker"/>
    <s v="Down-sized coherent toolset"/>
    <n v="22500"/>
    <n v="164291"/>
    <x v="1"/>
    <n v="7.3018222222222224"/>
    <n v="78.010921177587846"/>
    <x v="3"/>
    <x v="3"/>
    <n v="2106"/>
    <x v="1"/>
    <s v="USD"/>
    <n v="1502946000"/>
    <x v="357"/>
    <b v="0"/>
    <b v="0"/>
  </r>
  <r>
    <n v="374"/>
    <s v="Marshall Inc"/>
    <s v="Open-source multi-tasking data-warehouse"/>
    <n v="167400"/>
    <n v="22073"/>
    <x v="0"/>
    <n v="0.13185782556750297"/>
    <n v="50.05215419501134"/>
    <x v="4"/>
    <x v="4"/>
    <n v="441"/>
    <x v="1"/>
    <s v="USD"/>
    <n v="1547186400"/>
    <x v="358"/>
    <b v="0"/>
    <b v="1"/>
  </r>
  <r>
    <n v="375"/>
    <s v="Leblanc-Pineda"/>
    <s v="Future-proofed upward-trending contingency"/>
    <n v="2700"/>
    <n v="1479"/>
    <x v="0"/>
    <n v="0.54777777777777781"/>
    <n v="59.16"/>
    <x v="1"/>
    <x v="7"/>
    <n v="25"/>
    <x v="1"/>
    <s v="USD"/>
    <n v="1444971600"/>
    <x v="359"/>
    <b v="0"/>
    <b v="0"/>
  </r>
  <r>
    <n v="376"/>
    <s v="Perry PLC"/>
    <s v="Mandatory uniform matrix"/>
    <n v="3400"/>
    <n v="12275"/>
    <x v="1"/>
    <n v="3.6102941176470589"/>
    <n v="93.702290076335885"/>
    <x v="1"/>
    <x v="1"/>
    <n v="131"/>
    <x v="1"/>
    <s v="USD"/>
    <n v="1404622800"/>
    <x v="360"/>
    <b v="0"/>
    <b v="0"/>
  </r>
  <r>
    <n v="377"/>
    <s v="Klein, Stark and Livingston"/>
    <s v="Phased methodical initiative"/>
    <n v="49700"/>
    <n v="5098"/>
    <x v="0"/>
    <n v="0.10257545271629778"/>
    <n v="40.14173228346457"/>
    <x v="3"/>
    <x v="3"/>
    <n v="127"/>
    <x v="1"/>
    <s v="USD"/>
    <n v="1571720400"/>
    <x v="361"/>
    <b v="0"/>
    <b v="0"/>
  </r>
  <r>
    <n v="378"/>
    <s v="Fleming-Oliver"/>
    <s v="Managed stable function"/>
    <n v="178200"/>
    <n v="24882"/>
    <x v="0"/>
    <n v="0.13962962962962963"/>
    <n v="70.090140845070422"/>
    <x v="4"/>
    <x v="4"/>
    <n v="355"/>
    <x v="1"/>
    <s v="USD"/>
    <n v="1526878800"/>
    <x v="362"/>
    <b v="0"/>
    <b v="0"/>
  </r>
  <r>
    <n v="379"/>
    <s v="Reilly, Aguirre and Johnson"/>
    <s v="Realigned clear-thinking migration"/>
    <n v="7200"/>
    <n v="2912"/>
    <x v="0"/>
    <n v="0.40444444444444444"/>
    <n v="66.181818181818187"/>
    <x v="3"/>
    <x v="3"/>
    <n v="44"/>
    <x v="4"/>
    <s v="GBP"/>
    <n v="1319691600"/>
    <x v="363"/>
    <b v="0"/>
    <b v="0"/>
  </r>
  <r>
    <n v="380"/>
    <s v="Davidson, Wilcox and Lewis"/>
    <s v="Optional clear-thinking process improvement"/>
    <n v="2500"/>
    <n v="4008"/>
    <x v="1"/>
    <n v="1.6032"/>
    <n v="47.714285714285715"/>
    <x v="3"/>
    <x v="3"/>
    <n v="84"/>
    <x v="1"/>
    <s v="USD"/>
    <n v="1371963600"/>
    <x v="364"/>
    <b v="0"/>
    <b v="0"/>
  </r>
  <r>
    <n v="381"/>
    <s v="Michael, Anderson and Vincent"/>
    <s v="Cross-group global moratorium"/>
    <n v="5300"/>
    <n v="9749"/>
    <x v="1"/>
    <n v="1.8394339622641509"/>
    <n v="62.896774193548389"/>
    <x v="3"/>
    <x v="3"/>
    <n v="155"/>
    <x v="1"/>
    <s v="USD"/>
    <n v="1433739600"/>
    <x v="365"/>
    <b v="0"/>
    <b v="0"/>
  </r>
  <r>
    <n v="382"/>
    <s v="King Ltd"/>
    <s v="Visionary systemic process improvement"/>
    <n v="9100"/>
    <n v="5803"/>
    <x v="0"/>
    <n v="0.63769230769230767"/>
    <n v="86.611940298507463"/>
    <x v="7"/>
    <x v="14"/>
    <n v="67"/>
    <x v="1"/>
    <s v="USD"/>
    <n v="1508130000"/>
    <x v="366"/>
    <b v="0"/>
    <b v="0"/>
  </r>
  <r>
    <n v="383"/>
    <s v="Baker Ltd"/>
    <s v="Progressive intangible flexibility"/>
    <n v="6300"/>
    <n v="14199"/>
    <x v="1"/>
    <n v="2.2538095238095237"/>
    <n v="75.126984126984127"/>
    <x v="0"/>
    <x v="0"/>
    <n v="189"/>
    <x v="1"/>
    <s v="USD"/>
    <n v="1550037600"/>
    <x v="285"/>
    <b v="0"/>
    <b v="1"/>
  </r>
  <r>
    <n v="384"/>
    <s v="Baker, Collins and Smith"/>
    <s v="Reactive real-time software"/>
    <n v="114400"/>
    <n v="196779"/>
    <x v="1"/>
    <n v="1.7200961538461539"/>
    <n v="41.004167534903104"/>
    <x v="4"/>
    <x v="4"/>
    <n v="4799"/>
    <x v="1"/>
    <s v="USD"/>
    <n v="1486706400"/>
    <x v="367"/>
    <b v="1"/>
    <b v="1"/>
  </r>
  <r>
    <n v="385"/>
    <s v="Warren-Harrison"/>
    <s v="Programmable incremental knowledge user"/>
    <n v="38900"/>
    <n v="56859"/>
    <x v="1"/>
    <n v="1.4616709511568124"/>
    <n v="50.007915567282325"/>
    <x v="5"/>
    <x v="9"/>
    <n v="1137"/>
    <x v="1"/>
    <s v="USD"/>
    <n v="1553835600"/>
    <x v="368"/>
    <b v="0"/>
    <b v="0"/>
  </r>
  <r>
    <n v="386"/>
    <s v="Gardner Group"/>
    <s v="Progressive 5thgeneration customer loyalty"/>
    <n v="135500"/>
    <n v="103554"/>
    <x v="0"/>
    <n v="0.76423616236162362"/>
    <n v="96.960674157303373"/>
    <x v="3"/>
    <x v="3"/>
    <n v="1068"/>
    <x v="1"/>
    <s v="USD"/>
    <n v="1277528400"/>
    <x v="369"/>
    <b v="0"/>
    <b v="0"/>
  </r>
  <r>
    <n v="387"/>
    <s v="Flores-Lambert"/>
    <s v="Triple-buffered logistical frame"/>
    <n v="109000"/>
    <n v="42795"/>
    <x v="0"/>
    <n v="0.39261467889908258"/>
    <n v="100.93160377358491"/>
    <x v="2"/>
    <x v="8"/>
    <n v="424"/>
    <x v="1"/>
    <s v="USD"/>
    <n v="1339477200"/>
    <x v="370"/>
    <b v="0"/>
    <b v="0"/>
  </r>
  <r>
    <n v="388"/>
    <s v="Cruz Ltd"/>
    <s v="Exclusive dynamic adapter"/>
    <n v="114800"/>
    <n v="12938"/>
    <x v="3"/>
    <n v="0.11270034843205574"/>
    <n v="89.227586206896547"/>
    <x v="1"/>
    <x v="7"/>
    <n v="145"/>
    <x v="5"/>
    <s v="CHF"/>
    <n v="1325656800"/>
    <x v="371"/>
    <b v="0"/>
    <b v="0"/>
  </r>
  <r>
    <n v="389"/>
    <s v="Knox-Garner"/>
    <s v="Automated systemic hierarchy"/>
    <n v="83000"/>
    <n v="101352"/>
    <x v="1"/>
    <n v="1.2211084337349398"/>
    <n v="87.979166666666671"/>
    <x v="3"/>
    <x v="3"/>
    <n v="1152"/>
    <x v="1"/>
    <s v="USD"/>
    <n v="1288242000"/>
    <x v="372"/>
    <b v="0"/>
    <b v="0"/>
  </r>
  <r>
    <n v="390"/>
    <s v="Davis-Allen"/>
    <s v="Digitized eco-centric core"/>
    <n v="2400"/>
    <n v="4477"/>
    <x v="1"/>
    <n v="1.8654166666666667"/>
    <n v="89.54"/>
    <x v="7"/>
    <x v="14"/>
    <n v="50"/>
    <x v="1"/>
    <s v="USD"/>
    <n v="1379048400"/>
    <x v="373"/>
    <b v="0"/>
    <b v="0"/>
  </r>
  <r>
    <n v="391"/>
    <s v="Miller-Patel"/>
    <s v="Mandatory uniform strategy"/>
    <n v="60400"/>
    <n v="4393"/>
    <x v="0"/>
    <n v="7.27317880794702E-2"/>
    <n v="29.09271523178808"/>
    <x v="5"/>
    <x v="9"/>
    <n v="151"/>
    <x v="1"/>
    <s v="USD"/>
    <n v="1389679200"/>
    <x v="374"/>
    <b v="0"/>
    <b v="0"/>
  </r>
  <r>
    <n v="392"/>
    <s v="Hernandez-Grimes"/>
    <s v="Profit-focused zero administration forecast"/>
    <n v="102900"/>
    <n v="67546"/>
    <x v="0"/>
    <n v="0.65642371234207963"/>
    <n v="42.006218905472636"/>
    <x v="2"/>
    <x v="8"/>
    <n v="1608"/>
    <x v="1"/>
    <s v="USD"/>
    <n v="1294293600"/>
    <x v="375"/>
    <b v="0"/>
    <b v="0"/>
  </r>
  <r>
    <n v="393"/>
    <s v="Owens, Hall and Gonzalez"/>
    <s v="De-engineered static orchestration"/>
    <n v="62800"/>
    <n v="143788"/>
    <x v="1"/>
    <n v="2.2896178343949045"/>
    <n v="47.004903563255965"/>
    <x v="1"/>
    <x v="17"/>
    <n v="3059"/>
    <x v="0"/>
    <s v="CAD"/>
    <n v="1500267600"/>
    <x v="376"/>
    <b v="0"/>
    <b v="0"/>
  </r>
  <r>
    <n v="394"/>
    <s v="Noble-Bailey"/>
    <s v="Customizable dynamic info-mediaries"/>
    <n v="800"/>
    <n v="3755"/>
    <x v="1"/>
    <n v="4.6937499999999996"/>
    <n v="110.44117647058823"/>
    <x v="4"/>
    <x v="4"/>
    <n v="34"/>
    <x v="1"/>
    <s v="USD"/>
    <n v="1375074000"/>
    <x v="377"/>
    <b v="0"/>
    <b v="1"/>
  </r>
  <r>
    <n v="395"/>
    <s v="Taylor PLC"/>
    <s v="Enhanced incremental budgetary management"/>
    <n v="7100"/>
    <n v="9238"/>
    <x v="1"/>
    <n v="1.3011267605633803"/>
    <n v="41.990909090909092"/>
    <x v="3"/>
    <x v="3"/>
    <n v="220"/>
    <x v="1"/>
    <s v="USD"/>
    <n v="1323324000"/>
    <x v="378"/>
    <b v="1"/>
    <b v="0"/>
  </r>
  <r>
    <n v="396"/>
    <s v="Holmes PLC"/>
    <s v="Digitized local info-mediaries"/>
    <n v="46100"/>
    <n v="77012"/>
    <x v="1"/>
    <n v="1.6705422993492407"/>
    <n v="48.012468827930178"/>
    <x v="4"/>
    <x v="6"/>
    <n v="1604"/>
    <x v="2"/>
    <s v="AUD"/>
    <n v="1538715600"/>
    <x v="379"/>
    <b v="0"/>
    <b v="0"/>
  </r>
  <r>
    <n v="397"/>
    <s v="Jones-Martin"/>
    <s v="Virtual systematic monitoring"/>
    <n v="8100"/>
    <n v="14083"/>
    <x v="1"/>
    <n v="1.738641975308642"/>
    <n v="31.019823788546255"/>
    <x v="1"/>
    <x v="1"/>
    <n v="454"/>
    <x v="1"/>
    <s v="USD"/>
    <n v="1369285200"/>
    <x v="380"/>
    <b v="0"/>
    <b v="0"/>
  </r>
  <r>
    <n v="398"/>
    <s v="Myers LLC"/>
    <s v="Reactive bottom-line open architecture"/>
    <n v="1700"/>
    <n v="12202"/>
    <x v="1"/>
    <n v="7.1776470588235295"/>
    <n v="99.203252032520325"/>
    <x v="4"/>
    <x v="10"/>
    <n v="123"/>
    <x v="6"/>
    <s v="EUR"/>
    <n v="1525755600"/>
    <x v="103"/>
    <b v="0"/>
    <b v="1"/>
  </r>
  <r>
    <n v="399"/>
    <s v="Acosta, Mullins and Morris"/>
    <s v="Pre-emptive interactive model"/>
    <n v="97300"/>
    <n v="62127"/>
    <x v="0"/>
    <n v="0.63850976361767731"/>
    <n v="66.022316684378325"/>
    <x v="1"/>
    <x v="7"/>
    <n v="941"/>
    <x v="1"/>
    <s v="USD"/>
    <n v="1296626400"/>
    <x v="381"/>
    <b v="0"/>
    <b v="0"/>
  </r>
  <r>
    <n v="400"/>
    <s v="Bell PLC"/>
    <s v="Ergonomic eco-centric open architecture"/>
    <n v="100"/>
    <n v="2"/>
    <x v="0"/>
    <n v="0.02"/>
    <n v="2"/>
    <x v="7"/>
    <x v="14"/>
    <n v="1"/>
    <x v="1"/>
    <s v="USD"/>
    <n v="1376629200"/>
    <x v="382"/>
    <b v="0"/>
    <b v="1"/>
  </r>
  <r>
    <n v="401"/>
    <s v="Smith-Schmidt"/>
    <s v="Inverse radical hierarchy"/>
    <n v="900"/>
    <n v="13772"/>
    <x v="1"/>
    <n v="15.302222222222222"/>
    <n v="46.060200668896321"/>
    <x v="3"/>
    <x v="3"/>
    <n v="299"/>
    <x v="1"/>
    <s v="USD"/>
    <n v="1572152400"/>
    <x v="383"/>
    <b v="0"/>
    <b v="0"/>
  </r>
  <r>
    <n v="402"/>
    <s v="Ruiz, Richardson and Cole"/>
    <s v="Team-oriented static interface"/>
    <n v="7300"/>
    <n v="2946"/>
    <x v="0"/>
    <n v="0.40356164383561643"/>
    <n v="73.650000000000006"/>
    <x v="4"/>
    <x v="12"/>
    <n v="40"/>
    <x v="1"/>
    <s v="USD"/>
    <n v="1325829600"/>
    <x v="384"/>
    <b v="0"/>
    <b v="1"/>
  </r>
  <r>
    <n v="403"/>
    <s v="Leonard-Mcclain"/>
    <s v="Virtual foreground throughput"/>
    <n v="195800"/>
    <n v="168820"/>
    <x v="0"/>
    <n v="0.86220633299284988"/>
    <n v="55.99336650082919"/>
    <x v="3"/>
    <x v="3"/>
    <n v="3015"/>
    <x v="0"/>
    <s v="CAD"/>
    <n v="1273640400"/>
    <x v="385"/>
    <b v="0"/>
    <b v="1"/>
  </r>
  <r>
    <n v="404"/>
    <s v="Bailey-Boyer"/>
    <s v="Visionary exuding Internet solution"/>
    <n v="48900"/>
    <n v="154321"/>
    <x v="1"/>
    <n v="3.1558486707566464"/>
    <n v="68.985695127402778"/>
    <x v="3"/>
    <x v="3"/>
    <n v="2237"/>
    <x v="1"/>
    <s v="USD"/>
    <n v="1510639200"/>
    <x v="386"/>
    <b v="0"/>
    <b v="0"/>
  </r>
  <r>
    <n v="405"/>
    <s v="Lee LLC"/>
    <s v="Synchronized secondary analyzer"/>
    <n v="29600"/>
    <n v="26527"/>
    <x v="0"/>
    <n v="0.89618243243243245"/>
    <n v="60.981609195402299"/>
    <x v="3"/>
    <x v="3"/>
    <n v="435"/>
    <x v="1"/>
    <s v="USD"/>
    <n v="1528088400"/>
    <x v="387"/>
    <b v="0"/>
    <b v="0"/>
  </r>
  <r>
    <n v="406"/>
    <s v="Lyons Inc"/>
    <s v="Balanced attitude-oriented parallelism"/>
    <n v="39300"/>
    <n v="71583"/>
    <x v="1"/>
    <n v="1.8214503816793892"/>
    <n v="110.98139534883721"/>
    <x v="4"/>
    <x v="4"/>
    <n v="645"/>
    <x v="1"/>
    <s v="USD"/>
    <n v="1359525600"/>
    <x v="388"/>
    <b v="1"/>
    <b v="0"/>
  </r>
  <r>
    <n v="407"/>
    <s v="Herrera-Wilson"/>
    <s v="Organized bandwidth-monitored core"/>
    <n v="3400"/>
    <n v="12100"/>
    <x v="1"/>
    <n v="3.5588235294117645"/>
    <n v="25"/>
    <x v="3"/>
    <x v="3"/>
    <n v="484"/>
    <x v="3"/>
    <s v="DKK"/>
    <n v="1570942800"/>
    <x v="389"/>
    <b v="0"/>
    <b v="0"/>
  </r>
  <r>
    <n v="408"/>
    <s v="Mahoney, Adams and Lucas"/>
    <s v="Cloned leadingedge utilization"/>
    <n v="9200"/>
    <n v="12129"/>
    <x v="1"/>
    <n v="1.3183695652173912"/>
    <n v="78.759740259740255"/>
    <x v="4"/>
    <x v="4"/>
    <n v="154"/>
    <x v="0"/>
    <s v="CAD"/>
    <n v="1466398800"/>
    <x v="390"/>
    <b v="0"/>
    <b v="0"/>
  </r>
  <r>
    <n v="409"/>
    <s v="Stewart LLC"/>
    <s v="Secured asymmetric projection"/>
    <n v="135600"/>
    <n v="62804"/>
    <x v="0"/>
    <n v="0.46315634218289087"/>
    <n v="87.960784313725483"/>
    <x v="1"/>
    <x v="1"/>
    <n v="714"/>
    <x v="1"/>
    <s v="USD"/>
    <n v="1492491600"/>
    <x v="391"/>
    <b v="0"/>
    <b v="0"/>
  </r>
  <r>
    <n v="410"/>
    <s v="Mcmillan Group"/>
    <s v="Advanced cohesive Graphic Interface"/>
    <n v="153700"/>
    <n v="55536"/>
    <x v="2"/>
    <n v="0.36132726089785294"/>
    <n v="49.987398739873989"/>
    <x v="6"/>
    <x v="20"/>
    <n v="1111"/>
    <x v="1"/>
    <s v="USD"/>
    <n v="1430197200"/>
    <x v="277"/>
    <b v="0"/>
    <b v="0"/>
  </r>
  <r>
    <n v="411"/>
    <s v="Beck, Thompson and Martinez"/>
    <s v="Down-sized maximized function"/>
    <n v="7800"/>
    <n v="8161"/>
    <x v="1"/>
    <n v="1.0462820512820512"/>
    <n v="99.524390243902445"/>
    <x v="3"/>
    <x v="3"/>
    <n v="82"/>
    <x v="1"/>
    <s v="USD"/>
    <n v="1496034000"/>
    <x v="392"/>
    <b v="0"/>
    <b v="0"/>
  </r>
  <r>
    <n v="412"/>
    <s v="Rodriguez-Scott"/>
    <s v="Realigned zero tolerance software"/>
    <n v="2100"/>
    <n v="14046"/>
    <x v="1"/>
    <n v="6.6885714285714286"/>
    <n v="104.82089552238806"/>
    <x v="5"/>
    <x v="13"/>
    <n v="134"/>
    <x v="1"/>
    <s v="USD"/>
    <n v="1388728800"/>
    <x v="393"/>
    <b v="0"/>
    <b v="0"/>
  </r>
  <r>
    <n v="413"/>
    <s v="Rush-Bowers"/>
    <s v="Persevering analyzing extranet"/>
    <n v="189500"/>
    <n v="117628"/>
    <x v="2"/>
    <n v="0.62072823218997364"/>
    <n v="108.01469237832875"/>
    <x v="4"/>
    <x v="10"/>
    <n v="1089"/>
    <x v="1"/>
    <s v="USD"/>
    <n v="1543298400"/>
    <x v="394"/>
    <b v="0"/>
    <b v="0"/>
  </r>
  <r>
    <n v="414"/>
    <s v="Davis and Sons"/>
    <s v="Innovative human-resource migration"/>
    <n v="188200"/>
    <n v="159405"/>
    <x v="0"/>
    <n v="0.84699787460148779"/>
    <n v="28.998544660724033"/>
    <x v="0"/>
    <x v="0"/>
    <n v="5497"/>
    <x v="1"/>
    <s v="USD"/>
    <n v="1271739600"/>
    <x v="395"/>
    <b v="0"/>
    <b v="1"/>
  </r>
  <r>
    <n v="415"/>
    <s v="Anderson-Pham"/>
    <s v="Intuitive needs-based monitoring"/>
    <n v="113500"/>
    <n v="12552"/>
    <x v="0"/>
    <n v="0.11059030837004405"/>
    <n v="30.028708133971293"/>
    <x v="3"/>
    <x v="3"/>
    <n v="418"/>
    <x v="1"/>
    <s v="USD"/>
    <n v="1326434400"/>
    <x v="396"/>
    <b v="0"/>
    <b v="0"/>
  </r>
  <r>
    <n v="416"/>
    <s v="Stewart-Coleman"/>
    <s v="Customer-focused disintermediate toolset"/>
    <n v="134600"/>
    <n v="59007"/>
    <x v="0"/>
    <n v="0.43838781575037145"/>
    <n v="41.005559416261292"/>
    <x v="4"/>
    <x v="4"/>
    <n v="1439"/>
    <x v="1"/>
    <s v="USD"/>
    <n v="1295244000"/>
    <x v="397"/>
    <b v="0"/>
    <b v="1"/>
  </r>
  <r>
    <n v="417"/>
    <s v="Bradshaw, Smith and Ryan"/>
    <s v="Upgradable 24/7 emulation"/>
    <n v="1700"/>
    <n v="943"/>
    <x v="0"/>
    <n v="0.55470588235294116"/>
    <n v="62.866666666666667"/>
    <x v="3"/>
    <x v="3"/>
    <n v="15"/>
    <x v="1"/>
    <s v="USD"/>
    <n v="1541221200"/>
    <x v="398"/>
    <b v="0"/>
    <b v="0"/>
  </r>
  <r>
    <n v="418"/>
    <s v="Jackson PLC"/>
    <s v="Quality-focused client-server core"/>
    <n v="163700"/>
    <n v="93963"/>
    <x v="0"/>
    <n v="0.57399511301160655"/>
    <n v="47.005002501250623"/>
    <x v="4"/>
    <x v="4"/>
    <n v="1999"/>
    <x v="0"/>
    <s v="CAD"/>
    <n v="1336280400"/>
    <x v="399"/>
    <b v="0"/>
    <b v="0"/>
  </r>
  <r>
    <n v="419"/>
    <s v="Ware-Arias"/>
    <s v="Upgradable maximized protocol"/>
    <n v="113800"/>
    <n v="140469"/>
    <x v="1"/>
    <n v="1.2343497363796134"/>
    <n v="26.997693638285604"/>
    <x v="2"/>
    <x v="2"/>
    <n v="5203"/>
    <x v="1"/>
    <s v="USD"/>
    <n v="1324533600"/>
    <x v="348"/>
    <b v="0"/>
    <b v="0"/>
  </r>
  <r>
    <n v="420"/>
    <s v="Blair, Reyes and Woods"/>
    <s v="Cross-platform interactive synergy"/>
    <n v="5000"/>
    <n v="6423"/>
    <x v="1"/>
    <n v="1.2846"/>
    <n v="68.329787234042556"/>
    <x v="3"/>
    <x v="3"/>
    <n v="94"/>
    <x v="1"/>
    <s v="USD"/>
    <n v="1498366800"/>
    <x v="400"/>
    <b v="0"/>
    <b v="0"/>
  </r>
  <r>
    <n v="421"/>
    <s v="Thomas-Lopez"/>
    <s v="User-centric fault-tolerant archive"/>
    <n v="9400"/>
    <n v="6015"/>
    <x v="0"/>
    <n v="0.63989361702127656"/>
    <n v="50.974576271186443"/>
    <x v="2"/>
    <x v="8"/>
    <n v="118"/>
    <x v="1"/>
    <s v="USD"/>
    <n v="1498712400"/>
    <x v="401"/>
    <b v="0"/>
    <b v="1"/>
  </r>
  <r>
    <n v="422"/>
    <s v="Brown, Davies and Pacheco"/>
    <s v="Reverse-engineered regional knowledge user"/>
    <n v="8700"/>
    <n v="11075"/>
    <x v="1"/>
    <n v="1.2729885057471264"/>
    <n v="54.024390243902438"/>
    <x v="3"/>
    <x v="3"/>
    <n v="205"/>
    <x v="1"/>
    <s v="USD"/>
    <n v="1271480400"/>
    <x v="402"/>
    <b v="0"/>
    <b v="1"/>
  </r>
  <r>
    <n v="423"/>
    <s v="Jones-Riddle"/>
    <s v="Self-enabling real-time definition"/>
    <n v="147800"/>
    <n v="15723"/>
    <x v="0"/>
    <n v="0.10638024357239513"/>
    <n v="97.055555555555557"/>
    <x v="0"/>
    <x v="0"/>
    <n v="162"/>
    <x v="1"/>
    <s v="USD"/>
    <n v="1316667600"/>
    <x v="403"/>
    <b v="0"/>
    <b v="1"/>
  </r>
  <r>
    <n v="424"/>
    <s v="Schmidt-Gomez"/>
    <s v="User-centric impactful projection"/>
    <n v="5100"/>
    <n v="2064"/>
    <x v="0"/>
    <n v="0.40470588235294119"/>
    <n v="24.867469879518072"/>
    <x v="1"/>
    <x v="7"/>
    <n v="83"/>
    <x v="1"/>
    <s v="USD"/>
    <n v="1524027600"/>
    <x v="404"/>
    <b v="0"/>
    <b v="0"/>
  </r>
  <r>
    <n v="425"/>
    <s v="Sullivan, Davis and Booth"/>
    <s v="Vision-oriented actuating hardware"/>
    <n v="2700"/>
    <n v="7767"/>
    <x v="1"/>
    <n v="2.8766666666666665"/>
    <n v="84.423913043478265"/>
    <x v="7"/>
    <x v="14"/>
    <n v="92"/>
    <x v="1"/>
    <s v="USD"/>
    <n v="1438059600"/>
    <x v="405"/>
    <b v="0"/>
    <b v="0"/>
  </r>
  <r>
    <n v="426"/>
    <s v="Edwards-Kane"/>
    <s v="Virtual leadingedge framework"/>
    <n v="1800"/>
    <n v="10313"/>
    <x v="1"/>
    <n v="5.7294444444444448"/>
    <n v="47.091324200913242"/>
    <x v="3"/>
    <x v="3"/>
    <n v="219"/>
    <x v="1"/>
    <s v="USD"/>
    <n v="1361944800"/>
    <x v="406"/>
    <b v="0"/>
    <b v="0"/>
  </r>
  <r>
    <n v="427"/>
    <s v="Hicks, Wall and Webb"/>
    <s v="Managed discrete framework"/>
    <n v="174500"/>
    <n v="197018"/>
    <x v="1"/>
    <n v="1.1290429799426933"/>
    <n v="77.996041171813147"/>
    <x v="3"/>
    <x v="3"/>
    <n v="2526"/>
    <x v="1"/>
    <s v="USD"/>
    <n v="1410584400"/>
    <x v="407"/>
    <b v="0"/>
    <b v="1"/>
  </r>
  <r>
    <n v="428"/>
    <s v="Mayer-Richmond"/>
    <s v="Progressive zero-defect capability"/>
    <n v="101400"/>
    <n v="47037"/>
    <x v="0"/>
    <n v="0.46387573964497042"/>
    <n v="62.967871485943775"/>
    <x v="4"/>
    <x v="10"/>
    <n v="747"/>
    <x v="1"/>
    <s v="USD"/>
    <n v="1297404000"/>
    <x v="408"/>
    <b v="0"/>
    <b v="0"/>
  </r>
  <r>
    <n v="429"/>
    <s v="Robles Ltd"/>
    <s v="Right-sized demand-driven adapter"/>
    <n v="191000"/>
    <n v="173191"/>
    <x v="3"/>
    <n v="0.90675916230366493"/>
    <n v="81.006080449017773"/>
    <x v="7"/>
    <x v="14"/>
    <n v="2138"/>
    <x v="1"/>
    <s v="USD"/>
    <n v="1392012000"/>
    <x v="409"/>
    <b v="0"/>
    <b v="1"/>
  </r>
  <r>
    <n v="430"/>
    <s v="Cochran Ltd"/>
    <s v="Re-engineered attitude-oriented frame"/>
    <n v="8100"/>
    <n v="5487"/>
    <x v="0"/>
    <n v="0.67740740740740746"/>
    <n v="65.321428571428569"/>
    <x v="3"/>
    <x v="3"/>
    <n v="84"/>
    <x v="1"/>
    <s v="USD"/>
    <n v="1569733200"/>
    <x v="410"/>
    <b v="0"/>
    <b v="0"/>
  </r>
  <r>
    <n v="431"/>
    <s v="Rosales LLC"/>
    <s v="Compatible multimedia utilization"/>
    <n v="5100"/>
    <n v="9817"/>
    <x v="1"/>
    <n v="1.9249019607843136"/>
    <n v="104.43617021276596"/>
    <x v="3"/>
    <x v="3"/>
    <n v="94"/>
    <x v="1"/>
    <s v="USD"/>
    <n v="1529643600"/>
    <x v="312"/>
    <b v="1"/>
    <b v="0"/>
  </r>
  <r>
    <n v="432"/>
    <s v="Harper-Bryan"/>
    <s v="Re-contextualized dedicated hardware"/>
    <n v="7700"/>
    <n v="6369"/>
    <x v="0"/>
    <n v="0.82714285714285718"/>
    <n v="69.989010989010993"/>
    <x v="3"/>
    <x v="3"/>
    <n v="91"/>
    <x v="1"/>
    <s v="USD"/>
    <n v="1399006800"/>
    <x v="411"/>
    <b v="0"/>
    <b v="0"/>
  </r>
  <r>
    <n v="433"/>
    <s v="Potter, Harper and Everett"/>
    <s v="Decentralized composite paradigm"/>
    <n v="121400"/>
    <n v="65755"/>
    <x v="0"/>
    <n v="0.54163920922570019"/>
    <n v="83.023989898989896"/>
    <x v="4"/>
    <x v="4"/>
    <n v="792"/>
    <x v="1"/>
    <s v="USD"/>
    <n v="1385359200"/>
    <x v="412"/>
    <b v="0"/>
    <b v="1"/>
  </r>
  <r>
    <n v="434"/>
    <s v="Floyd-Sims"/>
    <s v="Cloned transitional hierarchy"/>
    <n v="5400"/>
    <n v="903"/>
    <x v="3"/>
    <n v="0.16722222222222222"/>
    <n v="90.3"/>
    <x v="3"/>
    <x v="3"/>
    <n v="10"/>
    <x v="0"/>
    <s v="CAD"/>
    <n v="1480572000"/>
    <x v="413"/>
    <b v="1"/>
    <b v="0"/>
  </r>
  <r>
    <n v="435"/>
    <s v="Spence, Jackson and Kelly"/>
    <s v="Advanced discrete leverage"/>
    <n v="152400"/>
    <n v="178120"/>
    <x v="1"/>
    <n v="1.168766404199475"/>
    <n v="103.98131932282546"/>
    <x v="3"/>
    <x v="3"/>
    <n v="1713"/>
    <x v="6"/>
    <s v="EUR"/>
    <n v="1418623200"/>
    <x v="414"/>
    <b v="0"/>
    <b v="1"/>
  </r>
  <r>
    <n v="436"/>
    <s v="King-Nguyen"/>
    <s v="Open-source incremental throughput"/>
    <n v="1300"/>
    <n v="13678"/>
    <x v="1"/>
    <n v="10.521538461538462"/>
    <n v="54.931726907630519"/>
    <x v="1"/>
    <x v="17"/>
    <n v="249"/>
    <x v="1"/>
    <s v="USD"/>
    <n v="1555736400"/>
    <x v="354"/>
    <b v="0"/>
    <b v="0"/>
  </r>
  <r>
    <n v="437"/>
    <s v="Hansen Group"/>
    <s v="Centralized regional interface"/>
    <n v="8100"/>
    <n v="9969"/>
    <x v="1"/>
    <n v="1.2307407407407407"/>
    <n v="51.921875"/>
    <x v="4"/>
    <x v="10"/>
    <n v="192"/>
    <x v="1"/>
    <s v="USD"/>
    <n v="1442120400"/>
    <x v="415"/>
    <b v="0"/>
    <b v="1"/>
  </r>
  <r>
    <n v="438"/>
    <s v="Mathis, Hall and Hansen"/>
    <s v="Streamlined web-enabled knowledgebase"/>
    <n v="8300"/>
    <n v="14827"/>
    <x v="1"/>
    <n v="1.7863855421686747"/>
    <n v="60.02834008097166"/>
    <x v="3"/>
    <x v="3"/>
    <n v="247"/>
    <x v="1"/>
    <s v="USD"/>
    <n v="1362376800"/>
    <x v="416"/>
    <b v="0"/>
    <b v="0"/>
  </r>
  <r>
    <n v="439"/>
    <s v="Cummings Inc"/>
    <s v="Digitized transitional monitoring"/>
    <n v="28400"/>
    <n v="100900"/>
    <x v="1"/>
    <n v="3.5528169014084505"/>
    <n v="44.003488879197555"/>
    <x v="4"/>
    <x v="22"/>
    <n v="2293"/>
    <x v="1"/>
    <s v="USD"/>
    <n v="1478408400"/>
    <x v="417"/>
    <b v="0"/>
    <b v="0"/>
  </r>
  <r>
    <n v="440"/>
    <s v="Miller-Poole"/>
    <s v="Networked optimal adapter"/>
    <n v="102500"/>
    <n v="165954"/>
    <x v="1"/>
    <n v="1.6190634146341463"/>
    <n v="53.003513254551258"/>
    <x v="4"/>
    <x v="19"/>
    <n v="3131"/>
    <x v="1"/>
    <s v="USD"/>
    <n v="1498798800"/>
    <x v="418"/>
    <b v="0"/>
    <b v="0"/>
  </r>
  <r>
    <n v="441"/>
    <s v="Rodriguez-West"/>
    <s v="Automated optimal function"/>
    <n v="7000"/>
    <n v="1744"/>
    <x v="0"/>
    <n v="0.24914285714285714"/>
    <n v="54.5"/>
    <x v="2"/>
    <x v="8"/>
    <n v="32"/>
    <x v="1"/>
    <s v="USD"/>
    <n v="1335416400"/>
    <x v="419"/>
    <b v="0"/>
    <b v="0"/>
  </r>
  <r>
    <n v="442"/>
    <s v="Calderon, Bradford and Dean"/>
    <s v="Devolved system-worthy framework"/>
    <n v="5400"/>
    <n v="10731"/>
    <x v="1"/>
    <n v="1.9872222222222222"/>
    <n v="75.04195804195804"/>
    <x v="3"/>
    <x v="3"/>
    <n v="143"/>
    <x v="6"/>
    <s v="EUR"/>
    <n v="1504328400"/>
    <x v="420"/>
    <b v="0"/>
    <b v="0"/>
  </r>
  <r>
    <n v="443"/>
    <s v="Clark-Bowman"/>
    <s v="Stand-alone user-facing service-desk"/>
    <n v="9300"/>
    <n v="3232"/>
    <x v="3"/>
    <n v="0.34752688172043011"/>
    <n v="35.911111111111111"/>
    <x v="3"/>
    <x v="3"/>
    <n v="90"/>
    <x v="1"/>
    <s v="USD"/>
    <n v="1285822800"/>
    <x v="421"/>
    <b v="0"/>
    <b v="0"/>
  </r>
  <r>
    <n v="444"/>
    <s v="Hensley Ltd"/>
    <s v="Versatile global attitude"/>
    <n v="6200"/>
    <n v="10938"/>
    <x v="1"/>
    <n v="1.7641935483870967"/>
    <n v="36.952702702702702"/>
    <x v="1"/>
    <x v="7"/>
    <n v="296"/>
    <x v="1"/>
    <s v="USD"/>
    <n v="1311483600"/>
    <x v="422"/>
    <b v="0"/>
    <b v="1"/>
  </r>
  <r>
    <n v="445"/>
    <s v="Anderson-Pearson"/>
    <s v="Intuitive demand-driven Local Area Network"/>
    <n v="2100"/>
    <n v="10739"/>
    <x v="1"/>
    <n v="5.1138095238095236"/>
    <n v="63.170588235294119"/>
    <x v="3"/>
    <x v="3"/>
    <n v="170"/>
    <x v="1"/>
    <s v="USD"/>
    <n v="1291356000"/>
    <x v="423"/>
    <b v="0"/>
    <b v="1"/>
  </r>
  <r>
    <n v="446"/>
    <s v="Martin, Martin and Solis"/>
    <s v="Assimilated uniform methodology"/>
    <n v="6800"/>
    <n v="5579"/>
    <x v="0"/>
    <n v="0.82044117647058823"/>
    <n v="29.99462365591398"/>
    <x v="2"/>
    <x v="8"/>
    <n v="186"/>
    <x v="1"/>
    <s v="USD"/>
    <n v="1355810400"/>
    <x v="424"/>
    <b v="0"/>
    <b v="0"/>
  </r>
  <r>
    <n v="447"/>
    <s v="Harrington-Harper"/>
    <s v="Self-enabling next generation algorithm"/>
    <n v="155200"/>
    <n v="37754"/>
    <x v="3"/>
    <n v="0.24326030927835052"/>
    <n v="86"/>
    <x v="4"/>
    <x v="19"/>
    <n v="439"/>
    <x v="4"/>
    <s v="GBP"/>
    <n v="1513663200"/>
    <x v="425"/>
    <b v="0"/>
    <b v="0"/>
  </r>
  <r>
    <n v="448"/>
    <s v="Price and Sons"/>
    <s v="Object-based demand-driven strategy"/>
    <n v="89900"/>
    <n v="45384"/>
    <x v="0"/>
    <n v="0.50482758620689661"/>
    <n v="75.014876033057845"/>
    <x v="6"/>
    <x v="11"/>
    <n v="605"/>
    <x v="1"/>
    <s v="USD"/>
    <n v="1365915600"/>
    <x v="426"/>
    <b v="0"/>
    <b v="1"/>
  </r>
  <r>
    <n v="449"/>
    <s v="Cuevas-Morales"/>
    <s v="Public-key coherent ability"/>
    <n v="900"/>
    <n v="8703"/>
    <x v="1"/>
    <n v="9.67"/>
    <n v="101.19767441860465"/>
    <x v="6"/>
    <x v="11"/>
    <n v="86"/>
    <x v="3"/>
    <s v="DKK"/>
    <n v="1551852000"/>
    <x v="427"/>
    <b v="0"/>
    <b v="0"/>
  </r>
  <r>
    <n v="450"/>
    <s v="Delgado-Hatfield"/>
    <s v="Up-sized composite success"/>
    <n v="100"/>
    <n v="4"/>
    <x v="0"/>
    <n v="0.04"/>
    <n v="4"/>
    <x v="4"/>
    <x v="10"/>
    <n v="1"/>
    <x v="0"/>
    <s v="CAD"/>
    <n v="1540098000"/>
    <x v="428"/>
    <b v="0"/>
    <b v="0"/>
  </r>
  <r>
    <n v="451"/>
    <s v="Padilla-Porter"/>
    <s v="Innovative exuding matrix"/>
    <n v="148400"/>
    <n v="182302"/>
    <x v="1"/>
    <n v="1.2284501347708894"/>
    <n v="29.001272669424118"/>
    <x v="1"/>
    <x v="1"/>
    <n v="6286"/>
    <x v="1"/>
    <s v="USD"/>
    <n v="1500440400"/>
    <x v="429"/>
    <b v="0"/>
    <b v="0"/>
  </r>
  <r>
    <n v="452"/>
    <s v="Morris Group"/>
    <s v="Realigned impactful artificial intelligence"/>
    <n v="4800"/>
    <n v="3045"/>
    <x v="0"/>
    <n v="0.63437500000000002"/>
    <n v="98.225806451612897"/>
    <x v="4"/>
    <x v="6"/>
    <n v="31"/>
    <x v="1"/>
    <s v="USD"/>
    <n v="1278392400"/>
    <x v="430"/>
    <b v="0"/>
    <b v="0"/>
  </r>
  <r>
    <n v="453"/>
    <s v="Saunders Ltd"/>
    <s v="Multi-layered multi-tasking secured line"/>
    <n v="182400"/>
    <n v="102749"/>
    <x v="0"/>
    <n v="0.56331688596491225"/>
    <n v="87.001693480101608"/>
    <x v="4"/>
    <x v="22"/>
    <n v="1181"/>
    <x v="1"/>
    <s v="USD"/>
    <n v="1480572000"/>
    <x v="431"/>
    <b v="0"/>
    <b v="0"/>
  </r>
  <r>
    <n v="454"/>
    <s v="Woods Inc"/>
    <s v="Upgradable upward-trending portal"/>
    <n v="4000"/>
    <n v="1763"/>
    <x v="0"/>
    <n v="0.44074999999999998"/>
    <n v="45.205128205128204"/>
    <x v="4"/>
    <x v="6"/>
    <n v="39"/>
    <x v="1"/>
    <s v="USD"/>
    <n v="1382331600"/>
    <x v="432"/>
    <b v="0"/>
    <b v="1"/>
  </r>
  <r>
    <n v="455"/>
    <s v="Villanueva, Wright and Richardson"/>
    <s v="Profit-focused global product"/>
    <n v="116500"/>
    <n v="137904"/>
    <x v="1"/>
    <n v="1.1837253218884121"/>
    <n v="37.001341561577675"/>
    <x v="3"/>
    <x v="3"/>
    <n v="3727"/>
    <x v="1"/>
    <s v="USD"/>
    <n v="1316754000"/>
    <x v="433"/>
    <b v="0"/>
    <b v="0"/>
  </r>
  <r>
    <n v="456"/>
    <s v="Wilson, Brooks and Clark"/>
    <s v="Operative well-modulated data-warehouse"/>
    <n v="146400"/>
    <n v="152438"/>
    <x v="1"/>
    <n v="1.041243169398907"/>
    <n v="94.976947040498445"/>
    <x v="1"/>
    <x v="7"/>
    <n v="1605"/>
    <x v="1"/>
    <s v="USD"/>
    <n v="1518242400"/>
    <x v="434"/>
    <b v="0"/>
    <b v="1"/>
  </r>
  <r>
    <n v="457"/>
    <s v="Sheppard, Smith and Spence"/>
    <s v="Cloned asymmetric functionalities"/>
    <n v="5000"/>
    <n v="1332"/>
    <x v="0"/>
    <n v="0.26640000000000003"/>
    <n v="28.956521739130434"/>
    <x v="3"/>
    <x v="3"/>
    <n v="46"/>
    <x v="1"/>
    <s v="USD"/>
    <n v="1476421200"/>
    <x v="435"/>
    <b v="0"/>
    <b v="0"/>
  </r>
  <r>
    <n v="458"/>
    <s v="Wise, Thompson and Allen"/>
    <s v="Pre-emptive neutral portal"/>
    <n v="33800"/>
    <n v="118706"/>
    <x v="1"/>
    <n v="3.5120118343195266"/>
    <n v="55.993396226415094"/>
    <x v="3"/>
    <x v="3"/>
    <n v="2120"/>
    <x v="1"/>
    <s v="USD"/>
    <n v="1269752400"/>
    <x v="436"/>
    <b v="0"/>
    <b v="0"/>
  </r>
  <r>
    <n v="459"/>
    <s v="Lane, Ryan and Chapman"/>
    <s v="Switchable demand-driven help-desk"/>
    <n v="6300"/>
    <n v="5674"/>
    <x v="0"/>
    <n v="0.90063492063492068"/>
    <n v="54.038095238095238"/>
    <x v="4"/>
    <x v="4"/>
    <n v="105"/>
    <x v="1"/>
    <s v="USD"/>
    <n v="1419746400"/>
    <x v="437"/>
    <b v="0"/>
    <b v="0"/>
  </r>
  <r>
    <n v="460"/>
    <s v="Rich, Alvarez and King"/>
    <s v="Business-focused static ability"/>
    <n v="2400"/>
    <n v="4119"/>
    <x v="1"/>
    <n v="1.7162500000000001"/>
    <n v="82.38"/>
    <x v="3"/>
    <x v="3"/>
    <n v="50"/>
    <x v="1"/>
    <s v="USD"/>
    <n v="1281330000"/>
    <x v="438"/>
    <b v="0"/>
    <b v="0"/>
  </r>
  <r>
    <n v="461"/>
    <s v="Terry-Salinas"/>
    <s v="Networked secondary structure"/>
    <n v="98800"/>
    <n v="139354"/>
    <x v="1"/>
    <n v="1.4104655870445344"/>
    <n v="66.997115384615384"/>
    <x v="4"/>
    <x v="6"/>
    <n v="2080"/>
    <x v="1"/>
    <s v="USD"/>
    <n v="1398661200"/>
    <x v="439"/>
    <b v="0"/>
    <b v="0"/>
  </r>
  <r>
    <n v="462"/>
    <s v="Wang-Rodriguez"/>
    <s v="Total multimedia website"/>
    <n v="188800"/>
    <n v="57734"/>
    <x v="0"/>
    <n v="0.30579449152542371"/>
    <n v="107.91401869158878"/>
    <x v="6"/>
    <x v="20"/>
    <n v="535"/>
    <x v="1"/>
    <s v="USD"/>
    <n v="1359525600"/>
    <x v="440"/>
    <b v="0"/>
    <b v="0"/>
  </r>
  <r>
    <n v="463"/>
    <s v="Mckee-Hill"/>
    <s v="Cross-platform upward-trending parallelism"/>
    <n v="134300"/>
    <n v="145265"/>
    <x v="1"/>
    <n v="1.0816455696202532"/>
    <n v="69.009501187648453"/>
    <x v="4"/>
    <x v="10"/>
    <n v="2105"/>
    <x v="1"/>
    <s v="USD"/>
    <n v="1388469600"/>
    <x v="441"/>
    <b v="0"/>
    <b v="0"/>
  </r>
  <r>
    <n v="464"/>
    <s v="Gomez LLC"/>
    <s v="Pre-emptive mission-critical hardware"/>
    <n v="71200"/>
    <n v="95020"/>
    <x v="1"/>
    <n v="1.3345505617977529"/>
    <n v="39.006568144499177"/>
    <x v="3"/>
    <x v="3"/>
    <n v="2436"/>
    <x v="1"/>
    <s v="USD"/>
    <n v="1518328800"/>
    <x v="442"/>
    <b v="0"/>
    <b v="0"/>
  </r>
  <r>
    <n v="465"/>
    <s v="Gonzalez-Robbins"/>
    <s v="Up-sized responsive protocol"/>
    <n v="4700"/>
    <n v="8829"/>
    <x v="1"/>
    <n v="1.8785106382978722"/>
    <n v="110.3625"/>
    <x v="5"/>
    <x v="18"/>
    <n v="80"/>
    <x v="1"/>
    <s v="USD"/>
    <n v="1517032800"/>
    <x v="443"/>
    <b v="0"/>
    <b v="0"/>
  </r>
  <r>
    <n v="466"/>
    <s v="Obrien and Sons"/>
    <s v="Pre-emptive transitional frame"/>
    <n v="1200"/>
    <n v="3984"/>
    <x v="1"/>
    <n v="3.32"/>
    <n v="94.857142857142861"/>
    <x v="2"/>
    <x v="8"/>
    <n v="42"/>
    <x v="1"/>
    <s v="USD"/>
    <n v="1368594000"/>
    <x v="444"/>
    <b v="0"/>
    <b v="1"/>
  </r>
  <r>
    <n v="467"/>
    <s v="Shaw Ltd"/>
    <s v="Profit-focused content-based application"/>
    <n v="1400"/>
    <n v="8053"/>
    <x v="1"/>
    <n v="5.7521428571428572"/>
    <n v="57.935251798561154"/>
    <x v="2"/>
    <x v="2"/>
    <n v="139"/>
    <x v="0"/>
    <s v="CAD"/>
    <n v="1448258400"/>
    <x v="445"/>
    <b v="0"/>
    <b v="1"/>
  </r>
  <r>
    <n v="468"/>
    <s v="Hughes Inc"/>
    <s v="Streamlined neutral analyzer"/>
    <n v="4000"/>
    <n v="1620"/>
    <x v="0"/>
    <n v="0.40500000000000003"/>
    <n v="101.25"/>
    <x v="3"/>
    <x v="3"/>
    <n v="16"/>
    <x v="1"/>
    <s v="USD"/>
    <n v="1555218000"/>
    <x v="368"/>
    <b v="0"/>
    <b v="0"/>
  </r>
  <r>
    <n v="469"/>
    <s v="Olsen-Ryan"/>
    <s v="Assimilated neutral utilization"/>
    <n v="5600"/>
    <n v="10328"/>
    <x v="1"/>
    <n v="1.8442857142857143"/>
    <n v="64.95597484276729"/>
    <x v="4"/>
    <x v="6"/>
    <n v="159"/>
    <x v="1"/>
    <s v="USD"/>
    <n v="1431925200"/>
    <x v="446"/>
    <b v="0"/>
    <b v="0"/>
  </r>
  <r>
    <n v="470"/>
    <s v="Grimes, Holland and Sloan"/>
    <s v="Extended dedicated archive"/>
    <n v="3600"/>
    <n v="10289"/>
    <x v="1"/>
    <n v="2.8580555555555556"/>
    <n v="27.00524934383202"/>
    <x v="2"/>
    <x v="8"/>
    <n v="381"/>
    <x v="1"/>
    <s v="USD"/>
    <n v="1481522400"/>
    <x v="447"/>
    <b v="0"/>
    <b v="0"/>
  </r>
  <r>
    <n v="471"/>
    <s v="Perry and Sons"/>
    <s v="Configurable static help-desk"/>
    <n v="3100"/>
    <n v="9889"/>
    <x v="1"/>
    <n v="3.19"/>
    <n v="50.97422680412371"/>
    <x v="0"/>
    <x v="0"/>
    <n v="194"/>
    <x v="4"/>
    <s v="GBP"/>
    <n v="1335934800"/>
    <x v="448"/>
    <b v="0"/>
    <b v="1"/>
  </r>
  <r>
    <n v="472"/>
    <s v="Turner, Young and Collins"/>
    <s v="Self-enabling clear-thinking framework"/>
    <n v="153800"/>
    <n v="60342"/>
    <x v="0"/>
    <n v="0.39234070221066319"/>
    <n v="104.94260869565217"/>
    <x v="1"/>
    <x v="1"/>
    <n v="575"/>
    <x v="1"/>
    <s v="USD"/>
    <n v="1552280400"/>
    <x v="178"/>
    <b v="0"/>
    <b v="0"/>
  </r>
  <r>
    <n v="473"/>
    <s v="Richardson Inc"/>
    <s v="Assimilated fault-tolerant capacity"/>
    <n v="5000"/>
    <n v="8907"/>
    <x v="1"/>
    <n v="1.7814000000000001"/>
    <n v="84.028301886792448"/>
    <x v="1"/>
    <x v="5"/>
    <n v="106"/>
    <x v="1"/>
    <s v="USD"/>
    <n v="1529989200"/>
    <x v="449"/>
    <b v="0"/>
    <b v="0"/>
  </r>
  <r>
    <n v="474"/>
    <s v="Santos-Young"/>
    <s v="Enhanced neutral ability"/>
    <n v="4000"/>
    <n v="14606"/>
    <x v="1"/>
    <n v="3.6515"/>
    <n v="102.85915492957747"/>
    <x v="4"/>
    <x v="19"/>
    <n v="142"/>
    <x v="1"/>
    <s v="USD"/>
    <n v="1418709600"/>
    <x v="450"/>
    <b v="0"/>
    <b v="0"/>
  </r>
  <r>
    <n v="475"/>
    <s v="Nichols Ltd"/>
    <s v="Function-based attitude-oriented groupware"/>
    <n v="7400"/>
    <n v="8432"/>
    <x v="1"/>
    <n v="1.1394594594594594"/>
    <n v="39.962085308056871"/>
    <x v="5"/>
    <x v="18"/>
    <n v="211"/>
    <x v="1"/>
    <s v="USD"/>
    <n v="1372136400"/>
    <x v="451"/>
    <b v="0"/>
    <b v="1"/>
  </r>
  <r>
    <n v="476"/>
    <s v="Murphy PLC"/>
    <s v="Optional solution-oriented instruction set"/>
    <n v="191500"/>
    <n v="57122"/>
    <x v="0"/>
    <n v="0.29828720626631855"/>
    <n v="51.001785714285717"/>
    <x v="5"/>
    <x v="13"/>
    <n v="1120"/>
    <x v="1"/>
    <s v="USD"/>
    <n v="1533877200"/>
    <x v="452"/>
    <b v="0"/>
    <b v="0"/>
  </r>
  <r>
    <n v="477"/>
    <s v="Hogan, Porter and Rivera"/>
    <s v="Organic object-oriented core"/>
    <n v="8500"/>
    <n v="4613"/>
    <x v="0"/>
    <n v="0.54270588235294115"/>
    <n v="40.823008849557525"/>
    <x v="4"/>
    <x v="22"/>
    <n v="113"/>
    <x v="1"/>
    <s v="USD"/>
    <n v="1309064400"/>
    <x v="453"/>
    <b v="0"/>
    <b v="0"/>
  </r>
  <r>
    <n v="478"/>
    <s v="Lyons LLC"/>
    <s v="Balanced impactful circuit"/>
    <n v="68800"/>
    <n v="162603"/>
    <x v="1"/>
    <n v="2.3634156976744185"/>
    <n v="58.999637155297535"/>
    <x v="2"/>
    <x v="8"/>
    <n v="2756"/>
    <x v="1"/>
    <s v="USD"/>
    <n v="1425877200"/>
    <x v="454"/>
    <b v="0"/>
    <b v="0"/>
  </r>
  <r>
    <n v="479"/>
    <s v="Long-Greene"/>
    <s v="Future-proofed heuristic encryption"/>
    <n v="2400"/>
    <n v="12310"/>
    <x v="1"/>
    <n v="5.1291666666666664"/>
    <n v="71.156069364161851"/>
    <x v="0"/>
    <x v="0"/>
    <n v="173"/>
    <x v="4"/>
    <s v="GBP"/>
    <n v="1501304400"/>
    <x v="455"/>
    <b v="0"/>
    <b v="0"/>
  </r>
  <r>
    <n v="480"/>
    <s v="Robles-Hudson"/>
    <s v="Balanced bifurcated leverage"/>
    <n v="8600"/>
    <n v="8656"/>
    <x v="1"/>
    <n v="1.0065116279069768"/>
    <n v="99.494252873563212"/>
    <x v="7"/>
    <x v="14"/>
    <n v="87"/>
    <x v="1"/>
    <s v="USD"/>
    <n v="1268287200"/>
    <x v="456"/>
    <b v="0"/>
    <b v="1"/>
  </r>
  <r>
    <n v="481"/>
    <s v="Mcclure LLC"/>
    <s v="Sharable discrete budgetary management"/>
    <n v="196600"/>
    <n v="159931"/>
    <x v="0"/>
    <n v="0.81348423194303154"/>
    <n v="103.98634590377114"/>
    <x v="3"/>
    <x v="3"/>
    <n v="1538"/>
    <x v="1"/>
    <s v="USD"/>
    <n v="1412139600"/>
    <x v="457"/>
    <b v="0"/>
    <b v="1"/>
  </r>
  <r>
    <n v="482"/>
    <s v="Martin, Russell and Baker"/>
    <s v="Focused solution-oriented instruction set"/>
    <n v="4200"/>
    <n v="689"/>
    <x v="0"/>
    <n v="0.16404761904761905"/>
    <n v="76.555555555555557"/>
    <x v="5"/>
    <x v="13"/>
    <n v="9"/>
    <x v="1"/>
    <s v="USD"/>
    <n v="1330063200"/>
    <x v="458"/>
    <b v="0"/>
    <b v="1"/>
  </r>
  <r>
    <n v="483"/>
    <s v="Rice-Parker"/>
    <s v="Down-sized actuating infrastructure"/>
    <n v="91400"/>
    <n v="48236"/>
    <x v="0"/>
    <n v="0.52774617067833696"/>
    <n v="87.068592057761734"/>
    <x v="3"/>
    <x v="3"/>
    <n v="554"/>
    <x v="1"/>
    <s v="USD"/>
    <n v="1576130400"/>
    <x v="459"/>
    <b v="0"/>
    <b v="0"/>
  </r>
  <r>
    <n v="484"/>
    <s v="Landry Inc"/>
    <s v="Synergistic cohesive adapter"/>
    <n v="29600"/>
    <n v="77021"/>
    <x v="1"/>
    <n v="2.6020608108108108"/>
    <n v="48.99554707379135"/>
    <x v="0"/>
    <x v="0"/>
    <n v="1572"/>
    <x v="4"/>
    <s v="GBP"/>
    <n v="1407128400"/>
    <x v="460"/>
    <b v="0"/>
    <b v="1"/>
  </r>
  <r>
    <n v="485"/>
    <s v="Richards-Davis"/>
    <s v="Quality-focused mission-critical structure"/>
    <n v="90600"/>
    <n v="27844"/>
    <x v="0"/>
    <n v="0.30732891832229581"/>
    <n v="42.969135802469133"/>
    <x v="3"/>
    <x v="3"/>
    <n v="648"/>
    <x v="4"/>
    <s v="GBP"/>
    <n v="1560142800"/>
    <x v="461"/>
    <b v="0"/>
    <b v="0"/>
  </r>
  <r>
    <n v="486"/>
    <s v="Davis, Cox and Fox"/>
    <s v="Compatible exuding Graphical User Interface"/>
    <n v="5200"/>
    <n v="702"/>
    <x v="0"/>
    <n v="0.13500000000000001"/>
    <n v="33.428571428571431"/>
    <x v="5"/>
    <x v="18"/>
    <n v="21"/>
    <x v="4"/>
    <s v="GBP"/>
    <n v="1520575200"/>
    <x v="462"/>
    <b v="0"/>
    <b v="1"/>
  </r>
  <r>
    <n v="487"/>
    <s v="Smith-Wallace"/>
    <s v="Monitored 24/7 time-frame"/>
    <n v="110300"/>
    <n v="197024"/>
    <x v="1"/>
    <n v="1.7862556663644606"/>
    <n v="83.982949701619773"/>
    <x v="3"/>
    <x v="3"/>
    <n v="2346"/>
    <x v="1"/>
    <s v="USD"/>
    <n v="1492664400"/>
    <x v="463"/>
    <b v="0"/>
    <b v="0"/>
  </r>
  <r>
    <n v="488"/>
    <s v="Cordova, Shaw and Wang"/>
    <s v="Virtual secondary open architecture"/>
    <n v="5300"/>
    <n v="11663"/>
    <x v="1"/>
    <n v="2.2005660377358489"/>
    <n v="101.41739130434783"/>
    <x v="3"/>
    <x v="3"/>
    <n v="115"/>
    <x v="1"/>
    <s v="USD"/>
    <n v="1454479200"/>
    <x v="464"/>
    <b v="0"/>
    <b v="0"/>
  </r>
  <r>
    <n v="489"/>
    <s v="Clark Inc"/>
    <s v="Down-sized mobile time-frame"/>
    <n v="9200"/>
    <n v="9339"/>
    <x v="1"/>
    <n v="1.015108695652174"/>
    <n v="109.87058823529412"/>
    <x v="2"/>
    <x v="8"/>
    <n v="85"/>
    <x v="6"/>
    <s v="EUR"/>
    <n v="1281934800"/>
    <x v="465"/>
    <b v="0"/>
    <b v="0"/>
  </r>
  <r>
    <n v="490"/>
    <s v="Young and Sons"/>
    <s v="Innovative disintermediate encryption"/>
    <n v="2400"/>
    <n v="4596"/>
    <x v="1"/>
    <n v="1.915"/>
    <n v="31.916666666666668"/>
    <x v="8"/>
    <x v="23"/>
    <n v="144"/>
    <x v="1"/>
    <s v="USD"/>
    <n v="1573970400"/>
    <x v="466"/>
    <b v="0"/>
    <b v="0"/>
  </r>
  <r>
    <n v="491"/>
    <s v="Henson PLC"/>
    <s v="Universal contextually-based knowledgebase"/>
    <n v="56800"/>
    <n v="173437"/>
    <x v="1"/>
    <n v="3.0534683098591549"/>
    <n v="70.993450675399103"/>
    <x v="0"/>
    <x v="0"/>
    <n v="2443"/>
    <x v="1"/>
    <s v="USD"/>
    <n v="1372654800"/>
    <x v="467"/>
    <b v="0"/>
    <b v="1"/>
  </r>
  <r>
    <n v="492"/>
    <s v="Garcia Group"/>
    <s v="Persevering interactive matrix"/>
    <n v="191000"/>
    <n v="45831"/>
    <x v="3"/>
    <n v="0.23995287958115183"/>
    <n v="77.026890756302521"/>
    <x v="4"/>
    <x v="12"/>
    <n v="595"/>
    <x v="1"/>
    <s v="USD"/>
    <n v="1275886800"/>
    <x v="468"/>
    <b v="1"/>
    <b v="1"/>
  </r>
  <r>
    <n v="493"/>
    <s v="Adams, Walker and Wong"/>
    <s v="Seamless background framework"/>
    <n v="900"/>
    <n v="6514"/>
    <x v="1"/>
    <n v="7.2377777777777776"/>
    <n v="101.78125"/>
    <x v="7"/>
    <x v="14"/>
    <n v="64"/>
    <x v="1"/>
    <s v="USD"/>
    <n v="1561784400"/>
    <x v="469"/>
    <b v="0"/>
    <b v="0"/>
  </r>
  <r>
    <n v="494"/>
    <s v="Hopkins-Browning"/>
    <s v="Balanced upward-trending productivity"/>
    <n v="2500"/>
    <n v="13684"/>
    <x v="1"/>
    <n v="5.4736000000000002"/>
    <n v="51.059701492537314"/>
    <x v="2"/>
    <x v="8"/>
    <n v="268"/>
    <x v="1"/>
    <s v="USD"/>
    <n v="1332392400"/>
    <x v="470"/>
    <b v="0"/>
    <b v="0"/>
  </r>
  <r>
    <n v="495"/>
    <s v="Bell, Edwards and Andersen"/>
    <s v="Centralized clear-thinking solution"/>
    <n v="3200"/>
    <n v="13264"/>
    <x v="1"/>
    <n v="4.1449999999999996"/>
    <n v="68.02051282051282"/>
    <x v="3"/>
    <x v="3"/>
    <n v="195"/>
    <x v="3"/>
    <s v="DKK"/>
    <n v="1402376400"/>
    <x v="471"/>
    <b v="0"/>
    <b v="0"/>
  </r>
  <r>
    <n v="496"/>
    <s v="Morales Group"/>
    <s v="Optimized bi-directional extranet"/>
    <n v="183800"/>
    <n v="1667"/>
    <x v="0"/>
    <n v="9.0696409140369975E-3"/>
    <n v="30.87037037037037"/>
    <x v="4"/>
    <x v="10"/>
    <n v="54"/>
    <x v="1"/>
    <s v="USD"/>
    <n v="1495342800"/>
    <x v="472"/>
    <b v="0"/>
    <b v="0"/>
  </r>
  <r>
    <n v="497"/>
    <s v="Lucero Group"/>
    <s v="Intuitive actuating benchmark"/>
    <n v="9800"/>
    <n v="3349"/>
    <x v="0"/>
    <n v="0.34173469387755101"/>
    <n v="27.908333333333335"/>
    <x v="2"/>
    <x v="8"/>
    <n v="120"/>
    <x v="1"/>
    <s v="USD"/>
    <n v="1482213600"/>
    <x v="473"/>
    <b v="0"/>
    <b v="1"/>
  </r>
  <r>
    <n v="498"/>
    <s v="Smith, Brown and Davis"/>
    <s v="Devolved background project"/>
    <n v="193400"/>
    <n v="46317"/>
    <x v="0"/>
    <n v="0.239488107549121"/>
    <n v="79.994818652849744"/>
    <x v="2"/>
    <x v="2"/>
    <n v="579"/>
    <x v="3"/>
    <s v="DKK"/>
    <n v="1420092000"/>
    <x v="474"/>
    <b v="0"/>
    <b v="0"/>
  </r>
  <r>
    <n v="499"/>
    <s v="Hunt Group"/>
    <s v="Reverse-engineered executive emulation"/>
    <n v="163800"/>
    <n v="78743"/>
    <x v="0"/>
    <n v="0.48072649572649573"/>
    <n v="38.003378378378379"/>
    <x v="4"/>
    <x v="4"/>
    <n v="2072"/>
    <x v="1"/>
    <s v="USD"/>
    <n v="1458018000"/>
    <x v="475"/>
    <b v="0"/>
    <b v="1"/>
  </r>
  <r>
    <n v="500"/>
    <s v="Valdez Ltd"/>
    <s v="Team-oriented clear-thinking matrix"/>
    <n v="100"/>
    <n v="0"/>
    <x v="0"/>
    <n v="0"/>
    <s v="0"/>
    <x v="3"/>
    <x v="3"/>
    <n v="0"/>
    <x v="1"/>
    <s v="USD"/>
    <n v="1367384400"/>
    <x v="380"/>
    <b v="0"/>
    <b v="1"/>
  </r>
  <r>
    <n v="501"/>
    <s v="Mccann-Le"/>
    <s v="Focused coherent methodology"/>
    <n v="153600"/>
    <n v="107743"/>
    <x v="0"/>
    <n v="0.70145182291666663"/>
    <n v="59.990534521158132"/>
    <x v="4"/>
    <x v="4"/>
    <n v="1796"/>
    <x v="1"/>
    <s v="USD"/>
    <n v="1363064400"/>
    <x v="353"/>
    <b v="0"/>
    <b v="0"/>
  </r>
  <r>
    <n v="502"/>
    <s v="Johnson Inc"/>
    <s v="Reduced context-sensitive complexity"/>
    <n v="1300"/>
    <n v="6889"/>
    <x v="1"/>
    <n v="5.2992307692307694"/>
    <n v="37.037634408602152"/>
    <x v="6"/>
    <x v="11"/>
    <n v="186"/>
    <x v="2"/>
    <s v="AUD"/>
    <n v="1343365200"/>
    <x v="476"/>
    <b v="0"/>
    <b v="1"/>
  </r>
  <r>
    <n v="503"/>
    <s v="Collins LLC"/>
    <s v="Decentralized 4thgeneration time-frame"/>
    <n v="25500"/>
    <n v="45983"/>
    <x v="1"/>
    <n v="1.8032549019607844"/>
    <n v="99.963043478260872"/>
    <x v="4"/>
    <x v="6"/>
    <n v="460"/>
    <x v="1"/>
    <s v="USD"/>
    <n v="1435726800"/>
    <x v="477"/>
    <b v="0"/>
    <b v="0"/>
  </r>
  <r>
    <n v="504"/>
    <s v="Smith-Miller"/>
    <s v="De-engineered cohesive moderator"/>
    <n v="7500"/>
    <n v="6924"/>
    <x v="0"/>
    <n v="0.92320000000000002"/>
    <n v="111.6774193548387"/>
    <x v="1"/>
    <x v="1"/>
    <n v="62"/>
    <x v="6"/>
    <s v="EUR"/>
    <n v="1431925200"/>
    <x v="478"/>
    <b v="0"/>
    <b v="0"/>
  </r>
  <r>
    <n v="505"/>
    <s v="Jensen-Vargas"/>
    <s v="Ameliorated explicit parallelism"/>
    <n v="89900"/>
    <n v="12497"/>
    <x v="0"/>
    <n v="0.13901001112347053"/>
    <n v="36.014409221902014"/>
    <x v="5"/>
    <x v="15"/>
    <n v="347"/>
    <x v="1"/>
    <s v="USD"/>
    <n v="1362722400"/>
    <x v="479"/>
    <b v="0"/>
    <b v="1"/>
  </r>
  <r>
    <n v="506"/>
    <s v="Robles, Bell and Gonzalez"/>
    <s v="Customizable background monitoring"/>
    <n v="18000"/>
    <n v="166874"/>
    <x v="1"/>
    <n v="9.2707777777777771"/>
    <n v="66.010284810126578"/>
    <x v="3"/>
    <x v="3"/>
    <n v="2528"/>
    <x v="1"/>
    <s v="USD"/>
    <n v="1511416800"/>
    <x v="480"/>
    <b v="0"/>
    <b v="1"/>
  </r>
  <r>
    <n v="507"/>
    <s v="Turner, Miller and Francis"/>
    <s v="Compatible well-modulated budgetary management"/>
    <n v="2100"/>
    <n v="837"/>
    <x v="0"/>
    <n v="0.39857142857142858"/>
    <n v="44.05263157894737"/>
    <x v="2"/>
    <x v="2"/>
    <n v="19"/>
    <x v="1"/>
    <s v="USD"/>
    <n v="1365483600"/>
    <x v="481"/>
    <b v="0"/>
    <b v="1"/>
  </r>
  <r>
    <n v="508"/>
    <s v="Roberts Group"/>
    <s v="Up-sized radical pricing structure"/>
    <n v="172700"/>
    <n v="193820"/>
    <x v="1"/>
    <n v="1.1222929936305732"/>
    <n v="52.999726551818434"/>
    <x v="3"/>
    <x v="3"/>
    <n v="3657"/>
    <x v="1"/>
    <s v="USD"/>
    <n v="1532840400"/>
    <x v="482"/>
    <b v="0"/>
    <b v="0"/>
  </r>
  <r>
    <n v="509"/>
    <s v="White LLC"/>
    <s v="Robust zero-defect project"/>
    <n v="168500"/>
    <n v="119510"/>
    <x v="0"/>
    <n v="0.70925816023738875"/>
    <n v="95"/>
    <x v="3"/>
    <x v="3"/>
    <n v="1258"/>
    <x v="1"/>
    <s v="USD"/>
    <n v="1336194000"/>
    <x v="483"/>
    <b v="0"/>
    <b v="0"/>
  </r>
  <r>
    <n v="510"/>
    <s v="Best, Miller and Thomas"/>
    <s v="Re-engineered mobile task-force"/>
    <n v="7800"/>
    <n v="9289"/>
    <x v="1"/>
    <n v="1.1908974358974358"/>
    <n v="70.908396946564892"/>
    <x v="4"/>
    <x v="6"/>
    <n v="131"/>
    <x v="2"/>
    <s v="AUD"/>
    <n v="1527742800"/>
    <x v="484"/>
    <b v="0"/>
    <b v="0"/>
  </r>
  <r>
    <n v="511"/>
    <s v="Smith-Mullins"/>
    <s v="User-centric intangible neural-net"/>
    <n v="147800"/>
    <n v="35498"/>
    <x v="0"/>
    <n v="0.24017591339648173"/>
    <n v="98.060773480662988"/>
    <x v="3"/>
    <x v="3"/>
    <n v="362"/>
    <x v="1"/>
    <s v="USD"/>
    <n v="1564030800"/>
    <x v="265"/>
    <b v="0"/>
    <b v="0"/>
  </r>
  <r>
    <n v="512"/>
    <s v="Williams-Walsh"/>
    <s v="Organized explicit core"/>
    <n v="9100"/>
    <n v="12678"/>
    <x v="1"/>
    <n v="1.3931868131868133"/>
    <n v="53.046025104602514"/>
    <x v="6"/>
    <x v="11"/>
    <n v="239"/>
    <x v="1"/>
    <s v="USD"/>
    <n v="1404536400"/>
    <x v="485"/>
    <b v="0"/>
    <b v="1"/>
  </r>
  <r>
    <n v="513"/>
    <s v="Harrison, Blackwell and Mendez"/>
    <s v="Synchronized 6thgeneration adapter"/>
    <n v="8300"/>
    <n v="3260"/>
    <x v="3"/>
    <n v="0.39277108433734942"/>
    <n v="93.142857142857139"/>
    <x v="4"/>
    <x v="19"/>
    <n v="35"/>
    <x v="1"/>
    <s v="USD"/>
    <n v="1284008400"/>
    <x v="486"/>
    <b v="0"/>
    <b v="0"/>
  </r>
  <r>
    <n v="514"/>
    <s v="Sanchez, Bradley and Flores"/>
    <s v="Centralized motivating capacity"/>
    <n v="138700"/>
    <n v="31123"/>
    <x v="3"/>
    <n v="0.22439077144917088"/>
    <n v="58.945075757575758"/>
    <x v="1"/>
    <x v="1"/>
    <n v="528"/>
    <x v="5"/>
    <s v="CHF"/>
    <n v="1386309600"/>
    <x v="412"/>
    <b v="0"/>
    <b v="1"/>
  </r>
  <r>
    <n v="515"/>
    <s v="Cox LLC"/>
    <s v="Phased 24hour flexibility"/>
    <n v="8600"/>
    <n v="4797"/>
    <x v="0"/>
    <n v="0.55779069767441858"/>
    <n v="36.067669172932334"/>
    <x v="3"/>
    <x v="3"/>
    <n v="133"/>
    <x v="0"/>
    <s v="CAD"/>
    <n v="1324620000"/>
    <x v="487"/>
    <b v="0"/>
    <b v="1"/>
  </r>
  <r>
    <n v="516"/>
    <s v="Morales-Odonnell"/>
    <s v="Exclusive 5thgeneration structure"/>
    <n v="125400"/>
    <n v="53324"/>
    <x v="0"/>
    <n v="0.42523125996810207"/>
    <n v="63.030732860520096"/>
    <x v="5"/>
    <x v="9"/>
    <n v="846"/>
    <x v="1"/>
    <s v="USD"/>
    <n v="1281070800"/>
    <x v="488"/>
    <b v="0"/>
    <b v="0"/>
  </r>
  <r>
    <n v="517"/>
    <s v="Ramirez LLC"/>
    <s v="Multi-tiered maximized orchestration"/>
    <n v="5900"/>
    <n v="6608"/>
    <x v="1"/>
    <n v="1.1200000000000001"/>
    <n v="84.717948717948715"/>
    <x v="0"/>
    <x v="0"/>
    <n v="78"/>
    <x v="1"/>
    <s v="USD"/>
    <n v="1493960400"/>
    <x v="489"/>
    <b v="0"/>
    <b v="0"/>
  </r>
  <r>
    <n v="518"/>
    <s v="Ramirez Group"/>
    <s v="Open-architected uniform instruction set"/>
    <n v="8800"/>
    <n v="622"/>
    <x v="0"/>
    <n v="7.0681818181818179E-2"/>
    <n v="62.2"/>
    <x v="4"/>
    <x v="10"/>
    <n v="10"/>
    <x v="1"/>
    <s v="USD"/>
    <n v="1519365600"/>
    <x v="442"/>
    <b v="0"/>
    <b v="1"/>
  </r>
  <r>
    <n v="519"/>
    <s v="Marsh-Coleman"/>
    <s v="Exclusive asymmetric analyzer"/>
    <n v="177700"/>
    <n v="180802"/>
    <x v="1"/>
    <n v="1.0174563871693867"/>
    <n v="101.97518330513255"/>
    <x v="1"/>
    <x v="1"/>
    <n v="1773"/>
    <x v="1"/>
    <s v="USD"/>
    <n v="1420696800"/>
    <x v="437"/>
    <b v="0"/>
    <b v="1"/>
  </r>
  <r>
    <n v="520"/>
    <s v="Frederick, Jenkins and Collins"/>
    <s v="Organic radical collaboration"/>
    <n v="800"/>
    <n v="3406"/>
    <x v="1"/>
    <n v="4.2575000000000003"/>
    <n v="106.4375"/>
    <x v="3"/>
    <x v="3"/>
    <n v="32"/>
    <x v="1"/>
    <s v="USD"/>
    <n v="1555650000"/>
    <x v="490"/>
    <b v="0"/>
    <b v="0"/>
  </r>
  <r>
    <n v="521"/>
    <s v="Wilson Ltd"/>
    <s v="Function-based multi-state software"/>
    <n v="7600"/>
    <n v="11061"/>
    <x v="1"/>
    <n v="1.4553947368421052"/>
    <n v="29.975609756097562"/>
    <x v="4"/>
    <x v="6"/>
    <n v="369"/>
    <x v="1"/>
    <s v="USD"/>
    <n v="1471928400"/>
    <x v="491"/>
    <b v="0"/>
    <b v="1"/>
  </r>
  <r>
    <n v="522"/>
    <s v="Cline, Peterson and Lowery"/>
    <s v="Innovative static budgetary management"/>
    <n v="50500"/>
    <n v="16389"/>
    <x v="0"/>
    <n v="0.32453465346534655"/>
    <n v="85.806282722513089"/>
    <x v="4"/>
    <x v="12"/>
    <n v="191"/>
    <x v="1"/>
    <s v="USD"/>
    <n v="1341291600"/>
    <x v="163"/>
    <b v="0"/>
    <b v="0"/>
  </r>
  <r>
    <n v="523"/>
    <s v="Underwood, James and Jones"/>
    <s v="Triple-buffered holistic ability"/>
    <n v="900"/>
    <n v="6303"/>
    <x v="1"/>
    <n v="7.003333333333333"/>
    <n v="70.82022471910112"/>
    <x v="4"/>
    <x v="12"/>
    <n v="89"/>
    <x v="1"/>
    <s v="USD"/>
    <n v="1267682400"/>
    <x v="492"/>
    <b v="0"/>
    <b v="0"/>
  </r>
  <r>
    <n v="524"/>
    <s v="Johnson-Contreras"/>
    <s v="Diverse scalable superstructure"/>
    <n v="96700"/>
    <n v="81136"/>
    <x v="0"/>
    <n v="0.83904860392967939"/>
    <n v="40.998484082870135"/>
    <x v="3"/>
    <x v="3"/>
    <n v="1979"/>
    <x v="1"/>
    <s v="USD"/>
    <n v="1272258000"/>
    <x v="493"/>
    <b v="0"/>
    <b v="0"/>
  </r>
  <r>
    <n v="525"/>
    <s v="Greene, Lloyd and Sims"/>
    <s v="Balanced leadingedge data-warehouse"/>
    <n v="2100"/>
    <n v="1768"/>
    <x v="0"/>
    <n v="0.84190476190476193"/>
    <n v="28.063492063492063"/>
    <x v="2"/>
    <x v="8"/>
    <n v="63"/>
    <x v="1"/>
    <s v="USD"/>
    <n v="1290492000"/>
    <x v="494"/>
    <b v="0"/>
    <b v="0"/>
  </r>
  <r>
    <n v="526"/>
    <s v="Smith-Sparks"/>
    <s v="Digitized bandwidth-monitored open architecture"/>
    <n v="8300"/>
    <n v="12944"/>
    <x v="1"/>
    <n v="1.5595180722891566"/>
    <n v="88.054421768707485"/>
    <x v="3"/>
    <x v="3"/>
    <n v="147"/>
    <x v="1"/>
    <s v="USD"/>
    <n v="1451109600"/>
    <x v="495"/>
    <b v="0"/>
    <b v="1"/>
  </r>
  <r>
    <n v="527"/>
    <s v="Rosario-Smith"/>
    <s v="Enterprise-wide intermediate portal"/>
    <n v="189200"/>
    <n v="188480"/>
    <x v="0"/>
    <n v="0.99619450317124736"/>
    <n v="31"/>
    <x v="4"/>
    <x v="10"/>
    <n v="6080"/>
    <x v="0"/>
    <s v="CAD"/>
    <n v="1454652000"/>
    <x v="496"/>
    <b v="0"/>
    <b v="0"/>
  </r>
  <r>
    <n v="528"/>
    <s v="Avila, Ford and Welch"/>
    <s v="Focused leadingedge matrix"/>
    <n v="9000"/>
    <n v="7227"/>
    <x v="0"/>
    <n v="0.80300000000000005"/>
    <n v="90.337500000000006"/>
    <x v="1"/>
    <x v="7"/>
    <n v="80"/>
    <x v="4"/>
    <s v="GBP"/>
    <n v="1385186400"/>
    <x v="497"/>
    <b v="0"/>
    <b v="0"/>
  </r>
  <r>
    <n v="529"/>
    <s v="Gallegos Inc"/>
    <s v="Seamless logistical encryption"/>
    <n v="5100"/>
    <n v="574"/>
    <x v="0"/>
    <n v="0.11254901960784314"/>
    <n v="63.777777777777779"/>
    <x v="6"/>
    <x v="11"/>
    <n v="9"/>
    <x v="1"/>
    <s v="USD"/>
    <n v="1399698000"/>
    <x v="180"/>
    <b v="0"/>
    <b v="0"/>
  </r>
  <r>
    <n v="530"/>
    <s v="Morrow, Santiago and Soto"/>
    <s v="Stand-alone human-resource workforce"/>
    <n v="105000"/>
    <n v="96328"/>
    <x v="0"/>
    <n v="0.91740952380952379"/>
    <n v="53.995515695067262"/>
    <x v="5"/>
    <x v="13"/>
    <n v="1784"/>
    <x v="1"/>
    <s v="USD"/>
    <n v="1283230800"/>
    <x v="498"/>
    <b v="0"/>
    <b v="1"/>
  </r>
  <r>
    <n v="531"/>
    <s v="Berry-Richardson"/>
    <s v="Automated zero tolerance implementation"/>
    <n v="186700"/>
    <n v="178338"/>
    <x v="2"/>
    <n v="0.95521156936261387"/>
    <n v="48.993956043956047"/>
    <x v="6"/>
    <x v="11"/>
    <n v="3640"/>
    <x v="5"/>
    <s v="CHF"/>
    <n v="1384149600"/>
    <x v="499"/>
    <b v="0"/>
    <b v="0"/>
  </r>
  <r>
    <n v="532"/>
    <s v="Cordova-Torres"/>
    <s v="Pre-emptive grid-enabled contingency"/>
    <n v="1600"/>
    <n v="8046"/>
    <x v="1"/>
    <n v="5.0287499999999996"/>
    <n v="63.857142857142854"/>
    <x v="3"/>
    <x v="3"/>
    <n v="126"/>
    <x v="0"/>
    <s v="CAD"/>
    <n v="1516860000"/>
    <x v="500"/>
    <b v="0"/>
    <b v="0"/>
  </r>
  <r>
    <n v="533"/>
    <s v="Holt, Bernard and Johnson"/>
    <s v="Multi-lateral didactic encoding"/>
    <n v="115600"/>
    <n v="184086"/>
    <x v="1"/>
    <n v="1.5924394463667819"/>
    <n v="82.996393146979258"/>
    <x v="1"/>
    <x v="7"/>
    <n v="2218"/>
    <x v="4"/>
    <s v="GBP"/>
    <n v="1374642000"/>
    <x v="50"/>
    <b v="0"/>
    <b v="0"/>
  </r>
  <r>
    <n v="534"/>
    <s v="Clark, Mccormick and Mendoza"/>
    <s v="Self-enabling didactic orchestration"/>
    <n v="89100"/>
    <n v="13385"/>
    <x v="0"/>
    <n v="0.15022446689113356"/>
    <n v="55.08230452674897"/>
    <x v="4"/>
    <x v="6"/>
    <n v="243"/>
    <x v="1"/>
    <s v="USD"/>
    <n v="1534482000"/>
    <x v="501"/>
    <b v="0"/>
    <b v="1"/>
  </r>
  <r>
    <n v="535"/>
    <s v="Garrison LLC"/>
    <s v="Profit-focused 24/7 data-warehouse"/>
    <n v="2600"/>
    <n v="12533"/>
    <x v="1"/>
    <n v="4.820384615384615"/>
    <n v="62.044554455445542"/>
    <x v="3"/>
    <x v="3"/>
    <n v="202"/>
    <x v="6"/>
    <s v="EUR"/>
    <n v="1528434000"/>
    <x v="502"/>
    <b v="0"/>
    <b v="1"/>
  </r>
  <r>
    <n v="536"/>
    <s v="Shannon-Olson"/>
    <s v="Enhanced methodical middleware"/>
    <n v="9800"/>
    <n v="14697"/>
    <x v="1"/>
    <n v="1.4996938775510205"/>
    <n v="104.97857142857143"/>
    <x v="5"/>
    <x v="13"/>
    <n v="140"/>
    <x v="6"/>
    <s v="EUR"/>
    <n v="1282626000"/>
    <x v="52"/>
    <b v="0"/>
    <b v="0"/>
  </r>
  <r>
    <n v="537"/>
    <s v="Murillo-Mcfarland"/>
    <s v="Synchronized client-driven projection"/>
    <n v="84400"/>
    <n v="98935"/>
    <x v="1"/>
    <n v="1.1722156398104266"/>
    <n v="94.044676806083643"/>
    <x v="4"/>
    <x v="4"/>
    <n v="1052"/>
    <x v="3"/>
    <s v="DKK"/>
    <n v="1535605200"/>
    <x v="503"/>
    <b v="1"/>
    <b v="1"/>
  </r>
  <r>
    <n v="538"/>
    <s v="Young, Gilbert and Escobar"/>
    <s v="Networked didactic time-frame"/>
    <n v="151300"/>
    <n v="57034"/>
    <x v="0"/>
    <n v="0.37695968274950431"/>
    <n v="44.007716049382715"/>
    <x v="6"/>
    <x v="20"/>
    <n v="1296"/>
    <x v="1"/>
    <s v="USD"/>
    <n v="1379826000"/>
    <x v="504"/>
    <b v="0"/>
    <b v="0"/>
  </r>
  <r>
    <n v="539"/>
    <s v="Thomas, Welch and Santana"/>
    <s v="Assimilated exuding toolset"/>
    <n v="9800"/>
    <n v="7120"/>
    <x v="0"/>
    <n v="0.72653061224489801"/>
    <n v="92.467532467532465"/>
    <x v="0"/>
    <x v="0"/>
    <n v="77"/>
    <x v="1"/>
    <s v="USD"/>
    <n v="1561957200"/>
    <x v="505"/>
    <b v="0"/>
    <b v="1"/>
  </r>
  <r>
    <n v="540"/>
    <s v="Brown-Pena"/>
    <s v="Front-line client-server secured line"/>
    <n v="5300"/>
    <n v="14097"/>
    <x v="1"/>
    <n v="2.6598113207547169"/>
    <n v="57.072874493927124"/>
    <x v="7"/>
    <x v="14"/>
    <n v="247"/>
    <x v="1"/>
    <s v="USD"/>
    <n v="1525496400"/>
    <x v="506"/>
    <b v="0"/>
    <b v="0"/>
  </r>
  <r>
    <n v="541"/>
    <s v="Holder, Caldwell and Vance"/>
    <s v="Polarized systemic Internet solution"/>
    <n v="178000"/>
    <n v="43086"/>
    <x v="0"/>
    <n v="0.24205617977528091"/>
    <n v="109.07848101265823"/>
    <x v="6"/>
    <x v="20"/>
    <n v="395"/>
    <x v="6"/>
    <s v="EUR"/>
    <n v="1433912400"/>
    <x v="507"/>
    <b v="0"/>
    <b v="0"/>
  </r>
  <r>
    <n v="542"/>
    <s v="Harrison-Bridges"/>
    <s v="Profit-focused exuding moderator"/>
    <n v="77000"/>
    <n v="1930"/>
    <x v="0"/>
    <n v="2.5064935064935064E-2"/>
    <n v="39.387755102040813"/>
    <x v="1"/>
    <x v="7"/>
    <n v="49"/>
    <x v="4"/>
    <s v="GBP"/>
    <n v="1453442400"/>
    <x v="508"/>
    <b v="0"/>
    <b v="0"/>
  </r>
  <r>
    <n v="543"/>
    <s v="Johnson, Murphy and Peterson"/>
    <s v="Cross-group high-level moderator"/>
    <n v="84900"/>
    <n v="13864"/>
    <x v="0"/>
    <n v="0.1632979976442874"/>
    <n v="77.022222222222226"/>
    <x v="6"/>
    <x v="11"/>
    <n v="180"/>
    <x v="1"/>
    <s v="USD"/>
    <n v="1378875600"/>
    <x v="509"/>
    <b v="0"/>
    <b v="0"/>
  </r>
  <r>
    <n v="544"/>
    <s v="Taylor Inc"/>
    <s v="Public-key 3rdgeneration system engine"/>
    <n v="2800"/>
    <n v="7742"/>
    <x v="1"/>
    <n v="2.7650000000000001"/>
    <n v="92.166666666666671"/>
    <x v="1"/>
    <x v="1"/>
    <n v="84"/>
    <x v="1"/>
    <s v="USD"/>
    <n v="1452232800"/>
    <x v="510"/>
    <b v="0"/>
    <b v="0"/>
  </r>
  <r>
    <n v="545"/>
    <s v="Deleon and Sons"/>
    <s v="Organized value-added access"/>
    <n v="184800"/>
    <n v="164109"/>
    <x v="0"/>
    <n v="0.88803571428571426"/>
    <n v="61.007063197026021"/>
    <x v="3"/>
    <x v="3"/>
    <n v="2690"/>
    <x v="1"/>
    <s v="USD"/>
    <n v="1577253600"/>
    <x v="511"/>
    <b v="0"/>
    <b v="0"/>
  </r>
  <r>
    <n v="546"/>
    <s v="Benjamin, Paul and Ferguson"/>
    <s v="Cloned global Graphical User Interface"/>
    <n v="4200"/>
    <n v="6870"/>
    <x v="1"/>
    <n v="1.6357142857142857"/>
    <n v="78.068181818181813"/>
    <x v="3"/>
    <x v="3"/>
    <n v="88"/>
    <x v="1"/>
    <s v="USD"/>
    <n v="1537160400"/>
    <x v="512"/>
    <b v="0"/>
    <b v="1"/>
  </r>
  <r>
    <n v="547"/>
    <s v="Hardin-Dixon"/>
    <s v="Focused solution-oriented matrix"/>
    <n v="1300"/>
    <n v="12597"/>
    <x v="1"/>
    <n v="9.69"/>
    <n v="80.75"/>
    <x v="4"/>
    <x v="6"/>
    <n v="156"/>
    <x v="1"/>
    <s v="USD"/>
    <n v="1422165600"/>
    <x v="513"/>
    <b v="0"/>
    <b v="0"/>
  </r>
  <r>
    <n v="548"/>
    <s v="York-Pitts"/>
    <s v="Monitored discrete toolset"/>
    <n v="66100"/>
    <n v="179074"/>
    <x v="1"/>
    <n v="2.7091376701966716"/>
    <n v="59.991289782244557"/>
    <x v="3"/>
    <x v="3"/>
    <n v="2985"/>
    <x v="1"/>
    <s v="USD"/>
    <n v="1459486800"/>
    <x v="514"/>
    <b v="0"/>
    <b v="0"/>
  </r>
  <r>
    <n v="549"/>
    <s v="Jarvis and Sons"/>
    <s v="Business-focused intermediate system engine"/>
    <n v="29500"/>
    <n v="83843"/>
    <x v="1"/>
    <n v="2.8421355932203389"/>
    <n v="110.03018372703411"/>
    <x v="2"/>
    <x v="8"/>
    <n v="762"/>
    <x v="1"/>
    <s v="USD"/>
    <n v="1369717200"/>
    <x v="515"/>
    <b v="0"/>
    <b v="0"/>
  </r>
  <r>
    <n v="550"/>
    <s v="Morrison-Henderson"/>
    <s v="De-engineered disintermediate encoding"/>
    <n v="100"/>
    <n v="4"/>
    <x v="3"/>
    <n v="0.04"/>
    <n v="4"/>
    <x v="1"/>
    <x v="7"/>
    <n v="1"/>
    <x v="5"/>
    <s v="CHF"/>
    <n v="1330495200"/>
    <x v="516"/>
    <b v="0"/>
    <b v="0"/>
  </r>
  <r>
    <n v="551"/>
    <s v="Martin-James"/>
    <s v="Streamlined upward-trending analyzer"/>
    <n v="180100"/>
    <n v="105598"/>
    <x v="0"/>
    <n v="0.58632981676846196"/>
    <n v="37.99856063332134"/>
    <x v="2"/>
    <x v="2"/>
    <n v="2779"/>
    <x v="2"/>
    <s v="AUD"/>
    <n v="1419055200"/>
    <x v="517"/>
    <b v="0"/>
    <b v="1"/>
  </r>
  <r>
    <n v="552"/>
    <s v="Mercer, Solomon and Singleton"/>
    <s v="Distributed human-resource policy"/>
    <n v="9000"/>
    <n v="8866"/>
    <x v="0"/>
    <n v="0.98511111111111116"/>
    <n v="96.369565217391298"/>
    <x v="3"/>
    <x v="3"/>
    <n v="92"/>
    <x v="1"/>
    <s v="USD"/>
    <n v="1480140000"/>
    <x v="518"/>
    <b v="0"/>
    <b v="0"/>
  </r>
  <r>
    <n v="553"/>
    <s v="Dougherty, Austin and Mills"/>
    <s v="De-engineered 5thgeneration contingency"/>
    <n v="170600"/>
    <n v="75022"/>
    <x v="0"/>
    <n v="0.43975381008206332"/>
    <n v="72.978599221789878"/>
    <x v="1"/>
    <x v="1"/>
    <n v="1028"/>
    <x v="1"/>
    <s v="USD"/>
    <n v="1293948000"/>
    <x v="519"/>
    <b v="0"/>
    <b v="0"/>
  </r>
  <r>
    <n v="554"/>
    <s v="Ritter PLC"/>
    <s v="Multi-channeled upward-trending application"/>
    <n v="9500"/>
    <n v="14408"/>
    <x v="1"/>
    <n v="1.5166315789473683"/>
    <n v="26.007220216606498"/>
    <x v="1"/>
    <x v="7"/>
    <n v="554"/>
    <x v="0"/>
    <s v="CAD"/>
    <n v="1482127200"/>
    <x v="520"/>
    <b v="0"/>
    <b v="0"/>
  </r>
  <r>
    <n v="555"/>
    <s v="Anderson Group"/>
    <s v="Organic maximized database"/>
    <n v="6300"/>
    <n v="14089"/>
    <x v="1"/>
    <n v="2.2363492063492063"/>
    <n v="104.36296296296297"/>
    <x v="1"/>
    <x v="1"/>
    <n v="135"/>
    <x v="3"/>
    <s v="DKK"/>
    <n v="1396414800"/>
    <x v="219"/>
    <b v="0"/>
    <b v="0"/>
  </r>
  <r>
    <n v="556"/>
    <s v="Smith and Sons"/>
    <s v="Grass-roots 24/7 attitude"/>
    <n v="5200"/>
    <n v="12467"/>
    <x v="1"/>
    <n v="2.3975"/>
    <n v="102.18852459016394"/>
    <x v="5"/>
    <x v="18"/>
    <n v="122"/>
    <x v="1"/>
    <s v="USD"/>
    <n v="1315285200"/>
    <x v="521"/>
    <b v="0"/>
    <b v="1"/>
  </r>
  <r>
    <n v="557"/>
    <s v="Lam-Hamilton"/>
    <s v="Team-oriented global strategy"/>
    <n v="6000"/>
    <n v="11960"/>
    <x v="1"/>
    <n v="1.9933333333333334"/>
    <n v="54.117647058823529"/>
    <x v="4"/>
    <x v="22"/>
    <n v="221"/>
    <x v="1"/>
    <s v="USD"/>
    <n v="1443762000"/>
    <x v="522"/>
    <b v="0"/>
    <b v="1"/>
  </r>
  <r>
    <n v="558"/>
    <s v="Ho Ltd"/>
    <s v="Enhanced client-driven capacity"/>
    <n v="5800"/>
    <n v="7966"/>
    <x v="1"/>
    <n v="1.373448275862069"/>
    <n v="63.222222222222221"/>
    <x v="3"/>
    <x v="3"/>
    <n v="126"/>
    <x v="1"/>
    <s v="USD"/>
    <n v="1456293600"/>
    <x v="523"/>
    <b v="0"/>
    <b v="0"/>
  </r>
  <r>
    <n v="559"/>
    <s v="Brown, Estrada and Jensen"/>
    <s v="Exclusive systematic productivity"/>
    <n v="105300"/>
    <n v="106321"/>
    <x v="1"/>
    <n v="1.009696106362773"/>
    <n v="104.03228962818004"/>
    <x v="3"/>
    <x v="3"/>
    <n v="1022"/>
    <x v="1"/>
    <s v="USD"/>
    <n v="1470114000"/>
    <x v="524"/>
    <b v="0"/>
    <b v="0"/>
  </r>
  <r>
    <n v="560"/>
    <s v="Hunt LLC"/>
    <s v="Re-engineered radical policy"/>
    <n v="20000"/>
    <n v="158832"/>
    <x v="1"/>
    <n v="7.9416000000000002"/>
    <n v="49.994334277620396"/>
    <x v="4"/>
    <x v="10"/>
    <n v="3177"/>
    <x v="1"/>
    <s v="USD"/>
    <n v="1321596000"/>
    <x v="348"/>
    <b v="0"/>
    <b v="0"/>
  </r>
  <r>
    <n v="561"/>
    <s v="Fowler-Smith"/>
    <s v="Down-sized logistical adapter"/>
    <n v="3000"/>
    <n v="11091"/>
    <x v="1"/>
    <n v="3.6970000000000001"/>
    <n v="56.015151515151516"/>
    <x v="3"/>
    <x v="3"/>
    <n v="198"/>
    <x v="5"/>
    <s v="CHF"/>
    <n v="1318827600"/>
    <x v="280"/>
    <b v="0"/>
    <b v="0"/>
  </r>
  <r>
    <n v="562"/>
    <s v="Blair Inc"/>
    <s v="Configurable bandwidth-monitored throughput"/>
    <n v="9900"/>
    <n v="1269"/>
    <x v="0"/>
    <n v="0.12818181818181817"/>
    <n v="48.807692307692307"/>
    <x v="1"/>
    <x v="1"/>
    <n v="26"/>
    <x v="5"/>
    <s v="CHF"/>
    <n v="1552366800"/>
    <x v="525"/>
    <b v="0"/>
    <b v="0"/>
  </r>
  <r>
    <n v="563"/>
    <s v="Kelley, Stanton and Sanchez"/>
    <s v="Optional tangible pricing structure"/>
    <n v="3700"/>
    <n v="5107"/>
    <x v="1"/>
    <n v="1.3802702702702703"/>
    <n v="60.082352941176474"/>
    <x v="4"/>
    <x v="4"/>
    <n v="85"/>
    <x v="2"/>
    <s v="AUD"/>
    <n v="1542088800"/>
    <x v="526"/>
    <b v="0"/>
    <b v="0"/>
  </r>
  <r>
    <n v="564"/>
    <s v="Hernandez-Macdonald"/>
    <s v="Organic high-level implementation"/>
    <n v="168700"/>
    <n v="141393"/>
    <x v="0"/>
    <n v="0.83813278008298753"/>
    <n v="78.990502793296088"/>
    <x v="3"/>
    <x v="3"/>
    <n v="1790"/>
    <x v="1"/>
    <s v="USD"/>
    <n v="1426395600"/>
    <x v="527"/>
    <b v="0"/>
    <b v="0"/>
  </r>
  <r>
    <n v="565"/>
    <s v="Joseph LLC"/>
    <s v="Decentralized logistical collaboration"/>
    <n v="94900"/>
    <n v="194166"/>
    <x v="1"/>
    <n v="2.0460063224446787"/>
    <n v="53.99499443826474"/>
    <x v="3"/>
    <x v="3"/>
    <n v="3596"/>
    <x v="1"/>
    <s v="USD"/>
    <n v="1321336800"/>
    <x v="528"/>
    <b v="0"/>
    <b v="0"/>
  </r>
  <r>
    <n v="566"/>
    <s v="Webb-Smith"/>
    <s v="Advanced content-based installation"/>
    <n v="9300"/>
    <n v="4124"/>
    <x v="0"/>
    <n v="0.44344086021505374"/>
    <n v="111.45945945945945"/>
    <x v="1"/>
    <x v="5"/>
    <n v="37"/>
    <x v="1"/>
    <s v="USD"/>
    <n v="1456293600"/>
    <x v="529"/>
    <b v="0"/>
    <b v="1"/>
  </r>
  <r>
    <n v="567"/>
    <s v="Johns PLC"/>
    <s v="Distributed high-level open architecture"/>
    <n v="6800"/>
    <n v="14865"/>
    <x v="1"/>
    <n v="2.1860294117647059"/>
    <n v="60.922131147540981"/>
    <x v="1"/>
    <x v="1"/>
    <n v="244"/>
    <x v="1"/>
    <s v="USD"/>
    <n v="1404968400"/>
    <x v="360"/>
    <b v="0"/>
    <b v="0"/>
  </r>
  <r>
    <n v="568"/>
    <s v="Hardin-Foley"/>
    <s v="Synergized zero tolerance help-desk"/>
    <n v="72400"/>
    <n v="134688"/>
    <x v="1"/>
    <n v="1.8603314917127072"/>
    <n v="26.0015444015444"/>
    <x v="3"/>
    <x v="3"/>
    <n v="5180"/>
    <x v="1"/>
    <s v="USD"/>
    <n v="1279170000"/>
    <x v="254"/>
    <b v="0"/>
    <b v="0"/>
  </r>
  <r>
    <n v="569"/>
    <s v="Fischer, Fowler and Arnold"/>
    <s v="Extended multi-tasking definition"/>
    <n v="20100"/>
    <n v="47705"/>
    <x v="1"/>
    <n v="2.3733830845771142"/>
    <n v="80.993208828522924"/>
    <x v="4"/>
    <x v="10"/>
    <n v="589"/>
    <x v="6"/>
    <s v="EUR"/>
    <n v="1294725600"/>
    <x v="530"/>
    <b v="0"/>
    <b v="0"/>
  </r>
  <r>
    <n v="570"/>
    <s v="Martinez-Juarez"/>
    <s v="Realigned uniform knowledge user"/>
    <n v="31200"/>
    <n v="95364"/>
    <x v="1"/>
    <n v="3.0565384615384614"/>
    <n v="34.995963302752294"/>
    <x v="1"/>
    <x v="1"/>
    <n v="2725"/>
    <x v="1"/>
    <s v="USD"/>
    <n v="1419055200"/>
    <x v="531"/>
    <b v="0"/>
    <b v="1"/>
  </r>
  <r>
    <n v="571"/>
    <s v="Wilson and Sons"/>
    <s v="Monitored grid-enabled model"/>
    <n v="3500"/>
    <n v="3295"/>
    <x v="0"/>
    <n v="0.94142857142857139"/>
    <n v="94.142857142857139"/>
    <x v="4"/>
    <x v="12"/>
    <n v="35"/>
    <x v="6"/>
    <s v="EUR"/>
    <n v="1434690000"/>
    <x v="532"/>
    <b v="0"/>
    <b v="0"/>
  </r>
  <r>
    <n v="572"/>
    <s v="Clements Group"/>
    <s v="Assimilated actuating policy"/>
    <n v="9000"/>
    <n v="4896"/>
    <x v="3"/>
    <n v="0.54400000000000004"/>
    <n v="52.085106382978722"/>
    <x v="1"/>
    <x v="1"/>
    <n v="94"/>
    <x v="1"/>
    <s v="USD"/>
    <n v="1443416400"/>
    <x v="533"/>
    <b v="0"/>
    <b v="1"/>
  </r>
  <r>
    <n v="573"/>
    <s v="Valenzuela-Cook"/>
    <s v="Total incremental productivity"/>
    <n v="6700"/>
    <n v="7496"/>
    <x v="1"/>
    <n v="1.1188059701492536"/>
    <n v="24.986666666666668"/>
    <x v="8"/>
    <x v="23"/>
    <n v="300"/>
    <x v="1"/>
    <s v="USD"/>
    <n v="1399006800"/>
    <x v="534"/>
    <b v="0"/>
    <b v="0"/>
  </r>
  <r>
    <n v="574"/>
    <s v="Parker, Haley and Foster"/>
    <s v="Adaptive local task-force"/>
    <n v="2700"/>
    <n v="9967"/>
    <x v="1"/>
    <n v="3.6914814814814814"/>
    <n v="69.215277777777771"/>
    <x v="0"/>
    <x v="0"/>
    <n v="144"/>
    <x v="1"/>
    <s v="USD"/>
    <n v="1575698400"/>
    <x v="535"/>
    <b v="0"/>
    <b v="1"/>
  </r>
  <r>
    <n v="575"/>
    <s v="Fuentes LLC"/>
    <s v="Universal zero-defect concept"/>
    <n v="83300"/>
    <n v="52421"/>
    <x v="0"/>
    <n v="0.62930372148859548"/>
    <n v="93.944444444444443"/>
    <x v="3"/>
    <x v="3"/>
    <n v="558"/>
    <x v="1"/>
    <s v="USD"/>
    <n v="1400562000"/>
    <x v="536"/>
    <b v="0"/>
    <b v="1"/>
  </r>
  <r>
    <n v="576"/>
    <s v="Moran and Sons"/>
    <s v="Object-based bottom-line superstructure"/>
    <n v="9700"/>
    <n v="6298"/>
    <x v="0"/>
    <n v="0.6492783505154639"/>
    <n v="98.40625"/>
    <x v="3"/>
    <x v="3"/>
    <n v="64"/>
    <x v="1"/>
    <s v="USD"/>
    <n v="1509512400"/>
    <x v="537"/>
    <b v="0"/>
    <b v="0"/>
  </r>
  <r>
    <n v="577"/>
    <s v="Stevens Inc"/>
    <s v="Adaptive 24hour projection"/>
    <n v="8200"/>
    <n v="1546"/>
    <x v="3"/>
    <n v="0.18853658536585366"/>
    <n v="41.783783783783782"/>
    <x v="1"/>
    <x v="17"/>
    <n v="37"/>
    <x v="1"/>
    <s v="USD"/>
    <n v="1299823200"/>
    <x v="538"/>
    <b v="0"/>
    <b v="0"/>
  </r>
  <r>
    <n v="578"/>
    <s v="Martinez-Johnson"/>
    <s v="Sharable radical toolset"/>
    <n v="96500"/>
    <n v="16168"/>
    <x v="0"/>
    <n v="0.1675440414507772"/>
    <n v="65.991836734693877"/>
    <x v="4"/>
    <x v="22"/>
    <n v="245"/>
    <x v="1"/>
    <s v="USD"/>
    <n v="1322719200"/>
    <x v="539"/>
    <b v="0"/>
    <b v="0"/>
  </r>
  <r>
    <n v="579"/>
    <s v="Franklin Inc"/>
    <s v="Focused multimedia knowledgebase"/>
    <n v="6200"/>
    <n v="6269"/>
    <x v="1"/>
    <n v="1.0111290322580646"/>
    <n v="72.05747126436782"/>
    <x v="1"/>
    <x v="17"/>
    <n v="87"/>
    <x v="1"/>
    <s v="USD"/>
    <n v="1312693200"/>
    <x v="540"/>
    <b v="0"/>
    <b v="0"/>
  </r>
  <r>
    <n v="580"/>
    <s v="Perez PLC"/>
    <s v="Seamless 6thgeneration extranet"/>
    <n v="43800"/>
    <n v="149578"/>
    <x v="1"/>
    <n v="3.4150228310502282"/>
    <n v="48.003209242618745"/>
    <x v="3"/>
    <x v="3"/>
    <n v="3116"/>
    <x v="1"/>
    <s v="USD"/>
    <n v="1393394400"/>
    <x v="541"/>
    <b v="0"/>
    <b v="0"/>
  </r>
  <r>
    <n v="581"/>
    <s v="Sanchez, Cross and Savage"/>
    <s v="Sharable mobile knowledgebase"/>
    <n v="6000"/>
    <n v="3841"/>
    <x v="0"/>
    <n v="0.64016666666666666"/>
    <n v="54.098591549295776"/>
    <x v="2"/>
    <x v="2"/>
    <n v="71"/>
    <x v="1"/>
    <s v="USD"/>
    <n v="1304053200"/>
    <x v="542"/>
    <b v="0"/>
    <b v="0"/>
  </r>
  <r>
    <n v="582"/>
    <s v="Pineda Ltd"/>
    <s v="Cross-group global system engine"/>
    <n v="8700"/>
    <n v="4531"/>
    <x v="0"/>
    <n v="0.5208045977011494"/>
    <n v="107.88095238095238"/>
    <x v="6"/>
    <x v="11"/>
    <n v="42"/>
    <x v="1"/>
    <s v="USD"/>
    <n v="1433912400"/>
    <x v="543"/>
    <b v="0"/>
    <b v="1"/>
  </r>
  <r>
    <n v="583"/>
    <s v="Powell and Sons"/>
    <s v="Centralized clear-thinking conglomeration"/>
    <n v="18900"/>
    <n v="60934"/>
    <x v="1"/>
    <n v="3.2240211640211642"/>
    <n v="67.034103410341032"/>
    <x v="4"/>
    <x v="4"/>
    <n v="909"/>
    <x v="1"/>
    <s v="USD"/>
    <n v="1329717600"/>
    <x v="544"/>
    <b v="0"/>
    <b v="0"/>
  </r>
  <r>
    <n v="584"/>
    <s v="Nunez-Richards"/>
    <s v="De-engineered cohesive system engine"/>
    <n v="86400"/>
    <n v="103255"/>
    <x v="1"/>
    <n v="1.1950810185185186"/>
    <n v="64.01425914445133"/>
    <x v="2"/>
    <x v="2"/>
    <n v="1613"/>
    <x v="1"/>
    <s v="USD"/>
    <n v="1335330000"/>
    <x v="545"/>
    <b v="0"/>
    <b v="0"/>
  </r>
  <r>
    <n v="585"/>
    <s v="Pugh LLC"/>
    <s v="Reactive analyzing function"/>
    <n v="8900"/>
    <n v="13065"/>
    <x v="1"/>
    <n v="1.4679775280898877"/>
    <n v="96.066176470588232"/>
    <x v="5"/>
    <x v="18"/>
    <n v="136"/>
    <x v="1"/>
    <s v="USD"/>
    <n v="1268888400"/>
    <x v="546"/>
    <b v="0"/>
    <b v="0"/>
  </r>
  <r>
    <n v="586"/>
    <s v="Rowe-Wong"/>
    <s v="Robust hybrid budgetary management"/>
    <n v="700"/>
    <n v="6654"/>
    <x v="1"/>
    <n v="9.5057142857142853"/>
    <n v="51.184615384615384"/>
    <x v="1"/>
    <x v="1"/>
    <n v="130"/>
    <x v="1"/>
    <s v="USD"/>
    <n v="1289973600"/>
    <x v="547"/>
    <b v="0"/>
    <b v="0"/>
  </r>
  <r>
    <n v="587"/>
    <s v="Williams-Santos"/>
    <s v="Open-source analyzing monitoring"/>
    <n v="9400"/>
    <n v="6852"/>
    <x v="0"/>
    <n v="0.72893617021276591"/>
    <n v="43.92307692307692"/>
    <x v="0"/>
    <x v="0"/>
    <n v="156"/>
    <x v="0"/>
    <s v="CAD"/>
    <n v="1547877600"/>
    <x v="548"/>
    <b v="0"/>
    <b v="1"/>
  </r>
  <r>
    <n v="588"/>
    <s v="Weber Inc"/>
    <s v="Up-sized discrete firmware"/>
    <n v="157600"/>
    <n v="124517"/>
    <x v="0"/>
    <n v="0.7900824873096447"/>
    <n v="91.021198830409361"/>
    <x v="3"/>
    <x v="3"/>
    <n v="1368"/>
    <x v="4"/>
    <s v="GBP"/>
    <n v="1269493200"/>
    <x v="298"/>
    <b v="0"/>
    <b v="0"/>
  </r>
  <r>
    <n v="589"/>
    <s v="Avery, Brown and Parker"/>
    <s v="Exclusive intangible extranet"/>
    <n v="7900"/>
    <n v="5113"/>
    <x v="0"/>
    <n v="0.64721518987341775"/>
    <n v="50.127450980392155"/>
    <x v="4"/>
    <x v="4"/>
    <n v="102"/>
    <x v="1"/>
    <s v="USD"/>
    <n v="1436072400"/>
    <x v="549"/>
    <b v="0"/>
    <b v="0"/>
  </r>
  <r>
    <n v="590"/>
    <s v="Cox Group"/>
    <s v="Synergized analyzing process improvement"/>
    <n v="7100"/>
    <n v="5824"/>
    <x v="0"/>
    <n v="0.82028169014084507"/>
    <n v="67.720930232558146"/>
    <x v="5"/>
    <x v="15"/>
    <n v="86"/>
    <x v="2"/>
    <s v="AUD"/>
    <n v="1419141600"/>
    <x v="550"/>
    <b v="0"/>
    <b v="0"/>
  </r>
  <r>
    <n v="591"/>
    <s v="Jensen LLC"/>
    <s v="Realigned dedicated system engine"/>
    <n v="600"/>
    <n v="6226"/>
    <x v="1"/>
    <n v="10.376666666666667"/>
    <n v="61.03921568627451"/>
    <x v="6"/>
    <x v="11"/>
    <n v="102"/>
    <x v="1"/>
    <s v="USD"/>
    <n v="1279083600"/>
    <x v="551"/>
    <b v="0"/>
    <b v="0"/>
  </r>
  <r>
    <n v="592"/>
    <s v="Brown Inc"/>
    <s v="Object-based bandwidth-monitored concept"/>
    <n v="156800"/>
    <n v="20243"/>
    <x v="0"/>
    <n v="0.12910076530612244"/>
    <n v="80.011857707509876"/>
    <x v="3"/>
    <x v="3"/>
    <n v="253"/>
    <x v="1"/>
    <s v="USD"/>
    <n v="1401426000"/>
    <x v="552"/>
    <b v="0"/>
    <b v="0"/>
  </r>
  <r>
    <n v="593"/>
    <s v="Hale-Hayes"/>
    <s v="Ameliorated client-driven open system"/>
    <n v="121600"/>
    <n v="188288"/>
    <x v="1"/>
    <n v="1.5484210526315789"/>
    <n v="47.001497753369947"/>
    <x v="4"/>
    <x v="10"/>
    <n v="4006"/>
    <x v="1"/>
    <s v="USD"/>
    <n v="1395810000"/>
    <x v="238"/>
    <b v="0"/>
    <b v="0"/>
  </r>
  <r>
    <n v="594"/>
    <s v="Mcbride PLC"/>
    <s v="Upgradable leadingedge Local Area Network"/>
    <n v="157300"/>
    <n v="11167"/>
    <x v="0"/>
    <n v="7.0991735537190084E-2"/>
    <n v="71.127388535031841"/>
    <x v="3"/>
    <x v="3"/>
    <n v="157"/>
    <x v="1"/>
    <s v="USD"/>
    <n v="1467003600"/>
    <x v="553"/>
    <b v="0"/>
    <b v="1"/>
  </r>
  <r>
    <n v="595"/>
    <s v="Harris-Jennings"/>
    <s v="Customizable intermediate data-warehouse"/>
    <n v="70300"/>
    <n v="146595"/>
    <x v="1"/>
    <n v="2.0852773826458035"/>
    <n v="89.99079189686924"/>
    <x v="3"/>
    <x v="3"/>
    <n v="1629"/>
    <x v="1"/>
    <s v="USD"/>
    <n v="1268715600"/>
    <x v="554"/>
    <b v="0"/>
    <b v="1"/>
  </r>
  <r>
    <n v="596"/>
    <s v="Becker-Scott"/>
    <s v="Managed optimizing archive"/>
    <n v="7900"/>
    <n v="7875"/>
    <x v="0"/>
    <n v="0.99683544303797467"/>
    <n v="43.032786885245905"/>
    <x v="4"/>
    <x v="6"/>
    <n v="183"/>
    <x v="1"/>
    <s v="USD"/>
    <n v="1457157600"/>
    <x v="496"/>
    <b v="0"/>
    <b v="1"/>
  </r>
  <r>
    <n v="597"/>
    <s v="Todd, Freeman and Henry"/>
    <s v="Diverse systematic projection"/>
    <n v="73800"/>
    <n v="148779"/>
    <x v="1"/>
    <n v="2.0159756097560977"/>
    <n v="67.997714808043881"/>
    <x v="3"/>
    <x v="3"/>
    <n v="2188"/>
    <x v="1"/>
    <s v="USD"/>
    <n v="1573970400"/>
    <x v="555"/>
    <b v="0"/>
    <b v="0"/>
  </r>
  <r>
    <n v="598"/>
    <s v="Martinez, Garza and Young"/>
    <s v="Up-sized web-enabled info-mediaries"/>
    <n v="108500"/>
    <n v="175868"/>
    <x v="1"/>
    <n v="1.6209032258064515"/>
    <n v="73.004566210045667"/>
    <x v="1"/>
    <x v="1"/>
    <n v="2409"/>
    <x v="6"/>
    <s v="EUR"/>
    <n v="1276578000"/>
    <x v="556"/>
    <b v="0"/>
    <b v="0"/>
  </r>
  <r>
    <n v="599"/>
    <s v="Smith-Ramos"/>
    <s v="Persevering optimizing Graphical User Interface"/>
    <n v="140300"/>
    <n v="5112"/>
    <x v="0"/>
    <n v="3.6436208125445471E-2"/>
    <n v="62.341463414634148"/>
    <x v="4"/>
    <x v="4"/>
    <n v="82"/>
    <x v="3"/>
    <s v="DKK"/>
    <n v="1423720800"/>
    <x v="557"/>
    <b v="0"/>
    <b v="0"/>
  </r>
  <r>
    <n v="600"/>
    <s v="Brown-George"/>
    <s v="Cross-platform tertiary array"/>
    <n v="100"/>
    <n v="5"/>
    <x v="0"/>
    <n v="0.05"/>
    <n v="5"/>
    <x v="0"/>
    <x v="0"/>
    <n v="1"/>
    <x v="4"/>
    <s v="GBP"/>
    <n v="1375160400"/>
    <x v="558"/>
    <b v="0"/>
    <b v="0"/>
  </r>
  <r>
    <n v="601"/>
    <s v="Waters and Sons"/>
    <s v="Inverse neutral structure"/>
    <n v="6300"/>
    <n v="13018"/>
    <x v="1"/>
    <n v="2.0663492063492064"/>
    <n v="67.103092783505161"/>
    <x v="2"/>
    <x v="8"/>
    <n v="194"/>
    <x v="1"/>
    <s v="USD"/>
    <n v="1401426000"/>
    <x v="559"/>
    <b v="1"/>
    <b v="0"/>
  </r>
  <r>
    <n v="602"/>
    <s v="Brown Ltd"/>
    <s v="Quality-focused system-worthy support"/>
    <n v="71100"/>
    <n v="91176"/>
    <x v="1"/>
    <n v="1.2823628691983122"/>
    <n v="79.978947368421046"/>
    <x v="3"/>
    <x v="3"/>
    <n v="1140"/>
    <x v="1"/>
    <s v="USD"/>
    <n v="1433480400"/>
    <x v="560"/>
    <b v="0"/>
    <b v="0"/>
  </r>
  <r>
    <n v="603"/>
    <s v="Christian, Yates and Greer"/>
    <s v="Vision-oriented 5thgeneration array"/>
    <n v="5300"/>
    <n v="6342"/>
    <x v="1"/>
    <n v="1.1966037735849056"/>
    <n v="62.176470588235297"/>
    <x v="3"/>
    <x v="3"/>
    <n v="102"/>
    <x v="1"/>
    <s v="USD"/>
    <n v="1555563600"/>
    <x v="561"/>
    <b v="0"/>
    <b v="0"/>
  </r>
  <r>
    <n v="604"/>
    <s v="Cole, Hernandez and Rodriguez"/>
    <s v="Cross-platform logistical circuit"/>
    <n v="88700"/>
    <n v="151438"/>
    <x v="1"/>
    <n v="1.7073055242390078"/>
    <n v="53.005950297514879"/>
    <x v="3"/>
    <x v="3"/>
    <n v="2857"/>
    <x v="1"/>
    <s v="USD"/>
    <n v="1295676000"/>
    <x v="562"/>
    <b v="0"/>
    <b v="0"/>
  </r>
  <r>
    <n v="605"/>
    <s v="Ortiz, Valenzuela and Collins"/>
    <s v="Profound solution-oriented matrix"/>
    <n v="3300"/>
    <n v="6178"/>
    <x v="1"/>
    <n v="1.8721212121212121"/>
    <n v="57.738317757009348"/>
    <x v="5"/>
    <x v="9"/>
    <n v="107"/>
    <x v="1"/>
    <s v="USD"/>
    <n v="1443848400"/>
    <x v="563"/>
    <b v="0"/>
    <b v="0"/>
  </r>
  <r>
    <n v="606"/>
    <s v="Valencia PLC"/>
    <s v="Extended asynchronous initiative"/>
    <n v="3400"/>
    <n v="6405"/>
    <x v="1"/>
    <n v="1.8838235294117647"/>
    <n v="40.03125"/>
    <x v="1"/>
    <x v="1"/>
    <n v="160"/>
    <x v="4"/>
    <s v="GBP"/>
    <n v="1457330400"/>
    <x v="529"/>
    <b v="0"/>
    <b v="0"/>
  </r>
  <r>
    <n v="607"/>
    <s v="Gordon, Mendez and Johnson"/>
    <s v="Fundamental needs-based frame"/>
    <n v="137600"/>
    <n v="180667"/>
    <x v="1"/>
    <n v="1.3129869186046512"/>
    <n v="81.016591928251117"/>
    <x v="0"/>
    <x v="0"/>
    <n v="2230"/>
    <x v="1"/>
    <s v="USD"/>
    <n v="1395550800"/>
    <x v="564"/>
    <b v="0"/>
    <b v="0"/>
  </r>
  <r>
    <n v="608"/>
    <s v="Johnson Group"/>
    <s v="Compatible full-range leverage"/>
    <n v="3900"/>
    <n v="11075"/>
    <x v="1"/>
    <n v="2.8397435897435899"/>
    <n v="35.047468354430379"/>
    <x v="1"/>
    <x v="17"/>
    <n v="316"/>
    <x v="1"/>
    <s v="USD"/>
    <n v="1551852000"/>
    <x v="565"/>
    <b v="0"/>
    <b v="1"/>
  </r>
  <r>
    <n v="609"/>
    <s v="Rose-Fuller"/>
    <s v="Upgradable holistic system engine"/>
    <n v="10000"/>
    <n v="12042"/>
    <x v="1"/>
    <n v="1.2041999999999999"/>
    <n v="102.92307692307692"/>
    <x v="4"/>
    <x v="22"/>
    <n v="117"/>
    <x v="1"/>
    <s v="USD"/>
    <n v="1547618400"/>
    <x v="566"/>
    <b v="0"/>
    <b v="0"/>
  </r>
  <r>
    <n v="610"/>
    <s v="Hughes, Mendez and Patterson"/>
    <s v="Stand-alone multi-state data-warehouse"/>
    <n v="42800"/>
    <n v="179356"/>
    <x v="1"/>
    <n v="4.1905607476635511"/>
    <n v="27.998126756166094"/>
    <x v="3"/>
    <x v="3"/>
    <n v="6406"/>
    <x v="1"/>
    <s v="USD"/>
    <n v="1355637600"/>
    <x v="567"/>
    <b v="0"/>
    <b v="0"/>
  </r>
  <r>
    <n v="611"/>
    <s v="Brady, Cortez and Rodriguez"/>
    <s v="Multi-lateral maximized core"/>
    <n v="8200"/>
    <n v="1136"/>
    <x v="3"/>
    <n v="0.13853658536585367"/>
    <n v="75.733333333333334"/>
    <x v="3"/>
    <x v="3"/>
    <n v="15"/>
    <x v="1"/>
    <s v="USD"/>
    <n v="1374728400"/>
    <x v="568"/>
    <b v="0"/>
    <b v="0"/>
  </r>
  <r>
    <n v="612"/>
    <s v="Wang, Nguyen and Horton"/>
    <s v="Innovative holistic hub"/>
    <n v="6200"/>
    <n v="8645"/>
    <x v="1"/>
    <n v="1.3943548387096774"/>
    <n v="45.026041666666664"/>
    <x v="1"/>
    <x v="5"/>
    <n v="192"/>
    <x v="1"/>
    <s v="USD"/>
    <n v="1287810000"/>
    <x v="569"/>
    <b v="0"/>
    <b v="0"/>
  </r>
  <r>
    <n v="613"/>
    <s v="Santos, Williams and Brown"/>
    <s v="Reverse-engineered 24/7 methodology"/>
    <n v="1100"/>
    <n v="1914"/>
    <x v="1"/>
    <n v="1.74"/>
    <n v="73.615384615384613"/>
    <x v="3"/>
    <x v="3"/>
    <n v="26"/>
    <x v="0"/>
    <s v="CAD"/>
    <n v="1503723600"/>
    <x v="570"/>
    <b v="0"/>
    <b v="0"/>
  </r>
  <r>
    <n v="614"/>
    <s v="Barnett and Sons"/>
    <s v="Business-focused dynamic info-mediaries"/>
    <n v="26500"/>
    <n v="41205"/>
    <x v="1"/>
    <n v="1.5549056603773586"/>
    <n v="56.991701244813278"/>
    <x v="3"/>
    <x v="3"/>
    <n v="723"/>
    <x v="1"/>
    <s v="USD"/>
    <n v="1484114400"/>
    <x v="571"/>
    <b v="0"/>
    <b v="0"/>
  </r>
  <r>
    <n v="615"/>
    <s v="Petersen-Rodriguez"/>
    <s v="Digitized clear-thinking installation"/>
    <n v="8500"/>
    <n v="14488"/>
    <x v="1"/>
    <n v="1.7044705882352942"/>
    <n v="85.223529411764702"/>
    <x v="3"/>
    <x v="3"/>
    <n v="170"/>
    <x v="6"/>
    <s v="EUR"/>
    <n v="1461906000"/>
    <x v="572"/>
    <b v="0"/>
    <b v="0"/>
  </r>
  <r>
    <n v="616"/>
    <s v="Burnett-Mora"/>
    <s v="Quality-focused 24/7 superstructure"/>
    <n v="6400"/>
    <n v="12129"/>
    <x v="1"/>
    <n v="1.8951562500000001"/>
    <n v="50.962184873949582"/>
    <x v="1"/>
    <x v="7"/>
    <n v="238"/>
    <x v="4"/>
    <s v="GBP"/>
    <n v="1379653200"/>
    <x v="573"/>
    <b v="0"/>
    <b v="1"/>
  </r>
  <r>
    <n v="617"/>
    <s v="King LLC"/>
    <s v="Multi-channeled local intranet"/>
    <n v="1400"/>
    <n v="3496"/>
    <x v="1"/>
    <n v="2.4971428571428573"/>
    <n v="63.563636363636363"/>
    <x v="3"/>
    <x v="3"/>
    <n v="55"/>
    <x v="1"/>
    <s v="USD"/>
    <n v="1401858000"/>
    <x v="471"/>
    <b v="0"/>
    <b v="0"/>
  </r>
  <r>
    <n v="618"/>
    <s v="Miller Ltd"/>
    <s v="Open-architected mobile emulation"/>
    <n v="198600"/>
    <n v="97037"/>
    <x v="0"/>
    <n v="0.48860523665659616"/>
    <n v="80.999165275459092"/>
    <x v="5"/>
    <x v="9"/>
    <n v="1198"/>
    <x v="1"/>
    <s v="USD"/>
    <n v="1367470800"/>
    <x v="574"/>
    <b v="0"/>
    <b v="0"/>
  </r>
  <r>
    <n v="619"/>
    <s v="Case LLC"/>
    <s v="Ameliorated foreground methodology"/>
    <n v="195900"/>
    <n v="55757"/>
    <x v="0"/>
    <n v="0.28461970393057684"/>
    <n v="86.044753086419746"/>
    <x v="3"/>
    <x v="3"/>
    <n v="648"/>
    <x v="1"/>
    <s v="USD"/>
    <n v="1304658000"/>
    <x v="575"/>
    <b v="1"/>
    <b v="1"/>
  </r>
  <r>
    <n v="620"/>
    <s v="Swanson, Wilson and Baker"/>
    <s v="Synergized well-modulated project"/>
    <n v="4300"/>
    <n v="11525"/>
    <x v="1"/>
    <n v="2.6802325581395348"/>
    <n v="90.0390625"/>
    <x v="7"/>
    <x v="14"/>
    <n v="128"/>
    <x v="2"/>
    <s v="AUD"/>
    <n v="1467954000"/>
    <x v="576"/>
    <b v="0"/>
    <b v="0"/>
  </r>
  <r>
    <n v="621"/>
    <s v="Dean, Fox and Phillips"/>
    <s v="Extended context-sensitive forecast"/>
    <n v="25600"/>
    <n v="158669"/>
    <x v="1"/>
    <n v="6.1980078125000002"/>
    <n v="74.006063432835816"/>
    <x v="3"/>
    <x v="3"/>
    <n v="2144"/>
    <x v="1"/>
    <s v="USD"/>
    <n v="1473742800"/>
    <x v="577"/>
    <b v="0"/>
    <b v="0"/>
  </r>
  <r>
    <n v="622"/>
    <s v="Smith-Smith"/>
    <s v="Total leadingedge neural-net"/>
    <n v="189000"/>
    <n v="5916"/>
    <x v="0"/>
    <n v="3.1301587301587303E-2"/>
    <n v="92.4375"/>
    <x v="1"/>
    <x v="7"/>
    <n v="64"/>
    <x v="1"/>
    <s v="USD"/>
    <n v="1523768400"/>
    <x v="578"/>
    <b v="0"/>
    <b v="0"/>
  </r>
  <r>
    <n v="623"/>
    <s v="Smith, Scott and Rodriguez"/>
    <s v="Organic actuating protocol"/>
    <n v="94300"/>
    <n v="150806"/>
    <x v="1"/>
    <n v="1.5992152704135738"/>
    <n v="55.999257333828446"/>
    <x v="3"/>
    <x v="3"/>
    <n v="2693"/>
    <x v="4"/>
    <s v="GBP"/>
    <n v="1437022800"/>
    <x v="477"/>
    <b v="0"/>
    <b v="0"/>
  </r>
  <r>
    <n v="624"/>
    <s v="White, Robertson and Roberts"/>
    <s v="Down-sized national software"/>
    <n v="5100"/>
    <n v="14249"/>
    <x v="1"/>
    <n v="2.793921568627451"/>
    <n v="32.983796296296298"/>
    <x v="7"/>
    <x v="14"/>
    <n v="432"/>
    <x v="1"/>
    <s v="USD"/>
    <n v="1422165600"/>
    <x v="579"/>
    <b v="0"/>
    <b v="0"/>
  </r>
  <r>
    <n v="625"/>
    <s v="Martinez Inc"/>
    <s v="Organic upward-trending Graphical User Interface"/>
    <n v="7500"/>
    <n v="5803"/>
    <x v="0"/>
    <n v="0.77373333333333338"/>
    <n v="93.596774193548384"/>
    <x v="3"/>
    <x v="3"/>
    <n v="62"/>
    <x v="1"/>
    <s v="USD"/>
    <n v="1580104800"/>
    <x v="580"/>
    <b v="0"/>
    <b v="0"/>
  </r>
  <r>
    <n v="626"/>
    <s v="Tucker, Mccoy and Marquez"/>
    <s v="Synergistic tertiary budgetary management"/>
    <n v="6400"/>
    <n v="13205"/>
    <x v="1"/>
    <n v="2.0632812500000002"/>
    <n v="69.867724867724874"/>
    <x v="3"/>
    <x v="3"/>
    <n v="189"/>
    <x v="1"/>
    <s v="USD"/>
    <n v="1285650000"/>
    <x v="581"/>
    <b v="0"/>
    <b v="1"/>
  </r>
  <r>
    <n v="627"/>
    <s v="Martin, Lee and Armstrong"/>
    <s v="Open-architected incremental ability"/>
    <n v="1600"/>
    <n v="11108"/>
    <x v="1"/>
    <n v="6.9424999999999999"/>
    <n v="72.129870129870127"/>
    <x v="0"/>
    <x v="0"/>
    <n v="154"/>
    <x v="4"/>
    <s v="GBP"/>
    <n v="1276664400"/>
    <x v="582"/>
    <b v="1"/>
    <b v="0"/>
  </r>
  <r>
    <n v="628"/>
    <s v="Dunn, Moreno and Green"/>
    <s v="Intuitive object-oriented task-force"/>
    <n v="1900"/>
    <n v="2884"/>
    <x v="1"/>
    <n v="1.5178947368421052"/>
    <n v="30.041666666666668"/>
    <x v="1"/>
    <x v="7"/>
    <n v="96"/>
    <x v="1"/>
    <s v="USD"/>
    <n v="1286168400"/>
    <x v="581"/>
    <b v="0"/>
    <b v="0"/>
  </r>
  <r>
    <n v="629"/>
    <s v="Jackson, Martinez and Ray"/>
    <s v="Multi-tiered executive toolset"/>
    <n v="85900"/>
    <n v="55476"/>
    <x v="0"/>
    <n v="0.64582072176949945"/>
    <n v="73.968000000000004"/>
    <x v="3"/>
    <x v="3"/>
    <n v="750"/>
    <x v="1"/>
    <s v="USD"/>
    <n v="1467781200"/>
    <x v="583"/>
    <b v="0"/>
    <b v="1"/>
  </r>
  <r>
    <n v="630"/>
    <s v="Patterson-Johnson"/>
    <s v="Grass-roots directional workforce"/>
    <n v="9500"/>
    <n v="5973"/>
    <x v="3"/>
    <n v="0.62873684210526315"/>
    <n v="68.65517241379311"/>
    <x v="3"/>
    <x v="3"/>
    <n v="87"/>
    <x v="1"/>
    <s v="USD"/>
    <n v="1556686800"/>
    <x v="584"/>
    <b v="0"/>
    <b v="1"/>
  </r>
  <r>
    <n v="631"/>
    <s v="Carlson-Hernandez"/>
    <s v="Quality-focused real-time solution"/>
    <n v="59200"/>
    <n v="183756"/>
    <x v="1"/>
    <n v="3.1039864864864866"/>
    <n v="59.992164544564154"/>
    <x v="3"/>
    <x v="3"/>
    <n v="3063"/>
    <x v="1"/>
    <s v="USD"/>
    <n v="1553576400"/>
    <x v="585"/>
    <b v="0"/>
    <b v="0"/>
  </r>
  <r>
    <n v="632"/>
    <s v="Parker PLC"/>
    <s v="Reduced interactive matrix"/>
    <n v="72100"/>
    <n v="30902"/>
    <x v="2"/>
    <n v="0.42859916782246882"/>
    <n v="111.15827338129496"/>
    <x v="3"/>
    <x v="3"/>
    <n v="278"/>
    <x v="1"/>
    <s v="USD"/>
    <n v="1414904400"/>
    <x v="586"/>
    <b v="0"/>
    <b v="0"/>
  </r>
  <r>
    <n v="633"/>
    <s v="Yu and Sons"/>
    <s v="Adaptive context-sensitive architecture"/>
    <n v="6700"/>
    <n v="5569"/>
    <x v="0"/>
    <n v="0.83119402985074631"/>
    <n v="53.038095238095238"/>
    <x v="4"/>
    <x v="10"/>
    <n v="105"/>
    <x v="1"/>
    <s v="USD"/>
    <n v="1446876000"/>
    <x v="587"/>
    <b v="0"/>
    <b v="0"/>
  </r>
  <r>
    <n v="634"/>
    <s v="Taylor, Johnson and Hernandez"/>
    <s v="Polarized incremental portal"/>
    <n v="118200"/>
    <n v="92824"/>
    <x v="3"/>
    <n v="0.78531302876480547"/>
    <n v="55.985524728588658"/>
    <x v="4"/>
    <x v="19"/>
    <n v="1658"/>
    <x v="1"/>
    <s v="USD"/>
    <n v="1490418000"/>
    <x v="588"/>
    <b v="0"/>
    <b v="0"/>
  </r>
  <r>
    <n v="635"/>
    <s v="Mack Ltd"/>
    <s v="Reactive regional access"/>
    <n v="139000"/>
    <n v="158590"/>
    <x v="1"/>
    <n v="1.1409352517985611"/>
    <n v="69.986760812003524"/>
    <x v="4"/>
    <x v="19"/>
    <n v="2266"/>
    <x v="1"/>
    <s v="USD"/>
    <n v="1360389600"/>
    <x v="589"/>
    <b v="0"/>
    <b v="0"/>
  </r>
  <r>
    <n v="636"/>
    <s v="Lamb-Sanders"/>
    <s v="Stand-alone reciprocal frame"/>
    <n v="197700"/>
    <n v="127591"/>
    <x v="0"/>
    <n v="0.64537683358624176"/>
    <n v="48.998079877112133"/>
    <x v="4"/>
    <x v="10"/>
    <n v="2604"/>
    <x v="3"/>
    <s v="DKK"/>
    <n v="1326866400"/>
    <x v="590"/>
    <b v="0"/>
    <b v="1"/>
  </r>
  <r>
    <n v="637"/>
    <s v="Williams-Ramirez"/>
    <s v="Open-architected 24/7 throughput"/>
    <n v="8500"/>
    <n v="6750"/>
    <x v="0"/>
    <n v="0.79411764705882348"/>
    <n v="103.84615384615384"/>
    <x v="3"/>
    <x v="3"/>
    <n v="65"/>
    <x v="1"/>
    <s v="USD"/>
    <n v="1479103200"/>
    <x v="591"/>
    <b v="0"/>
    <b v="0"/>
  </r>
  <r>
    <n v="638"/>
    <s v="Weaver Ltd"/>
    <s v="Monitored 24/7 approach"/>
    <n v="81600"/>
    <n v="9318"/>
    <x v="0"/>
    <n v="0.11419117647058824"/>
    <n v="99.127659574468083"/>
    <x v="3"/>
    <x v="3"/>
    <n v="94"/>
    <x v="1"/>
    <s v="USD"/>
    <n v="1280206800"/>
    <x v="592"/>
    <b v="0"/>
    <b v="1"/>
  </r>
  <r>
    <n v="639"/>
    <s v="Barnes-Williams"/>
    <s v="Upgradable explicit forecast"/>
    <n v="8600"/>
    <n v="4832"/>
    <x v="2"/>
    <n v="0.56186046511627907"/>
    <n v="107.37777777777778"/>
    <x v="4"/>
    <x v="6"/>
    <n v="45"/>
    <x v="1"/>
    <s v="USD"/>
    <n v="1532754000"/>
    <x v="593"/>
    <b v="0"/>
    <b v="1"/>
  </r>
  <r>
    <n v="640"/>
    <s v="Richardson, Woodward and Hansen"/>
    <s v="Pre-emptive context-sensitive support"/>
    <n v="119800"/>
    <n v="19769"/>
    <x v="0"/>
    <n v="0.16501669449081802"/>
    <n v="76.922178988326849"/>
    <x v="3"/>
    <x v="3"/>
    <n v="257"/>
    <x v="1"/>
    <s v="USD"/>
    <n v="1453096800"/>
    <x v="510"/>
    <b v="0"/>
    <b v="0"/>
  </r>
  <r>
    <n v="641"/>
    <s v="Hunt, Barker and Baker"/>
    <s v="Business-focused leadingedge instruction set"/>
    <n v="9400"/>
    <n v="11277"/>
    <x v="1"/>
    <n v="1.1996808510638297"/>
    <n v="58.128865979381445"/>
    <x v="3"/>
    <x v="3"/>
    <n v="194"/>
    <x v="5"/>
    <s v="CHF"/>
    <n v="1487570400"/>
    <x v="594"/>
    <b v="0"/>
    <b v="0"/>
  </r>
  <r>
    <n v="642"/>
    <s v="Ramos, Moreno and Lewis"/>
    <s v="Extended multi-state knowledge user"/>
    <n v="9200"/>
    <n v="13382"/>
    <x v="1"/>
    <n v="1.4545652173913044"/>
    <n v="103.73643410852713"/>
    <x v="2"/>
    <x v="8"/>
    <n v="129"/>
    <x v="0"/>
    <s v="CAD"/>
    <n v="1545026400"/>
    <x v="595"/>
    <b v="0"/>
    <b v="0"/>
  </r>
  <r>
    <n v="643"/>
    <s v="Harris Inc"/>
    <s v="Future-proofed modular groupware"/>
    <n v="14900"/>
    <n v="32986"/>
    <x v="1"/>
    <n v="2.2138255033557046"/>
    <n v="87.962666666666664"/>
    <x v="3"/>
    <x v="3"/>
    <n v="375"/>
    <x v="1"/>
    <s v="USD"/>
    <n v="1488348000"/>
    <x v="596"/>
    <b v="0"/>
    <b v="0"/>
  </r>
  <r>
    <n v="644"/>
    <s v="Peters-Nelson"/>
    <s v="Distributed real-time algorithm"/>
    <n v="169400"/>
    <n v="81984"/>
    <x v="0"/>
    <n v="0.48396694214876035"/>
    <n v="28"/>
    <x v="3"/>
    <x v="3"/>
    <n v="2928"/>
    <x v="0"/>
    <s v="CAD"/>
    <n v="1545112800"/>
    <x v="597"/>
    <b v="0"/>
    <b v="0"/>
  </r>
  <r>
    <n v="645"/>
    <s v="Ferguson, Murphy and Bright"/>
    <s v="Multi-lateral heuristic throughput"/>
    <n v="192100"/>
    <n v="178483"/>
    <x v="0"/>
    <n v="0.92911504424778757"/>
    <n v="37.999361294443261"/>
    <x v="1"/>
    <x v="1"/>
    <n v="4697"/>
    <x v="1"/>
    <s v="USD"/>
    <n v="1537938000"/>
    <x v="598"/>
    <b v="0"/>
    <b v="1"/>
  </r>
  <r>
    <n v="646"/>
    <s v="Robinson Group"/>
    <s v="Switchable reciprocal middleware"/>
    <n v="98700"/>
    <n v="87448"/>
    <x v="0"/>
    <n v="0.88599797365754818"/>
    <n v="29.999313893653515"/>
    <x v="6"/>
    <x v="11"/>
    <n v="2915"/>
    <x v="1"/>
    <s v="USD"/>
    <n v="1363150800"/>
    <x v="599"/>
    <b v="0"/>
    <b v="0"/>
  </r>
  <r>
    <n v="647"/>
    <s v="Jordan-Wolfe"/>
    <s v="Inverse multimedia Graphic Interface"/>
    <n v="4500"/>
    <n v="1863"/>
    <x v="0"/>
    <n v="0.41399999999999998"/>
    <n v="103.5"/>
    <x v="5"/>
    <x v="18"/>
    <n v="18"/>
    <x v="1"/>
    <s v="USD"/>
    <n v="1523250000"/>
    <x v="600"/>
    <b v="0"/>
    <b v="0"/>
  </r>
  <r>
    <n v="648"/>
    <s v="Vargas-Cox"/>
    <s v="Vision-oriented local contingency"/>
    <n v="98600"/>
    <n v="62174"/>
    <x v="3"/>
    <n v="0.63056795131845844"/>
    <n v="85.994467496542185"/>
    <x v="0"/>
    <x v="0"/>
    <n v="723"/>
    <x v="1"/>
    <s v="USD"/>
    <n v="1499317200"/>
    <x v="601"/>
    <b v="1"/>
    <b v="0"/>
  </r>
  <r>
    <n v="649"/>
    <s v="Yang and Sons"/>
    <s v="Reactive 6thgeneration hub"/>
    <n v="121700"/>
    <n v="59003"/>
    <x v="0"/>
    <n v="0.48482333607230893"/>
    <n v="98.011627906976742"/>
    <x v="3"/>
    <x v="3"/>
    <n v="602"/>
    <x v="5"/>
    <s v="CHF"/>
    <n v="1287550800"/>
    <x v="602"/>
    <b v="1"/>
    <b v="1"/>
  </r>
  <r>
    <n v="650"/>
    <s v="Wilson, Wilson and Mathis"/>
    <s v="Optional asymmetric success"/>
    <n v="100"/>
    <n v="2"/>
    <x v="0"/>
    <n v="0.02"/>
    <n v="2"/>
    <x v="1"/>
    <x v="17"/>
    <n v="1"/>
    <x v="1"/>
    <s v="USD"/>
    <n v="1404795600"/>
    <x v="603"/>
    <b v="0"/>
    <b v="0"/>
  </r>
  <r>
    <n v="651"/>
    <s v="Wang, Koch and Weaver"/>
    <s v="Digitized analyzing capacity"/>
    <n v="196700"/>
    <n v="174039"/>
    <x v="0"/>
    <n v="0.88479410269445857"/>
    <n v="44.994570837642193"/>
    <x v="4"/>
    <x v="12"/>
    <n v="3868"/>
    <x v="6"/>
    <s v="EUR"/>
    <n v="1393048800"/>
    <x v="604"/>
    <b v="0"/>
    <b v="0"/>
  </r>
  <r>
    <n v="652"/>
    <s v="Cisneros Ltd"/>
    <s v="Vision-oriented regional hub"/>
    <n v="10000"/>
    <n v="12684"/>
    <x v="1"/>
    <n v="1.2684"/>
    <n v="31.012224938875306"/>
    <x v="2"/>
    <x v="2"/>
    <n v="409"/>
    <x v="1"/>
    <s v="USD"/>
    <n v="1470373200"/>
    <x v="292"/>
    <b v="0"/>
    <b v="0"/>
  </r>
  <r>
    <n v="653"/>
    <s v="Williams-Jones"/>
    <s v="Monitored incremental info-mediaries"/>
    <n v="600"/>
    <n v="14033"/>
    <x v="1"/>
    <n v="23.388333333333332"/>
    <n v="59.970085470085472"/>
    <x v="2"/>
    <x v="2"/>
    <n v="234"/>
    <x v="1"/>
    <s v="USD"/>
    <n v="1460091600"/>
    <x v="605"/>
    <b v="0"/>
    <b v="0"/>
  </r>
  <r>
    <n v="654"/>
    <s v="Roberts, Hinton and Williams"/>
    <s v="Programmable static middleware"/>
    <n v="35000"/>
    <n v="177936"/>
    <x v="1"/>
    <n v="5.0838857142857146"/>
    <n v="58.9973474801061"/>
    <x v="1"/>
    <x v="16"/>
    <n v="3016"/>
    <x v="1"/>
    <s v="USD"/>
    <n v="1440392400"/>
    <x v="606"/>
    <b v="0"/>
    <b v="0"/>
  </r>
  <r>
    <n v="655"/>
    <s v="Gonzalez, Williams and Benson"/>
    <s v="Multi-layered bottom-line encryption"/>
    <n v="6900"/>
    <n v="13212"/>
    <x v="1"/>
    <n v="1.9147826086956521"/>
    <n v="50.045454545454547"/>
    <x v="7"/>
    <x v="14"/>
    <n v="264"/>
    <x v="1"/>
    <s v="USD"/>
    <n v="1488434400"/>
    <x v="607"/>
    <b v="1"/>
    <b v="0"/>
  </r>
  <r>
    <n v="656"/>
    <s v="Hobbs, Brown and Lee"/>
    <s v="Vision-oriented systematic Graphical User Interface"/>
    <n v="118400"/>
    <n v="49879"/>
    <x v="0"/>
    <n v="0.42127533783783783"/>
    <n v="98.966269841269835"/>
    <x v="0"/>
    <x v="0"/>
    <n v="504"/>
    <x v="2"/>
    <s v="AUD"/>
    <n v="1514440800"/>
    <x v="608"/>
    <b v="0"/>
    <b v="0"/>
  </r>
  <r>
    <n v="657"/>
    <s v="Russo, Kim and Mccoy"/>
    <s v="Balanced optimal hardware"/>
    <n v="10000"/>
    <n v="824"/>
    <x v="0"/>
    <n v="8.2400000000000001E-2"/>
    <n v="58.857142857142854"/>
    <x v="4"/>
    <x v="22"/>
    <n v="14"/>
    <x v="1"/>
    <s v="USD"/>
    <n v="1514354400"/>
    <x v="609"/>
    <b v="0"/>
    <b v="0"/>
  </r>
  <r>
    <n v="658"/>
    <s v="Howell, Myers and Olson"/>
    <s v="Self-enabling mission-critical success"/>
    <n v="52600"/>
    <n v="31594"/>
    <x v="3"/>
    <n v="0.60064638783269964"/>
    <n v="81.010256410256417"/>
    <x v="1"/>
    <x v="1"/>
    <n v="390"/>
    <x v="1"/>
    <s v="USD"/>
    <n v="1440910800"/>
    <x v="610"/>
    <b v="0"/>
    <b v="0"/>
  </r>
  <r>
    <n v="659"/>
    <s v="Bailey and Sons"/>
    <s v="Grass-roots dynamic emulation"/>
    <n v="120700"/>
    <n v="57010"/>
    <x v="0"/>
    <n v="0.47232808616404309"/>
    <n v="76.013333333333335"/>
    <x v="4"/>
    <x v="4"/>
    <n v="750"/>
    <x v="4"/>
    <s v="GBP"/>
    <n v="1296108000"/>
    <x v="611"/>
    <b v="0"/>
    <b v="0"/>
  </r>
  <r>
    <n v="660"/>
    <s v="Jensen-Brown"/>
    <s v="Fundamental disintermediate matrix"/>
    <n v="9100"/>
    <n v="7438"/>
    <x v="0"/>
    <n v="0.81736263736263737"/>
    <n v="96.597402597402592"/>
    <x v="3"/>
    <x v="3"/>
    <n v="77"/>
    <x v="1"/>
    <s v="USD"/>
    <n v="1440133200"/>
    <x v="612"/>
    <b v="1"/>
    <b v="0"/>
  </r>
  <r>
    <n v="661"/>
    <s v="Smith Group"/>
    <s v="Right-sized secondary challenge"/>
    <n v="106800"/>
    <n v="57872"/>
    <x v="0"/>
    <n v="0.54187265917603"/>
    <n v="76.957446808510639"/>
    <x v="1"/>
    <x v="17"/>
    <n v="752"/>
    <x v="3"/>
    <s v="DKK"/>
    <n v="1332910800"/>
    <x v="613"/>
    <b v="0"/>
    <b v="0"/>
  </r>
  <r>
    <n v="662"/>
    <s v="Murphy-Farrell"/>
    <s v="Implemented exuding software"/>
    <n v="9100"/>
    <n v="8906"/>
    <x v="0"/>
    <n v="0.97868131868131869"/>
    <n v="67.984732824427482"/>
    <x v="3"/>
    <x v="3"/>
    <n v="131"/>
    <x v="1"/>
    <s v="USD"/>
    <n v="1544335200"/>
    <x v="614"/>
    <b v="0"/>
    <b v="0"/>
  </r>
  <r>
    <n v="663"/>
    <s v="Everett-Wolfe"/>
    <s v="Total optimizing software"/>
    <n v="10000"/>
    <n v="7724"/>
    <x v="0"/>
    <n v="0.77239999999999998"/>
    <n v="88.781609195402297"/>
    <x v="3"/>
    <x v="3"/>
    <n v="87"/>
    <x v="1"/>
    <s v="USD"/>
    <n v="1286427600"/>
    <x v="615"/>
    <b v="0"/>
    <b v="0"/>
  </r>
  <r>
    <n v="664"/>
    <s v="Young PLC"/>
    <s v="Optional maximized attitude"/>
    <n v="79400"/>
    <n v="26571"/>
    <x v="0"/>
    <n v="0.33464735516372796"/>
    <n v="24.99623706491063"/>
    <x v="1"/>
    <x v="17"/>
    <n v="1063"/>
    <x v="1"/>
    <s v="USD"/>
    <n v="1329717600"/>
    <x v="616"/>
    <b v="0"/>
    <b v="0"/>
  </r>
  <r>
    <n v="665"/>
    <s v="Park-Goodman"/>
    <s v="Customer-focused impactful extranet"/>
    <n v="5100"/>
    <n v="12219"/>
    <x v="1"/>
    <n v="2.3958823529411766"/>
    <n v="44.922794117647058"/>
    <x v="4"/>
    <x v="4"/>
    <n v="272"/>
    <x v="1"/>
    <s v="USD"/>
    <n v="1310187600"/>
    <x v="453"/>
    <b v="0"/>
    <b v="1"/>
  </r>
  <r>
    <n v="666"/>
    <s v="York, Barr and Grant"/>
    <s v="Cloned bottom-line success"/>
    <n v="3100"/>
    <n v="1985"/>
    <x v="3"/>
    <n v="0.64032258064516134"/>
    <n v="79.400000000000006"/>
    <x v="3"/>
    <x v="3"/>
    <n v="25"/>
    <x v="1"/>
    <s v="USD"/>
    <n v="1377838800"/>
    <x v="617"/>
    <b v="0"/>
    <b v="1"/>
  </r>
  <r>
    <n v="667"/>
    <s v="Little Ltd"/>
    <s v="Decentralized bandwidth-monitored ability"/>
    <n v="6900"/>
    <n v="12155"/>
    <x v="1"/>
    <n v="1.7615942028985507"/>
    <n v="29.009546539379475"/>
    <x v="8"/>
    <x v="23"/>
    <n v="419"/>
    <x v="1"/>
    <s v="USD"/>
    <n v="1410325200"/>
    <x v="618"/>
    <b v="0"/>
    <b v="0"/>
  </r>
  <r>
    <n v="668"/>
    <s v="Brown and Sons"/>
    <s v="Programmable leadingedge budgetary management"/>
    <n v="27500"/>
    <n v="5593"/>
    <x v="0"/>
    <n v="0.20338181818181819"/>
    <n v="73.59210526315789"/>
    <x v="3"/>
    <x v="3"/>
    <n v="76"/>
    <x v="1"/>
    <s v="USD"/>
    <n v="1343797200"/>
    <x v="619"/>
    <b v="0"/>
    <b v="0"/>
  </r>
  <r>
    <n v="669"/>
    <s v="Payne, Garrett and Thomas"/>
    <s v="Upgradable bi-directional concept"/>
    <n v="48800"/>
    <n v="175020"/>
    <x v="1"/>
    <n v="3.5864754098360656"/>
    <n v="107.97038864898211"/>
    <x v="3"/>
    <x v="3"/>
    <n v="1621"/>
    <x v="6"/>
    <s v="EUR"/>
    <n v="1498453200"/>
    <x v="620"/>
    <b v="0"/>
    <b v="0"/>
  </r>
  <r>
    <n v="670"/>
    <s v="Robinson Group"/>
    <s v="Re-contextualized homogeneous flexibility"/>
    <n v="16200"/>
    <n v="75955"/>
    <x v="1"/>
    <n v="4.6885802469135802"/>
    <n v="68.987284287011803"/>
    <x v="1"/>
    <x v="7"/>
    <n v="1101"/>
    <x v="1"/>
    <s v="USD"/>
    <n v="1456380000"/>
    <x v="621"/>
    <b v="0"/>
    <b v="0"/>
  </r>
  <r>
    <n v="671"/>
    <s v="Robinson-Kelly"/>
    <s v="Monitored bi-directional standardization"/>
    <n v="97600"/>
    <n v="119127"/>
    <x v="1"/>
    <n v="1.220563524590164"/>
    <n v="111.02236719478098"/>
    <x v="3"/>
    <x v="3"/>
    <n v="1073"/>
    <x v="1"/>
    <s v="USD"/>
    <n v="1280552400"/>
    <x v="622"/>
    <b v="0"/>
    <b v="1"/>
  </r>
  <r>
    <n v="672"/>
    <s v="Kelly-Colon"/>
    <s v="Stand-alone grid-enabled leverage"/>
    <n v="197900"/>
    <n v="110689"/>
    <x v="0"/>
    <n v="0.55931783729156137"/>
    <n v="24.997515808491418"/>
    <x v="3"/>
    <x v="3"/>
    <n v="4428"/>
    <x v="2"/>
    <s v="AUD"/>
    <n v="1521608400"/>
    <x v="623"/>
    <b v="0"/>
    <b v="0"/>
  </r>
  <r>
    <n v="673"/>
    <s v="Turner, Scott and Gentry"/>
    <s v="Assimilated regional groupware"/>
    <n v="5600"/>
    <n v="2445"/>
    <x v="0"/>
    <n v="0.43660714285714286"/>
    <n v="42.155172413793103"/>
    <x v="1"/>
    <x v="7"/>
    <n v="58"/>
    <x v="6"/>
    <s v="EUR"/>
    <n v="1460696400"/>
    <x v="624"/>
    <b v="0"/>
    <b v="0"/>
  </r>
  <r>
    <n v="674"/>
    <s v="Sanchez Ltd"/>
    <s v="Up-sized 24hour instruction set"/>
    <n v="170700"/>
    <n v="57250"/>
    <x v="3"/>
    <n v="0.33538371411833628"/>
    <n v="47.003284072249592"/>
    <x v="7"/>
    <x v="14"/>
    <n v="1218"/>
    <x v="1"/>
    <s v="USD"/>
    <n v="1313730000"/>
    <x v="625"/>
    <b v="0"/>
    <b v="0"/>
  </r>
  <r>
    <n v="675"/>
    <s v="Giles-Smith"/>
    <s v="Right-sized web-enabled intranet"/>
    <n v="9700"/>
    <n v="11929"/>
    <x v="1"/>
    <n v="1.2297938144329896"/>
    <n v="36.0392749244713"/>
    <x v="8"/>
    <x v="23"/>
    <n v="331"/>
    <x v="1"/>
    <s v="USD"/>
    <n v="1568178000"/>
    <x v="626"/>
    <b v="0"/>
    <b v="0"/>
  </r>
  <r>
    <n v="676"/>
    <s v="Thompson-Moreno"/>
    <s v="Expanded needs-based orchestration"/>
    <n v="62300"/>
    <n v="118214"/>
    <x v="1"/>
    <n v="1.8974959871589085"/>
    <n v="101.03760683760684"/>
    <x v="7"/>
    <x v="14"/>
    <n v="1170"/>
    <x v="1"/>
    <s v="USD"/>
    <n v="1348635600"/>
    <x v="627"/>
    <b v="0"/>
    <b v="0"/>
  </r>
  <r>
    <n v="677"/>
    <s v="Murphy-Fox"/>
    <s v="Organic system-worthy orchestration"/>
    <n v="5300"/>
    <n v="4432"/>
    <x v="0"/>
    <n v="0.83622641509433959"/>
    <n v="39.927927927927925"/>
    <x v="5"/>
    <x v="13"/>
    <n v="111"/>
    <x v="1"/>
    <s v="USD"/>
    <n v="1468126800"/>
    <x v="491"/>
    <b v="0"/>
    <b v="0"/>
  </r>
  <r>
    <n v="678"/>
    <s v="Rodriguez-Patterson"/>
    <s v="Inverse static standardization"/>
    <n v="99500"/>
    <n v="17879"/>
    <x v="3"/>
    <n v="0.17968844221105529"/>
    <n v="83.158139534883716"/>
    <x v="4"/>
    <x v="6"/>
    <n v="215"/>
    <x v="1"/>
    <s v="USD"/>
    <n v="1547877600"/>
    <x v="628"/>
    <b v="0"/>
    <b v="0"/>
  </r>
  <r>
    <n v="679"/>
    <s v="Davis Ltd"/>
    <s v="Synchronized motivating solution"/>
    <n v="1400"/>
    <n v="14511"/>
    <x v="1"/>
    <n v="10.365"/>
    <n v="39.97520661157025"/>
    <x v="0"/>
    <x v="0"/>
    <n v="363"/>
    <x v="1"/>
    <s v="USD"/>
    <n v="1571374800"/>
    <x v="629"/>
    <b v="0"/>
    <b v="1"/>
  </r>
  <r>
    <n v="680"/>
    <s v="Nelson-Valdez"/>
    <s v="Open-source 4thgeneration open system"/>
    <n v="145600"/>
    <n v="141822"/>
    <x v="0"/>
    <n v="0.97405219780219776"/>
    <n v="47.993908629441627"/>
    <x v="6"/>
    <x v="20"/>
    <n v="2955"/>
    <x v="1"/>
    <s v="USD"/>
    <n v="1576303200"/>
    <x v="630"/>
    <b v="0"/>
    <b v="1"/>
  </r>
  <r>
    <n v="681"/>
    <s v="Kelly PLC"/>
    <s v="Decentralized context-sensitive superstructure"/>
    <n v="184100"/>
    <n v="159037"/>
    <x v="0"/>
    <n v="0.86386203150461705"/>
    <n v="95.978877489438744"/>
    <x v="3"/>
    <x v="3"/>
    <n v="1657"/>
    <x v="1"/>
    <s v="USD"/>
    <n v="1324447200"/>
    <x v="631"/>
    <b v="0"/>
    <b v="0"/>
  </r>
  <r>
    <n v="682"/>
    <s v="Nguyen and Sons"/>
    <s v="Compatible 5thgeneration concept"/>
    <n v="5400"/>
    <n v="8109"/>
    <x v="1"/>
    <n v="1.5016666666666667"/>
    <n v="78.728155339805824"/>
    <x v="3"/>
    <x v="3"/>
    <n v="103"/>
    <x v="1"/>
    <s v="USD"/>
    <n v="1386741600"/>
    <x v="632"/>
    <b v="0"/>
    <b v="0"/>
  </r>
  <r>
    <n v="683"/>
    <s v="Jones PLC"/>
    <s v="Virtual systemic intranet"/>
    <n v="2300"/>
    <n v="8244"/>
    <x v="1"/>
    <n v="3.5843478260869563"/>
    <n v="56.081632653061227"/>
    <x v="3"/>
    <x v="3"/>
    <n v="147"/>
    <x v="1"/>
    <s v="USD"/>
    <n v="1537074000"/>
    <x v="633"/>
    <b v="0"/>
    <b v="0"/>
  </r>
  <r>
    <n v="684"/>
    <s v="Gilmore LLC"/>
    <s v="Optimized systemic algorithm"/>
    <n v="1400"/>
    <n v="7600"/>
    <x v="1"/>
    <n v="5.4285714285714288"/>
    <n v="69.090909090909093"/>
    <x v="5"/>
    <x v="9"/>
    <n v="110"/>
    <x v="0"/>
    <s v="CAD"/>
    <n v="1277787600"/>
    <x v="634"/>
    <b v="0"/>
    <b v="0"/>
  </r>
  <r>
    <n v="685"/>
    <s v="Lee-Cobb"/>
    <s v="Customizable homogeneous firmware"/>
    <n v="140000"/>
    <n v="94501"/>
    <x v="0"/>
    <n v="0.67500714285714281"/>
    <n v="102.05291576673866"/>
    <x v="3"/>
    <x v="3"/>
    <n v="926"/>
    <x v="0"/>
    <s v="CAD"/>
    <n v="1440306000"/>
    <x v="415"/>
    <b v="0"/>
    <b v="0"/>
  </r>
  <r>
    <n v="686"/>
    <s v="Jones, Wiley and Robbins"/>
    <s v="Front-line cohesive extranet"/>
    <n v="7500"/>
    <n v="14381"/>
    <x v="1"/>
    <n v="1.9174666666666667"/>
    <n v="107.32089552238806"/>
    <x v="2"/>
    <x v="8"/>
    <n v="134"/>
    <x v="1"/>
    <s v="USD"/>
    <n v="1522126800"/>
    <x v="635"/>
    <b v="0"/>
    <b v="0"/>
  </r>
  <r>
    <n v="687"/>
    <s v="Martin, Gates and Holt"/>
    <s v="Distributed holistic neural-net"/>
    <n v="1500"/>
    <n v="13980"/>
    <x v="1"/>
    <n v="9.32"/>
    <n v="51.970260223048328"/>
    <x v="3"/>
    <x v="3"/>
    <n v="269"/>
    <x v="1"/>
    <s v="USD"/>
    <n v="1489298400"/>
    <x v="607"/>
    <b v="0"/>
    <b v="0"/>
  </r>
  <r>
    <n v="688"/>
    <s v="Bowen, Davies and Burns"/>
    <s v="Devolved client-server monitoring"/>
    <n v="2900"/>
    <n v="12449"/>
    <x v="1"/>
    <n v="4.2927586206896553"/>
    <n v="71.137142857142862"/>
    <x v="4"/>
    <x v="19"/>
    <n v="175"/>
    <x v="1"/>
    <s v="USD"/>
    <n v="1547100000"/>
    <x v="636"/>
    <b v="0"/>
    <b v="1"/>
  </r>
  <r>
    <n v="689"/>
    <s v="Nguyen Inc"/>
    <s v="Seamless directional capacity"/>
    <n v="7300"/>
    <n v="7348"/>
    <x v="1"/>
    <n v="1.0065753424657535"/>
    <n v="106.49275362318841"/>
    <x v="2"/>
    <x v="2"/>
    <n v="69"/>
    <x v="1"/>
    <s v="USD"/>
    <n v="1383022800"/>
    <x v="637"/>
    <b v="0"/>
    <b v="0"/>
  </r>
  <r>
    <n v="690"/>
    <s v="Walsh-Watts"/>
    <s v="Polarized actuating implementation"/>
    <n v="3600"/>
    <n v="8158"/>
    <x v="1"/>
    <n v="2.266111111111111"/>
    <n v="42.93684210526316"/>
    <x v="4"/>
    <x v="4"/>
    <n v="190"/>
    <x v="1"/>
    <s v="USD"/>
    <n v="1322373600"/>
    <x v="638"/>
    <b v="0"/>
    <b v="1"/>
  </r>
  <r>
    <n v="691"/>
    <s v="Ray, Li and Li"/>
    <s v="Front-line disintermediate hub"/>
    <n v="5000"/>
    <n v="7119"/>
    <x v="1"/>
    <n v="1.4238"/>
    <n v="30.037974683544302"/>
    <x v="4"/>
    <x v="4"/>
    <n v="237"/>
    <x v="1"/>
    <s v="USD"/>
    <n v="1349240400"/>
    <x v="639"/>
    <b v="1"/>
    <b v="1"/>
  </r>
  <r>
    <n v="692"/>
    <s v="Murray Ltd"/>
    <s v="Decentralized 4thgeneration challenge"/>
    <n v="6000"/>
    <n v="5438"/>
    <x v="0"/>
    <n v="0.90633333333333332"/>
    <n v="70.623376623376629"/>
    <x v="1"/>
    <x v="1"/>
    <n v="77"/>
    <x v="4"/>
    <s v="GBP"/>
    <n v="1562648400"/>
    <x v="640"/>
    <b v="0"/>
    <b v="0"/>
  </r>
  <r>
    <n v="693"/>
    <s v="Bradford-Silva"/>
    <s v="Reverse-engineered composite hierarchy"/>
    <n v="180400"/>
    <n v="115396"/>
    <x v="0"/>
    <n v="0.63966740576496672"/>
    <n v="66.016018306636155"/>
    <x v="3"/>
    <x v="3"/>
    <n v="1748"/>
    <x v="1"/>
    <s v="USD"/>
    <n v="1508216400"/>
    <x v="641"/>
    <b v="0"/>
    <b v="0"/>
  </r>
  <r>
    <n v="694"/>
    <s v="Mora-Bradley"/>
    <s v="Programmable tangible ability"/>
    <n v="9100"/>
    <n v="7656"/>
    <x v="0"/>
    <n v="0.84131868131868137"/>
    <n v="96.911392405063296"/>
    <x v="3"/>
    <x v="3"/>
    <n v="79"/>
    <x v="1"/>
    <s v="USD"/>
    <n v="1511762400"/>
    <x v="642"/>
    <b v="0"/>
    <b v="0"/>
  </r>
  <r>
    <n v="695"/>
    <s v="Cardenas, Thompson and Carey"/>
    <s v="Configurable full-range emulation"/>
    <n v="9200"/>
    <n v="12322"/>
    <x v="1"/>
    <n v="1.3393478260869565"/>
    <n v="62.867346938775512"/>
    <x v="1"/>
    <x v="1"/>
    <n v="196"/>
    <x v="6"/>
    <s v="EUR"/>
    <n v="1447480800"/>
    <x v="445"/>
    <b v="1"/>
    <b v="0"/>
  </r>
  <r>
    <n v="696"/>
    <s v="Lopez, Reid and Johnson"/>
    <s v="Total real-time hardware"/>
    <n v="164100"/>
    <n v="96888"/>
    <x v="0"/>
    <n v="0.59042047531992692"/>
    <n v="108.98537682789652"/>
    <x v="3"/>
    <x v="3"/>
    <n v="889"/>
    <x v="1"/>
    <s v="USD"/>
    <n v="1429506000"/>
    <x v="116"/>
    <b v="0"/>
    <b v="1"/>
  </r>
  <r>
    <n v="697"/>
    <s v="Fox-Williams"/>
    <s v="Profound system-worthy functionalities"/>
    <n v="128900"/>
    <n v="196960"/>
    <x v="1"/>
    <n v="1.5280062063615205"/>
    <n v="26.999314599040439"/>
    <x v="1"/>
    <x v="5"/>
    <n v="7295"/>
    <x v="1"/>
    <s v="USD"/>
    <n v="1522472400"/>
    <x v="643"/>
    <b v="0"/>
    <b v="0"/>
  </r>
  <r>
    <n v="698"/>
    <s v="Taylor, Wood and Taylor"/>
    <s v="Cloned hybrid focus group"/>
    <n v="42100"/>
    <n v="188057"/>
    <x v="1"/>
    <n v="4.466912114014252"/>
    <n v="65.004147943311438"/>
    <x v="2"/>
    <x v="8"/>
    <n v="2893"/>
    <x v="0"/>
    <s v="CAD"/>
    <n v="1322114400"/>
    <x v="644"/>
    <b v="0"/>
    <b v="0"/>
  </r>
  <r>
    <n v="699"/>
    <s v="King Inc"/>
    <s v="Ergonomic dedicated focus group"/>
    <n v="7400"/>
    <n v="6245"/>
    <x v="0"/>
    <n v="0.8439189189189189"/>
    <n v="111.51785714285714"/>
    <x v="4"/>
    <x v="6"/>
    <n v="56"/>
    <x v="1"/>
    <s v="USD"/>
    <n v="1561438800"/>
    <x v="645"/>
    <b v="0"/>
    <b v="0"/>
  </r>
  <r>
    <n v="700"/>
    <s v="Cole, Petty and Cameron"/>
    <s v="Realigned zero administration paradigm"/>
    <n v="100"/>
    <n v="3"/>
    <x v="0"/>
    <n v="0.03"/>
    <n v="3"/>
    <x v="2"/>
    <x v="8"/>
    <n v="1"/>
    <x v="1"/>
    <s v="USD"/>
    <n v="1264399200"/>
    <x v="646"/>
    <b v="0"/>
    <b v="0"/>
  </r>
  <r>
    <n v="701"/>
    <s v="Mcclain LLC"/>
    <s v="Open-source multi-tasking methodology"/>
    <n v="52000"/>
    <n v="91014"/>
    <x v="1"/>
    <n v="1.7502692307692307"/>
    <n v="110.99268292682927"/>
    <x v="3"/>
    <x v="3"/>
    <n v="820"/>
    <x v="1"/>
    <s v="USD"/>
    <n v="1301202000"/>
    <x v="647"/>
    <b v="1"/>
    <b v="0"/>
  </r>
  <r>
    <n v="702"/>
    <s v="Sims-Gross"/>
    <s v="Object-based attitude-oriented analyzer"/>
    <n v="8700"/>
    <n v="4710"/>
    <x v="0"/>
    <n v="0.54137931034482756"/>
    <n v="56.746987951807228"/>
    <x v="2"/>
    <x v="8"/>
    <n v="83"/>
    <x v="1"/>
    <s v="USD"/>
    <n v="1374469200"/>
    <x v="467"/>
    <b v="0"/>
    <b v="0"/>
  </r>
  <r>
    <n v="703"/>
    <s v="Perez Group"/>
    <s v="Cross-platform tertiary hub"/>
    <n v="63400"/>
    <n v="197728"/>
    <x v="1"/>
    <n v="3.1187381703470032"/>
    <n v="97.020608439646708"/>
    <x v="5"/>
    <x v="18"/>
    <n v="2038"/>
    <x v="1"/>
    <s v="USD"/>
    <n v="1334984400"/>
    <x v="648"/>
    <b v="1"/>
    <b v="1"/>
  </r>
  <r>
    <n v="704"/>
    <s v="Haynes-Williams"/>
    <s v="Seamless clear-thinking artificial intelligence"/>
    <n v="8700"/>
    <n v="10682"/>
    <x v="1"/>
    <n v="1.2278160919540231"/>
    <n v="92.08620689655173"/>
    <x v="4"/>
    <x v="10"/>
    <n v="116"/>
    <x v="1"/>
    <s v="USD"/>
    <n v="1467608400"/>
    <x v="649"/>
    <b v="0"/>
    <b v="0"/>
  </r>
  <r>
    <n v="705"/>
    <s v="Ford LLC"/>
    <s v="Centralized tangible success"/>
    <n v="169700"/>
    <n v="168048"/>
    <x v="0"/>
    <n v="0.99026517383618151"/>
    <n v="82.986666666666665"/>
    <x v="5"/>
    <x v="9"/>
    <n v="2025"/>
    <x v="4"/>
    <s v="GBP"/>
    <n v="1386741600"/>
    <x v="650"/>
    <b v="0"/>
    <b v="0"/>
  </r>
  <r>
    <n v="706"/>
    <s v="Moreno Ltd"/>
    <s v="Customer-focused multimedia methodology"/>
    <n v="108400"/>
    <n v="138586"/>
    <x v="1"/>
    <n v="1.278468634686347"/>
    <n v="103.03791821561339"/>
    <x v="2"/>
    <x v="2"/>
    <n v="1345"/>
    <x v="2"/>
    <s v="AUD"/>
    <n v="1546754400"/>
    <x v="651"/>
    <b v="0"/>
    <b v="1"/>
  </r>
  <r>
    <n v="707"/>
    <s v="Moore, Cook and Wright"/>
    <s v="Visionary maximized Local Area Network"/>
    <n v="7300"/>
    <n v="11579"/>
    <x v="1"/>
    <n v="1.5861643835616439"/>
    <n v="68.922619047619051"/>
    <x v="4"/>
    <x v="6"/>
    <n v="168"/>
    <x v="1"/>
    <s v="USD"/>
    <n v="1544248800"/>
    <x v="652"/>
    <b v="0"/>
    <b v="0"/>
  </r>
  <r>
    <n v="708"/>
    <s v="Ortega LLC"/>
    <s v="Secured bifurcated intranet"/>
    <n v="1700"/>
    <n v="12020"/>
    <x v="1"/>
    <n v="7.0705882352941174"/>
    <n v="87.737226277372258"/>
    <x v="3"/>
    <x v="3"/>
    <n v="137"/>
    <x v="5"/>
    <s v="CHF"/>
    <n v="1495429200"/>
    <x v="653"/>
    <b v="0"/>
    <b v="0"/>
  </r>
  <r>
    <n v="709"/>
    <s v="Silva, Walker and Martin"/>
    <s v="Grass-roots 4thgeneration product"/>
    <n v="9800"/>
    <n v="13954"/>
    <x v="1"/>
    <n v="1.4238775510204082"/>
    <n v="75.021505376344081"/>
    <x v="3"/>
    <x v="3"/>
    <n v="186"/>
    <x v="6"/>
    <s v="EUR"/>
    <n v="1334811600"/>
    <x v="654"/>
    <b v="0"/>
    <b v="0"/>
  </r>
  <r>
    <n v="710"/>
    <s v="Huynh, Gallegos and Mills"/>
    <s v="Reduced next generation info-mediaries"/>
    <n v="4300"/>
    <n v="6358"/>
    <x v="1"/>
    <n v="1.4786046511627906"/>
    <n v="50.863999999999997"/>
    <x v="3"/>
    <x v="3"/>
    <n v="125"/>
    <x v="1"/>
    <s v="USD"/>
    <n v="1531544400"/>
    <x v="655"/>
    <b v="0"/>
    <b v="1"/>
  </r>
  <r>
    <n v="711"/>
    <s v="Anderson LLC"/>
    <s v="Customizable full-range artificial intelligence"/>
    <n v="6200"/>
    <n v="1260"/>
    <x v="0"/>
    <n v="0.20322580645161289"/>
    <n v="90"/>
    <x v="3"/>
    <x v="3"/>
    <n v="14"/>
    <x v="6"/>
    <s v="EUR"/>
    <n v="1453615200"/>
    <x v="656"/>
    <b v="1"/>
    <b v="1"/>
  </r>
  <r>
    <n v="712"/>
    <s v="Garza-Bryant"/>
    <s v="Programmable leadingedge contingency"/>
    <n v="800"/>
    <n v="14725"/>
    <x v="1"/>
    <n v="18.40625"/>
    <n v="72.896039603960389"/>
    <x v="3"/>
    <x v="3"/>
    <n v="202"/>
    <x v="1"/>
    <s v="USD"/>
    <n v="1467954000"/>
    <x v="657"/>
    <b v="0"/>
    <b v="0"/>
  </r>
  <r>
    <n v="713"/>
    <s v="Mays LLC"/>
    <s v="Multi-layered global groupware"/>
    <n v="6900"/>
    <n v="11174"/>
    <x v="1"/>
    <n v="1.6194202898550725"/>
    <n v="108.48543689320388"/>
    <x v="5"/>
    <x v="15"/>
    <n v="103"/>
    <x v="1"/>
    <s v="USD"/>
    <n v="1471842000"/>
    <x v="89"/>
    <b v="0"/>
    <b v="0"/>
  </r>
  <r>
    <n v="714"/>
    <s v="Evans-Jones"/>
    <s v="Switchable methodical superstructure"/>
    <n v="38500"/>
    <n v="182036"/>
    <x v="1"/>
    <n v="4.7282077922077921"/>
    <n v="101.98095238095237"/>
    <x v="1"/>
    <x v="1"/>
    <n v="1785"/>
    <x v="1"/>
    <s v="USD"/>
    <n v="1408424400"/>
    <x v="658"/>
    <b v="0"/>
    <b v="0"/>
  </r>
  <r>
    <n v="715"/>
    <s v="Fischer, Torres and Walker"/>
    <s v="Expanded even-keeled portal"/>
    <n v="118000"/>
    <n v="28870"/>
    <x v="0"/>
    <n v="0.24466101694915254"/>
    <n v="44.009146341463413"/>
    <x v="6"/>
    <x v="20"/>
    <n v="656"/>
    <x v="1"/>
    <s v="USD"/>
    <n v="1281157200"/>
    <x v="438"/>
    <b v="0"/>
    <b v="0"/>
  </r>
  <r>
    <n v="716"/>
    <s v="Tapia, Kramer and Hicks"/>
    <s v="Advanced modular moderator"/>
    <n v="2000"/>
    <n v="10353"/>
    <x v="1"/>
    <n v="5.1764999999999999"/>
    <n v="65.942675159235662"/>
    <x v="3"/>
    <x v="3"/>
    <n v="157"/>
    <x v="1"/>
    <s v="USD"/>
    <n v="1373432400"/>
    <x v="659"/>
    <b v="0"/>
    <b v="1"/>
  </r>
  <r>
    <n v="717"/>
    <s v="Barnes, Wilcox and Riley"/>
    <s v="Reverse-engineered well-modulated ability"/>
    <n v="5600"/>
    <n v="13868"/>
    <x v="1"/>
    <n v="2.4764285714285714"/>
    <n v="24.987387387387386"/>
    <x v="4"/>
    <x v="4"/>
    <n v="555"/>
    <x v="1"/>
    <s v="USD"/>
    <n v="1313989200"/>
    <x v="660"/>
    <b v="0"/>
    <b v="0"/>
  </r>
  <r>
    <n v="718"/>
    <s v="Reyes PLC"/>
    <s v="Expanded optimal pricing structure"/>
    <n v="8300"/>
    <n v="8317"/>
    <x v="1"/>
    <n v="1.0020481927710843"/>
    <n v="28.003367003367003"/>
    <x v="2"/>
    <x v="8"/>
    <n v="297"/>
    <x v="1"/>
    <s v="USD"/>
    <n v="1371445200"/>
    <x v="661"/>
    <b v="0"/>
    <b v="0"/>
  </r>
  <r>
    <n v="719"/>
    <s v="Pace, Simpson and Watkins"/>
    <s v="Down-sized uniform ability"/>
    <n v="6900"/>
    <n v="10557"/>
    <x v="1"/>
    <n v="1.53"/>
    <n v="85.829268292682926"/>
    <x v="5"/>
    <x v="13"/>
    <n v="123"/>
    <x v="1"/>
    <s v="USD"/>
    <n v="1338267600"/>
    <x v="662"/>
    <b v="0"/>
    <b v="0"/>
  </r>
  <r>
    <n v="720"/>
    <s v="Valenzuela, Davidson and Castro"/>
    <s v="Multi-layered upward-trending conglomeration"/>
    <n v="8700"/>
    <n v="3227"/>
    <x v="3"/>
    <n v="0.37091954022988505"/>
    <n v="84.921052631578945"/>
    <x v="3"/>
    <x v="3"/>
    <n v="38"/>
    <x v="3"/>
    <s v="DKK"/>
    <n v="1519192800"/>
    <x v="236"/>
    <b v="0"/>
    <b v="1"/>
  </r>
  <r>
    <n v="721"/>
    <s v="Dominguez-Owens"/>
    <s v="Open-architected systematic intranet"/>
    <n v="123600"/>
    <n v="5429"/>
    <x v="3"/>
    <n v="4.3923948220064728E-2"/>
    <n v="90.483333333333334"/>
    <x v="1"/>
    <x v="1"/>
    <n v="60"/>
    <x v="1"/>
    <s v="USD"/>
    <n v="1522818000"/>
    <x v="663"/>
    <b v="0"/>
    <b v="0"/>
  </r>
  <r>
    <n v="722"/>
    <s v="Thomas-Simmons"/>
    <s v="Proactive 24hour frame"/>
    <n v="48500"/>
    <n v="75906"/>
    <x v="1"/>
    <n v="1.5650721649484536"/>
    <n v="25.00197628458498"/>
    <x v="4"/>
    <x v="4"/>
    <n v="3036"/>
    <x v="1"/>
    <s v="USD"/>
    <n v="1509948000"/>
    <x v="202"/>
    <b v="0"/>
    <b v="0"/>
  </r>
  <r>
    <n v="723"/>
    <s v="Beck-Knight"/>
    <s v="Exclusive fresh-thinking model"/>
    <n v="4900"/>
    <n v="13250"/>
    <x v="1"/>
    <n v="2.704081632653061"/>
    <n v="92.013888888888886"/>
    <x v="3"/>
    <x v="3"/>
    <n v="144"/>
    <x v="2"/>
    <s v="AUD"/>
    <n v="1456898400"/>
    <x v="664"/>
    <b v="0"/>
    <b v="0"/>
  </r>
  <r>
    <n v="724"/>
    <s v="Mccoy Ltd"/>
    <s v="Business-focused encompassing intranet"/>
    <n v="8400"/>
    <n v="11261"/>
    <x v="1"/>
    <n v="1.3405952380952382"/>
    <n v="93.066115702479337"/>
    <x v="3"/>
    <x v="3"/>
    <n v="121"/>
    <x v="4"/>
    <s v="GBP"/>
    <n v="1413954000"/>
    <x v="665"/>
    <b v="0"/>
    <b v="1"/>
  </r>
  <r>
    <n v="725"/>
    <s v="Dawson-Tyler"/>
    <s v="Optional 6thgeneration access"/>
    <n v="193200"/>
    <n v="97369"/>
    <x v="0"/>
    <n v="0.50398033126293995"/>
    <n v="61.008145363408524"/>
    <x v="6"/>
    <x v="20"/>
    <n v="1596"/>
    <x v="1"/>
    <s v="USD"/>
    <n v="1416031200"/>
    <x v="666"/>
    <b v="0"/>
    <b v="0"/>
  </r>
  <r>
    <n v="726"/>
    <s v="Johns-Thomas"/>
    <s v="Realigned web-enabled functionalities"/>
    <n v="54300"/>
    <n v="48227"/>
    <x v="3"/>
    <n v="0.88815837937384901"/>
    <n v="92.036259541984734"/>
    <x v="3"/>
    <x v="3"/>
    <n v="524"/>
    <x v="1"/>
    <s v="USD"/>
    <n v="1287982800"/>
    <x v="602"/>
    <b v="0"/>
    <b v="1"/>
  </r>
  <r>
    <n v="727"/>
    <s v="Quinn, Cruz and Schmidt"/>
    <s v="Enterprise-wide multimedia software"/>
    <n v="8900"/>
    <n v="14685"/>
    <x v="1"/>
    <n v="1.65"/>
    <n v="81.132596685082873"/>
    <x v="2"/>
    <x v="2"/>
    <n v="181"/>
    <x v="1"/>
    <s v="USD"/>
    <n v="1547964000"/>
    <x v="667"/>
    <b v="0"/>
    <b v="0"/>
  </r>
  <r>
    <n v="728"/>
    <s v="Stewart Inc"/>
    <s v="Versatile mission-critical knowledgebase"/>
    <n v="4200"/>
    <n v="735"/>
    <x v="0"/>
    <n v="0.17499999999999999"/>
    <n v="73.5"/>
    <x v="3"/>
    <x v="3"/>
    <n v="10"/>
    <x v="1"/>
    <s v="USD"/>
    <n v="1464152400"/>
    <x v="668"/>
    <b v="0"/>
    <b v="0"/>
  </r>
  <r>
    <n v="729"/>
    <s v="Moore Group"/>
    <s v="Multi-lateral object-oriented open system"/>
    <n v="5600"/>
    <n v="10397"/>
    <x v="1"/>
    <n v="1.8566071428571429"/>
    <n v="85.221311475409834"/>
    <x v="4"/>
    <x v="6"/>
    <n v="122"/>
    <x v="1"/>
    <s v="USD"/>
    <n v="1359957600"/>
    <x v="669"/>
    <b v="0"/>
    <b v="0"/>
  </r>
  <r>
    <n v="730"/>
    <s v="Carson PLC"/>
    <s v="Visionary system-worthy attitude"/>
    <n v="28800"/>
    <n v="118847"/>
    <x v="1"/>
    <n v="4.1266319444444441"/>
    <n v="110.96825396825396"/>
    <x v="2"/>
    <x v="8"/>
    <n v="1071"/>
    <x v="0"/>
    <s v="CAD"/>
    <n v="1432357200"/>
    <x v="670"/>
    <b v="0"/>
    <b v="0"/>
  </r>
  <r>
    <n v="731"/>
    <s v="Cruz, Hall and Mason"/>
    <s v="Synergized content-based hierarchy"/>
    <n v="8000"/>
    <n v="7220"/>
    <x v="3"/>
    <n v="0.90249999999999997"/>
    <n v="32.968036529680369"/>
    <x v="2"/>
    <x v="2"/>
    <n v="219"/>
    <x v="1"/>
    <s v="USD"/>
    <n v="1500786000"/>
    <x v="601"/>
    <b v="0"/>
    <b v="0"/>
  </r>
  <r>
    <n v="732"/>
    <s v="Glass, Baker and Jones"/>
    <s v="Business-focused 24hour access"/>
    <n v="117000"/>
    <n v="107622"/>
    <x v="0"/>
    <n v="0.91984615384615387"/>
    <n v="96.005352363960753"/>
    <x v="1"/>
    <x v="1"/>
    <n v="1121"/>
    <x v="1"/>
    <s v="USD"/>
    <n v="1490158800"/>
    <x v="671"/>
    <b v="0"/>
    <b v="1"/>
  </r>
  <r>
    <n v="733"/>
    <s v="Marquez-Kerr"/>
    <s v="Automated hybrid orchestration"/>
    <n v="15800"/>
    <n v="83267"/>
    <x v="1"/>
    <n v="5.2700632911392402"/>
    <n v="84.96632653061225"/>
    <x v="1"/>
    <x v="16"/>
    <n v="980"/>
    <x v="1"/>
    <s v="USD"/>
    <n v="1406178000"/>
    <x v="672"/>
    <b v="0"/>
    <b v="0"/>
  </r>
  <r>
    <n v="734"/>
    <s v="Stone PLC"/>
    <s v="Exclusive 5thgeneration leverage"/>
    <n v="4200"/>
    <n v="13404"/>
    <x v="1"/>
    <n v="3.1914285714285713"/>
    <n v="25.007462686567163"/>
    <x v="3"/>
    <x v="3"/>
    <n v="536"/>
    <x v="1"/>
    <s v="USD"/>
    <n v="1485583200"/>
    <x v="673"/>
    <b v="0"/>
    <b v="1"/>
  </r>
  <r>
    <n v="735"/>
    <s v="Caldwell PLC"/>
    <s v="Grass-roots zero administration alliance"/>
    <n v="37100"/>
    <n v="131404"/>
    <x v="1"/>
    <n v="3.5418867924528303"/>
    <n v="65.998995479658461"/>
    <x v="7"/>
    <x v="14"/>
    <n v="1991"/>
    <x v="1"/>
    <s v="USD"/>
    <n v="1459314000"/>
    <x v="674"/>
    <b v="0"/>
    <b v="0"/>
  </r>
  <r>
    <n v="736"/>
    <s v="Silva-Hawkins"/>
    <s v="Proactive heuristic orchestration"/>
    <n v="7700"/>
    <n v="2533"/>
    <x v="3"/>
    <n v="0.32896103896103895"/>
    <n v="87.34482758620689"/>
    <x v="5"/>
    <x v="9"/>
    <n v="29"/>
    <x v="1"/>
    <s v="USD"/>
    <n v="1424412000"/>
    <x v="675"/>
    <b v="0"/>
    <b v="0"/>
  </r>
  <r>
    <n v="737"/>
    <s v="Gardner Inc"/>
    <s v="Function-based systematic Graphical User Interface"/>
    <n v="3700"/>
    <n v="5028"/>
    <x v="1"/>
    <n v="1.358918918918919"/>
    <n v="27.933333333333334"/>
    <x v="1"/>
    <x v="7"/>
    <n v="180"/>
    <x v="1"/>
    <s v="USD"/>
    <n v="1478844000"/>
    <x v="676"/>
    <b v="0"/>
    <b v="0"/>
  </r>
  <r>
    <n v="738"/>
    <s v="Garcia Group"/>
    <s v="Extended zero administration software"/>
    <n v="74700"/>
    <n v="1557"/>
    <x v="0"/>
    <n v="2.0843373493975904E-2"/>
    <n v="103.8"/>
    <x v="3"/>
    <x v="3"/>
    <n v="15"/>
    <x v="1"/>
    <s v="USD"/>
    <n v="1416117600"/>
    <x v="677"/>
    <b v="0"/>
    <b v="1"/>
  </r>
  <r>
    <n v="739"/>
    <s v="Meyer-Avila"/>
    <s v="Multi-tiered discrete support"/>
    <n v="10000"/>
    <n v="6100"/>
    <x v="0"/>
    <n v="0.61"/>
    <n v="31.937172774869111"/>
    <x v="1"/>
    <x v="7"/>
    <n v="191"/>
    <x v="1"/>
    <s v="USD"/>
    <n v="1340946000"/>
    <x v="678"/>
    <b v="0"/>
    <b v="0"/>
  </r>
  <r>
    <n v="740"/>
    <s v="Nelson, Smith and Graham"/>
    <s v="Phased system-worthy conglomeration"/>
    <n v="5300"/>
    <n v="1592"/>
    <x v="0"/>
    <n v="0.30037735849056602"/>
    <n v="99.5"/>
    <x v="3"/>
    <x v="3"/>
    <n v="16"/>
    <x v="1"/>
    <s v="USD"/>
    <n v="1486101600"/>
    <x v="679"/>
    <b v="0"/>
    <b v="0"/>
  </r>
  <r>
    <n v="741"/>
    <s v="Garcia Ltd"/>
    <s v="Balanced mobile alliance"/>
    <n v="1200"/>
    <n v="14150"/>
    <x v="1"/>
    <n v="11.791666666666666"/>
    <n v="108.84615384615384"/>
    <x v="3"/>
    <x v="3"/>
    <n v="130"/>
    <x v="1"/>
    <s v="USD"/>
    <n v="1274590800"/>
    <x v="680"/>
    <b v="0"/>
    <b v="0"/>
  </r>
  <r>
    <n v="742"/>
    <s v="West-Stevens"/>
    <s v="Reactive solution-oriented groupware"/>
    <n v="1200"/>
    <n v="13513"/>
    <x v="1"/>
    <n v="11.260833333333334"/>
    <n v="110.76229508196721"/>
    <x v="1"/>
    <x v="5"/>
    <n v="122"/>
    <x v="1"/>
    <s v="USD"/>
    <n v="1263880800"/>
    <x v="681"/>
    <b v="0"/>
    <b v="0"/>
  </r>
  <r>
    <n v="743"/>
    <s v="Clark-Conrad"/>
    <s v="Exclusive bandwidth-monitored orchestration"/>
    <n v="3900"/>
    <n v="504"/>
    <x v="0"/>
    <n v="0.12923076923076923"/>
    <n v="29.647058823529413"/>
    <x v="3"/>
    <x v="3"/>
    <n v="17"/>
    <x v="1"/>
    <s v="USD"/>
    <n v="1445403600"/>
    <x v="682"/>
    <b v="0"/>
    <b v="1"/>
  </r>
  <r>
    <n v="744"/>
    <s v="Fitzgerald Group"/>
    <s v="Intuitive exuding initiative"/>
    <n v="2000"/>
    <n v="14240"/>
    <x v="1"/>
    <n v="7.12"/>
    <n v="101.71428571428571"/>
    <x v="3"/>
    <x v="3"/>
    <n v="140"/>
    <x v="1"/>
    <s v="USD"/>
    <n v="1533877200"/>
    <x v="683"/>
    <b v="0"/>
    <b v="1"/>
  </r>
  <r>
    <n v="745"/>
    <s v="Hill, Mccann and Moore"/>
    <s v="Streamlined needs-based knowledge user"/>
    <n v="6900"/>
    <n v="2091"/>
    <x v="0"/>
    <n v="0.30304347826086958"/>
    <n v="61.5"/>
    <x v="2"/>
    <x v="8"/>
    <n v="34"/>
    <x v="1"/>
    <s v="USD"/>
    <n v="1275195600"/>
    <x v="684"/>
    <b v="0"/>
    <b v="0"/>
  </r>
  <r>
    <n v="746"/>
    <s v="Edwards LLC"/>
    <s v="Automated system-worthy structure"/>
    <n v="55800"/>
    <n v="118580"/>
    <x v="1"/>
    <n v="2.1250896057347672"/>
    <n v="35"/>
    <x v="2"/>
    <x v="2"/>
    <n v="3388"/>
    <x v="1"/>
    <s v="USD"/>
    <n v="1318136400"/>
    <x v="685"/>
    <b v="0"/>
    <b v="0"/>
  </r>
  <r>
    <n v="747"/>
    <s v="Greer and Sons"/>
    <s v="Secured clear-thinking intranet"/>
    <n v="4900"/>
    <n v="11214"/>
    <x v="1"/>
    <n v="2.2885714285714287"/>
    <n v="40.049999999999997"/>
    <x v="3"/>
    <x v="3"/>
    <n v="280"/>
    <x v="1"/>
    <s v="USD"/>
    <n v="1283403600"/>
    <x v="488"/>
    <b v="0"/>
    <b v="0"/>
  </r>
  <r>
    <n v="748"/>
    <s v="Martinez PLC"/>
    <s v="Cloned actuating architecture"/>
    <n v="194900"/>
    <n v="68137"/>
    <x v="3"/>
    <n v="0.34959979476654696"/>
    <n v="110.97231270358306"/>
    <x v="4"/>
    <x v="10"/>
    <n v="614"/>
    <x v="1"/>
    <s v="USD"/>
    <n v="1267423200"/>
    <x v="686"/>
    <b v="0"/>
    <b v="1"/>
  </r>
  <r>
    <n v="749"/>
    <s v="Hunter-Logan"/>
    <s v="Down-sized needs-based task-force"/>
    <n v="8600"/>
    <n v="13527"/>
    <x v="1"/>
    <n v="1.5729069767441861"/>
    <n v="36.959016393442624"/>
    <x v="2"/>
    <x v="8"/>
    <n v="366"/>
    <x v="6"/>
    <s v="EUR"/>
    <n v="1412744400"/>
    <x v="687"/>
    <b v="0"/>
    <b v="1"/>
  </r>
  <r>
    <n v="750"/>
    <s v="Ramos and Sons"/>
    <s v="Extended responsive Internet solution"/>
    <n v="100"/>
    <n v="1"/>
    <x v="0"/>
    <n v="0.01"/>
    <n v="1"/>
    <x v="1"/>
    <x v="5"/>
    <n v="1"/>
    <x v="4"/>
    <s v="GBP"/>
    <n v="1277960400"/>
    <x v="688"/>
    <b v="0"/>
    <b v="0"/>
  </r>
  <r>
    <n v="751"/>
    <s v="Lane-Barber"/>
    <s v="Universal value-added moderator"/>
    <n v="3600"/>
    <n v="8363"/>
    <x v="1"/>
    <n v="2.3230555555555554"/>
    <n v="30.974074074074075"/>
    <x v="5"/>
    <x v="9"/>
    <n v="270"/>
    <x v="1"/>
    <s v="USD"/>
    <n v="1458190800"/>
    <x v="689"/>
    <b v="1"/>
    <b v="1"/>
  </r>
  <r>
    <n v="752"/>
    <s v="Lowery Group"/>
    <s v="Sharable motivating emulation"/>
    <n v="5800"/>
    <n v="5362"/>
    <x v="3"/>
    <n v="0.92448275862068963"/>
    <n v="47.035087719298247"/>
    <x v="3"/>
    <x v="3"/>
    <n v="114"/>
    <x v="1"/>
    <s v="USD"/>
    <n v="1280984400"/>
    <x v="690"/>
    <b v="0"/>
    <b v="1"/>
  </r>
  <r>
    <n v="753"/>
    <s v="Guerrero-Griffin"/>
    <s v="Networked web-enabled product"/>
    <n v="4700"/>
    <n v="12065"/>
    <x v="1"/>
    <n v="2.5670212765957445"/>
    <n v="88.065693430656935"/>
    <x v="7"/>
    <x v="14"/>
    <n v="137"/>
    <x v="1"/>
    <s v="USD"/>
    <n v="1274590800"/>
    <x v="691"/>
    <b v="0"/>
    <b v="0"/>
  </r>
  <r>
    <n v="754"/>
    <s v="Perez, Reed and Lee"/>
    <s v="Advanced dedicated encoding"/>
    <n v="70400"/>
    <n v="118603"/>
    <x v="1"/>
    <n v="1.6847017045454546"/>
    <n v="37.005616224648989"/>
    <x v="3"/>
    <x v="3"/>
    <n v="3205"/>
    <x v="1"/>
    <s v="USD"/>
    <n v="1351400400"/>
    <x v="424"/>
    <b v="0"/>
    <b v="0"/>
  </r>
  <r>
    <n v="755"/>
    <s v="Chen, Pollard and Clarke"/>
    <s v="Stand-alone multi-state project"/>
    <n v="4500"/>
    <n v="7496"/>
    <x v="1"/>
    <n v="1.6657777777777778"/>
    <n v="26.027777777777779"/>
    <x v="3"/>
    <x v="3"/>
    <n v="288"/>
    <x v="3"/>
    <s v="DKK"/>
    <n v="1514354400"/>
    <x v="231"/>
    <b v="0"/>
    <b v="1"/>
  </r>
  <r>
    <n v="756"/>
    <s v="Serrano, Gallagher and Griffith"/>
    <s v="Customizable bi-directional monitoring"/>
    <n v="1300"/>
    <n v="10037"/>
    <x v="1"/>
    <n v="7.7207692307692311"/>
    <n v="67.817567567567565"/>
    <x v="3"/>
    <x v="3"/>
    <n v="148"/>
    <x v="1"/>
    <s v="USD"/>
    <n v="1421733600"/>
    <x v="692"/>
    <b v="0"/>
    <b v="0"/>
  </r>
  <r>
    <n v="757"/>
    <s v="Callahan-Gilbert"/>
    <s v="Profit-focused motivating function"/>
    <n v="1400"/>
    <n v="5696"/>
    <x v="1"/>
    <n v="4.0685714285714285"/>
    <n v="49.964912280701753"/>
    <x v="4"/>
    <x v="6"/>
    <n v="114"/>
    <x v="1"/>
    <s v="USD"/>
    <n v="1305176400"/>
    <x v="693"/>
    <b v="0"/>
    <b v="0"/>
  </r>
  <r>
    <n v="758"/>
    <s v="Logan-Miranda"/>
    <s v="Proactive systemic firmware"/>
    <n v="29600"/>
    <n v="167005"/>
    <x v="1"/>
    <n v="5.6420608108108112"/>
    <n v="110.01646903820817"/>
    <x v="1"/>
    <x v="1"/>
    <n v="1518"/>
    <x v="0"/>
    <s v="CAD"/>
    <n v="1414126800"/>
    <x v="694"/>
    <b v="0"/>
    <b v="0"/>
  </r>
  <r>
    <n v="759"/>
    <s v="Rodriguez PLC"/>
    <s v="Grass-roots upward-trending installation"/>
    <n v="167500"/>
    <n v="114615"/>
    <x v="0"/>
    <n v="0.6842686567164179"/>
    <n v="89.964678178963894"/>
    <x v="1"/>
    <x v="5"/>
    <n v="1274"/>
    <x v="1"/>
    <s v="USD"/>
    <n v="1517810400"/>
    <x v="236"/>
    <b v="0"/>
    <b v="0"/>
  </r>
  <r>
    <n v="760"/>
    <s v="Smith-Kennedy"/>
    <s v="Virtual heuristic hub"/>
    <n v="48300"/>
    <n v="16592"/>
    <x v="0"/>
    <n v="0.34351966873706002"/>
    <n v="79.009523809523813"/>
    <x v="6"/>
    <x v="11"/>
    <n v="210"/>
    <x v="6"/>
    <s v="EUR"/>
    <n v="1564635600"/>
    <x v="695"/>
    <b v="0"/>
    <b v="1"/>
  </r>
  <r>
    <n v="761"/>
    <s v="Mitchell-Lee"/>
    <s v="Customizable leadingedge model"/>
    <n v="2200"/>
    <n v="14420"/>
    <x v="1"/>
    <n v="6.5545454545454547"/>
    <n v="86.867469879518069"/>
    <x v="1"/>
    <x v="1"/>
    <n v="166"/>
    <x v="1"/>
    <s v="USD"/>
    <n v="1500699600"/>
    <x v="696"/>
    <b v="0"/>
    <b v="0"/>
  </r>
  <r>
    <n v="762"/>
    <s v="Davis Ltd"/>
    <s v="Upgradable uniform service-desk"/>
    <n v="3500"/>
    <n v="6204"/>
    <x v="1"/>
    <n v="1.7725714285714285"/>
    <n v="62.04"/>
    <x v="1"/>
    <x v="17"/>
    <n v="100"/>
    <x v="2"/>
    <s v="AUD"/>
    <n v="1354082400"/>
    <x v="697"/>
    <b v="0"/>
    <b v="0"/>
  </r>
  <r>
    <n v="763"/>
    <s v="Rowland PLC"/>
    <s v="Inverse client-driven product"/>
    <n v="5600"/>
    <n v="6338"/>
    <x v="1"/>
    <n v="1.1317857142857144"/>
    <n v="26.970212765957445"/>
    <x v="3"/>
    <x v="3"/>
    <n v="235"/>
    <x v="1"/>
    <s v="USD"/>
    <n v="1336453200"/>
    <x v="698"/>
    <b v="0"/>
    <b v="1"/>
  </r>
  <r>
    <n v="764"/>
    <s v="Shaffer-Mason"/>
    <s v="Managed bandwidth-monitored system engine"/>
    <n v="1100"/>
    <n v="8010"/>
    <x v="1"/>
    <n v="7.2818181818181822"/>
    <n v="54.121621621621621"/>
    <x v="1"/>
    <x v="1"/>
    <n v="148"/>
    <x v="1"/>
    <s v="USD"/>
    <n v="1305262800"/>
    <x v="699"/>
    <b v="0"/>
    <b v="0"/>
  </r>
  <r>
    <n v="765"/>
    <s v="Matthews LLC"/>
    <s v="Advanced transitional help-desk"/>
    <n v="3900"/>
    <n v="8125"/>
    <x v="1"/>
    <n v="2.0833333333333335"/>
    <n v="41.035353535353536"/>
    <x v="1"/>
    <x v="7"/>
    <n v="198"/>
    <x v="1"/>
    <s v="USD"/>
    <n v="1492232400"/>
    <x v="489"/>
    <b v="1"/>
    <b v="1"/>
  </r>
  <r>
    <n v="766"/>
    <s v="Montgomery-Castro"/>
    <s v="De-engineered disintermediate encryption"/>
    <n v="43800"/>
    <n v="13653"/>
    <x v="0"/>
    <n v="0.31171232876712329"/>
    <n v="55.052419354838712"/>
    <x v="4"/>
    <x v="22"/>
    <n v="248"/>
    <x v="2"/>
    <s v="AUD"/>
    <n v="1537333200"/>
    <x v="512"/>
    <b v="0"/>
    <b v="0"/>
  </r>
  <r>
    <n v="767"/>
    <s v="Hale, Pearson and Jenkins"/>
    <s v="Upgradable attitude-oriented project"/>
    <n v="97200"/>
    <n v="55372"/>
    <x v="0"/>
    <n v="0.56967078189300413"/>
    <n v="107.93762183235867"/>
    <x v="5"/>
    <x v="18"/>
    <n v="513"/>
    <x v="1"/>
    <s v="USD"/>
    <n v="1444107600"/>
    <x v="700"/>
    <b v="0"/>
    <b v="0"/>
  </r>
  <r>
    <n v="768"/>
    <s v="Ramirez-Calderon"/>
    <s v="Fundamental zero tolerance alliance"/>
    <n v="4800"/>
    <n v="11088"/>
    <x v="1"/>
    <n v="2.31"/>
    <n v="73.92"/>
    <x v="3"/>
    <x v="3"/>
    <n v="150"/>
    <x v="1"/>
    <s v="USD"/>
    <n v="1386741600"/>
    <x v="701"/>
    <b v="0"/>
    <b v="0"/>
  </r>
  <r>
    <n v="769"/>
    <s v="Johnson-Morales"/>
    <s v="Devolved 24hour forecast"/>
    <n v="125600"/>
    <n v="109106"/>
    <x v="0"/>
    <n v="0.86867834394904464"/>
    <n v="31.995894428152493"/>
    <x v="6"/>
    <x v="11"/>
    <n v="3410"/>
    <x v="1"/>
    <s v="USD"/>
    <n v="1376542800"/>
    <x v="340"/>
    <b v="0"/>
    <b v="0"/>
  </r>
  <r>
    <n v="770"/>
    <s v="Mathis-Rodriguez"/>
    <s v="User-centric attitude-oriented intranet"/>
    <n v="4300"/>
    <n v="11642"/>
    <x v="1"/>
    <n v="2.7074418604651163"/>
    <n v="53.898148148148145"/>
    <x v="3"/>
    <x v="3"/>
    <n v="216"/>
    <x v="6"/>
    <s v="EUR"/>
    <n v="1397451600"/>
    <x v="702"/>
    <b v="0"/>
    <b v="1"/>
  </r>
  <r>
    <n v="771"/>
    <s v="Smith, Mack and Williams"/>
    <s v="Self-enabling 5thgeneration paradigm"/>
    <n v="5600"/>
    <n v="2769"/>
    <x v="3"/>
    <n v="0.49446428571428569"/>
    <n v="106.5"/>
    <x v="3"/>
    <x v="3"/>
    <n v="26"/>
    <x v="1"/>
    <s v="USD"/>
    <n v="1548482400"/>
    <x v="703"/>
    <b v="0"/>
    <b v="0"/>
  </r>
  <r>
    <n v="772"/>
    <s v="Johnson-Pace"/>
    <s v="Persistent 3rdgeneration moratorium"/>
    <n v="149600"/>
    <n v="169586"/>
    <x v="1"/>
    <n v="1.1335962566844919"/>
    <n v="32.999805409612762"/>
    <x v="1"/>
    <x v="7"/>
    <n v="5139"/>
    <x v="1"/>
    <s v="USD"/>
    <n v="1549692000"/>
    <x v="704"/>
    <b v="0"/>
    <b v="0"/>
  </r>
  <r>
    <n v="773"/>
    <s v="Meza, Kirby and Patel"/>
    <s v="Cross-platform empowering project"/>
    <n v="53100"/>
    <n v="101185"/>
    <x v="1"/>
    <n v="1.9055555555555554"/>
    <n v="43.00254993625159"/>
    <x v="3"/>
    <x v="3"/>
    <n v="2353"/>
    <x v="1"/>
    <s v="USD"/>
    <n v="1492059600"/>
    <x v="705"/>
    <b v="0"/>
    <b v="0"/>
  </r>
  <r>
    <n v="774"/>
    <s v="Gonzalez-Snow"/>
    <s v="Polarized user-facing interface"/>
    <n v="5000"/>
    <n v="6775"/>
    <x v="1"/>
    <n v="1.355"/>
    <n v="86.858974358974365"/>
    <x v="2"/>
    <x v="2"/>
    <n v="78"/>
    <x v="6"/>
    <s v="EUR"/>
    <n v="1463979600"/>
    <x v="706"/>
    <b v="0"/>
    <b v="0"/>
  </r>
  <r>
    <n v="775"/>
    <s v="Murphy LLC"/>
    <s v="Customer-focused non-volatile framework"/>
    <n v="9400"/>
    <n v="968"/>
    <x v="0"/>
    <n v="0.10297872340425532"/>
    <n v="96.8"/>
    <x v="1"/>
    <x v="1"/>
    <n v="10"/>
    <x v="1"/>
    <s v="USD"/>
    <n v="1415253600"/>
    <x v="707"/>
    <b v="0"/>
    <b v="0"/>
  </r>
  <r>
    <n v="776"/>
    <s v="Taylor-Rowe"/>
    <s v="Synchronized multimedia frame"/>
    <n v="110800"/>
    <n v="72623"/>
    <x v="0"/>
    <n v="0.65544223826714798"/>
    <n v="32.995456610631528"/>
    <x v="3"/>
    <x v="3"/>
    <n v="2201"/>
    <x v="1"/>
    <s v="USD"/>
    <n v="1562216400"/>
    <x v="708"/>
    <b v="0"/>
    <b v="0"/>
  </r>
  <r>
    <n v="777"/>
    <s v="Henderson Ltd"/>
    <s v="Open-architected stable algorithm"/>
    <n v="93800"/>
    <n v="45987"/>
    <x v="0"/>
    <n v="0.49026652452025588"/>
    <n v="68.028106508875737"/>
    <x v="3"/>
    <x v="3"/>
    <n v="676"/>
    <x v="1"/>
    <s v="USD"/>
    <n v="1316754000"/>
    <x v="709"/>
    <b v="0"/>
    <b v="0"/>
  </r>
  <r>
    <n v="778"/>
    <s v="Moss-Guzman"/>
    <s v="Cross-platform optimizing website"/>
    <n v="1300"/>
    <n v="10243"/>
    <x v="1"/>
    <n v="7.8792307692307695"/>
    <n v="58.867816091954026"/>
    <x v="4"/>
    <x v="10"/>
    <n v="174"/>
    <x v="5"/>
    <s v="CHF"/>
    <n v="1313211600"/>
    <x v="710"/>
    <b v="0"/>
    <b v="0"/>
  </r>
  <r>
    <n v="779"/>
    <s v="Webb Group"/>
    <s v="Public-key actuating projection"/>
    <n v="108700"/>
    <n v="87293"/>
    <x v="0"/>
    <n v="0.80306347746090156"/>
    <n v="105.04572803850782"/>
    <x v="3"/>
    <x v="3"/>
    <n v="831"/>
    <x v="1"/>
    <s v="USD"/>
    <n v="1439528400"/>
    <x v="711"/>
    <b v="0"/>
    <b v="1"/>
  </r>
  <r>
    <n v="780"/>
    <s v="Brooks-Rodriguez"/>
    <s v="Implemented intangible instruction set"/>
    <n v="5100"/>
    <n v="5421"/>
    <x v="1"/>
    <n v="1.0629411764705883"/>
    <n v="33.054878048780488"/>
    <x v="4"/>
    <x v="6"/>
    <n v="164"/>
    <x v="1"/>
    <s v="USD"/>
    <n v="1469163600"/>
    <x v="712"/>
    <b v="0"/>
    <b v="1"/>
  </r>
  <r>
    <n v="781"/>
    <s v="Thomas Ltd"/>
    <s v="Cross-group interactive architecture"/>
    <n v="8700"/>
    <n v="4414"/>
    <x v="3"/>
    <n v="0.50735632183908042"/>
    <n v="78.821428571428569"/>
    <x v="3"/>
    <x v="3"/>
    <n v="56"/>
    <x v="5"/>
    <s v="CHF"/>
    <n v="1288501200"/>
    <x v="70"/>
    <b v="0"/>
    <b v="0"/>
  </r>
  <r>
    <n v="782"/>
    <s v="Williams and Sons"/>
    <s v="Centralized asymmetric framework"/>
    <n v="5100"/>
    <n v="10981"/>
    <x v="1"/>
    <n v="2.153137254901961"/>
    <n v="68.204968944099377"/>
    <x v="4"/>
    <x v="10"/>
    <n v="161"/>
    <x v="1"/>
    <s v="USD"/>
    <n v="1298959200"/>
    <x v="713"/>
    <b v="0"/>
    <b v="1"/>
  </r>
  <r>
    <n v="783"/>
    <s v="Vega, Chan and Carney"/>
    <s v="Down-sized systematic utilization"/>
    <n v="7400"/>
    <n v="10451"/>
    <x v="1"/>
    <n v="1.4122972972972974"/>
    <n v="75.731884057971016"/>
    <x v="1"/>
    <x v="1"/>
    <n v="138"/>
    <x v="1"/>
    <s v="USD"/>
    <n v="1387260000"/>
    <x v="714"/>
    <b v="0"/>
    <b v="0"/>
  </r>
  <r>
    <n v="784"/>
    <s v="Byrd Group"/>
    <s v="Profound fault-tolerant model"/>
    <n v="88900"/>
    <n v="102535"/>
    <x v="1"/>
    <n v="1.1533745781777278"/>
    <n v="30.996070133010882"/>
    <x v="2"/>
    <x v="2"/>
    <n v="3308"/>
    <x v="1"/>
    <s v="USD"/>
    <n v="1457244000"/>
    <x v="715"/>
    <b v="0"/>
    <b v="0"/>
  </r>
  <r>
    <n v="785"/>
    <s v="Peterson, Fletcher and Sanchez"/>
    <s v="Multi-channeled bi-directional moratorium"/>
    <n v="6700"/>
    <n v="12939"/>
    <x v="1"/>
    <n v="1.9311940298507462"/>
    <n v="101.88188976377953"/>
    <x v="4"/>
    <x v="10"/>
    <n v="127"/>
    <x v="2"/>
    <s v="AUD"/>
    <n v="1556341200"/>
    <x v="716"/>
    <b v="0"/>
    <b v="1"/>
  </r>
  <r>
    <n v="786"/>
    <s v="Smith-Brown"/>
    <s v="Object-based content-based ability"/>
    <n v="1500"/>
    <n v="10946"/>
    <x v="1"/>
    <n v="7.2973333333333334"/>
    <n v="52.879227053140099"/>
    <x v="1"/>
    <x v="17"/>
    <n v="207"/>
    <x v="6"/>
    <s v="EUR"/>
    <n v="1522126800"/>
    <x v="717"/>
    <b v="0"/>
    <b v="1"/>
  </r>
  <r>
    <n v="787"/>
    <s v="Vance-Glover"/>
    <s v="Progressive coherent secured line"/>
    <n v="61200"/>
    <n v="60994"/>
    <x v="0"/>
    <n v="0.99663398692810456"/>
    <n v="71.005820721769496"/>
    <x v="1"/>
    <x v="1"/>
    <n v="859"/>
    <x v="0"/>
    <s v="CAD"/>
    <n v="1305954000"/>
    <x v="718"/>
    <b v="0"/>
    <b v="0"/>
  </r>
  <r>
    <n v="788"/>
    <s v="Joyce PLC"/>
    <s v="Synchronized directional capability"/>
    <n v="3600"/>
    <n v="3174"/>
    <x v="2"/>
    <n v="0.88166666666666671"/>
    <n v="102.38709677419355"/>
    <x v="4"/>
    <x v="10"/>
    <n v="31"/>
    <x v="1"/>
    <s v="USD"/>
    <n v="1350709200"/>
    <x v="719"/>
    <b v="0"/>
    <b v="0"/>
  </r>
  <r>
    <n v="789"/>
    <s v="Kennedy-Miller"/>
    <s v="Cross-platform composite migration"/>
    <n v="9000"/>
    <n v="3351"/>
    <x v="0"/>
    <n v="0.37233333333333335"/>
    <n v="74.466666666666669"/>
    <x v="3"/>
    <x v="3"/>
    <n v="45"/>
    <x v="1"/>
    <s v="USD"/>
    <n v="1401166800"/>
    <x v="115"/>
    <b v="0"/>
    <b v="0"/>
  </r>
  <r>
    <n v="790"/>
    <s v="White-Obrien"/>
    <s v="Operative local pricing structure"/>
    <n v="185900"/>
    <n v="56774"/>
    <x v="3"/>
    <n v="0.30540075309306081"/>
    <n v="51.009883198562441"/>
    <x v="3"/>
    <x v="3"/>
    <n v="1113"/>
    <x v="1"/>
    <s v="USD"/>
    <n v="1266127200"/>
    <x v="720"/>
    <b v="0"/>
    <b v="0"/>
  </r>
  <r>
    <n v="791"/>
    <s v="Stafford, Hess and Raymond"/>
    <s v="Optional web-enabled extranet"/>
    <n v="2100"/>
    <n v="540"/>
    <x v="0"/>
    <n v="0.25714285714285712"/>
    <n v="90"/>
    <x v="0"/>
    <x v="0"/>
    <n v="6"/>
    <x v="1"/>
    <s v="USD"/>
    <n v="1481436000"/>
    <x v="721"/>
    <b v="0"/>
    <b v="0"/>
  </r>
  <r>
    <n v="792"/>
    <s v="Jordan, Schneider and Hall"/>
    <s v="Reduced 6thgeneration intranet"/>
    <n v="2000"/>
    <n v="680"/>
    <x v="0"/>
    <n v="0.34"/>
    <n v="97.142857142857139"/>
    <x v="3"/>
    <x v="3"/>
    <n v="7"/>
    <x v="1"/>
    <s v="USD"/>
    <n v="1372222800"/>
    <x v="722"/>
    <b v="0"/>
    <b v="1"/>
  </r>
  <r>
    <n v="793"/>
    <s v="Rodriguez, Cox and Rodriguez"/>
    <s v="Networked disintermediate leverage"/>
    <n v="1100"/>
    <n v="13045"/>
    <x v="1"/>
    <n v="11.859090909090909"/>
    <n v="72.071823204419886"/>
    <x v="5"/>
    <x v="9"/>
    <n v="181"/>
    <x v="5"/>
    <s v="CHF"/>
    <n v="1372136400"/>
    <x v="451"/>
    <b v="0"/>
    <b v="0"/>
  </r>
  <r>
    <n v="794"/>
    <s v="Welch Inc"/>
    <s v="Optional optimal website"/>
    <n v="6600"/>
    <n v="8276"/>
    <x v="1"/>
    <n v="1.2539393939393939"/>
    <n v="75.236363636363635"/>
    <x v="1"/>
    <x v="1"/>
    <n v="110"/>
    <x v="1"/>
    <s v="USD"/>
    <n v="1513922400"/>
    <x v="642"/>
    <b v="0"/>
    <b v="0"/>
  </r>
  <r>
    <n v="795"/>
    <s v="Vasquez Inc"/>
    <s v="Stand-alone asynchronous functionalities"/>
    <n v="7100"/>
    <n v="1022"/>
    <x v="0"/>
    <n v="0.14394366197183098"/>
    <n v="32.967741935483872"/>
    <x v="4"/>
    <x v="6"/>
    <n v="31"/>
    <x v="1"/>
    <s v="USD"/>
    <n v="1477976400"/>
    <x v="723"/>
    <b v="0"/>
    <b v="0"/>
  </r>
  <r>
    <n v="796"/>
    <s v="Freeman-Ferguson"/>
    <s v="Profound full-range open system"/>
    <n v="7800"/>
    <n v="4275"/>
    <x v="0"/>
    <n v="0.54807692307692313"/>
    <n v="54.807692307692307"/>
    <x v="6"/>
    <x v="20"/>
    <n v="78"/>
    <x v="1"/>
    <s v="USD"/>
    <n v="1407474000"/>
    <x v="724"/>
    <b v="0"/>
    <b v="1"/>
  </r>
  <r>
    <n v="797"/>
    <s v="Houston, Moore and Rogers"/>
    <s v="Optional tangible utilization"/>
    <n v="7600"/>
    <n v="8332"/>
    <x v="1"/>
    <n v="1.0963157894736841"/>
    <n v="45.037837837837834"/>
    <x v="2"/>
    <x v="2"/>
    <n v="185"/>
    <x v="1"/>
    <s v="USD"/>
    <n v="1546149600"/>
    <x v="725"/>
    <b v="0"/>
    <b v="0"/>
  </r>
  <r>
    <n v="798"/>
    <s v="Small-Fuentes"/>
    <s v="Seamless maximized product"/>
    <n v="3400"/>
    <n v="6408"/>
    <x v="1"/>
    <n v="1.8847058823529412"/>
    <n v="52.958677685950413"/>
    <x v="3"/>
    <x v="3"/>
    <n v="121"/>
    <x v="1"/>
    <s v="USD"/>
    <n v="1338440400"/>
    <x v="726"/>
    <b v="0"/>
    <b v="1"/>
  </r>
  <r>
    <n v="799"/>
    <s v="Reid-Day"/>
    <s v="Devolved tertiary time-frame"/>
    <n v="84500"/>
    <n v="73522"/>
    <x v="0"/>
    <n v="0.87008284023668636"/>
    <n v="60.017959183673469"/>
    <x v="3"/>
    <x v="3"/>
    <n v="1225"/>
    <x v="4"/>
    <s v="GBP"/>
    <n v="1454133600"/>
    <x v="727"/>
    <b v="0"/>
    <b v="0"/>
  </r>
  <r>
    <n v="800"/>
    <s v="Wallace LLC"/>
    <s v="Centralized regional function"/>
    <n v="100"/>
    <n v="1"/>
    <x v="0"/>
    <n v="0.01"/>
    <n v="1"/>
    <x v="1"/>
    <x v="1"/>
    <n v="1"/>
    <x v="5"/>
    <s v="CHF"/>
    <n v="1434085200"/>
    <x v="560"/>
    <b v="0"/>
    <b v="0"/>
  </r>
  <r>
    <n v="801"/>
    <s v="Olson-Bishop"/>
    <s v="User-friendly high-level initiative"/>
    <n v="2300"/>
    <n v="4667"/>
    <x v="1"/>
    <n v="2.0291304347826089"/>
    <n v="44.028301886792455"/>
    <x v="7"/>
    <x v="14"/>
    <n v="106"/>
    <x v="1"/>
    <s v="USD"/>
    <n v="1577772000"/>
    <x v="728"/>
    <b v="0"/>
    <b v="1"/>
  </r>
  <r>
    <n v="802"/>
    <s v="Rodriguez, Anderson and Porter"/>
    <s v="Reverse-engineered zero-defect infrastructure"/>
    <n v="6200"/>
    <n v="12216"/>
    <x v="1"/>
    <n v="1.9703225806451612"/>
    <n v="86.028169014084511"/>
    <x v="7"/>
    <x v="14"/>
    <n v="142"/>
    <x v="1"/>
    <s v="USD"/>
    <n v="1562216400"/>
    <x v="339"/>
    <b v="0"/>
    <b v="0"/>
  </r>
  <r>
    <n v="803"/>
    <s v="Perez, Brown and Meyers"/>
    <s v="Stand-alone background customer loyalty"/>
    <n v="6100"/>
    <n v="6527"/>
    <x v="1"/>
    <n v="1.07"/>
    <n v="28.012875536480685"/>
    <x v="3"/>
    <x v="3"/>
    <n v="233"/>
    <x v="1"/>
    <s v="USD"/>
    <n v="1548568800"/>
    <x v="35"/>
    <b v="0"/>
    <b v="0"/>
  </r>
  <r>
    <n v="804"/>
    <s v="English-Mccullough"/>
    <s v="Business-focused discrete software"/>
    <n v="2600"/>
    <n v="6987"/>
    <x v="1"/>
    <n v="2.6873076923076922"/>
    <n v="32.050458715596328"/>
    <x v="1"/>
    <x v="1"/>
    <n v="218"/>
    <x v="1"/>
    <s v="USD"/>
    <n v="1514872800"/>
    <x v="729"/>
    <b v="0"/>
    <b v="0"/>
  </r>
  <r>
    <n v="805"/>
    <s v="Smith-Nguyen"/>
    <s v="Advanced intermediate Graphic Interface"/>
    <n v="9700"/>
    <n v="4932"/>
    <x v="0"/>
    <n v="0.50845360824742269"/>
    <n v="73.611940298507463"/>
    <x v="4"/>
    <x v="4"/>
    <n v="67"/>
    <x v="2"/>
    <s v="AUD"/>
    <n v="1416031200"/>
    <x v="241"/>
    <b v="0"/>
    <b v="0"/>
  </r>
  <r>
    <n v="806"/>
    <s v="Harmon-Madden"/>
    <s v="Adaptive holistic hub"/>
    <n v="700"/>
    <n v="8262"/>
    <x v="1"/>
    <n v="11.802857142857142"/>
    <n v="108.71052631578948"/>
    <x v="4"/>
    <x v="6"/>
    <n v="76"/>
    <x v="1"/>
    <s v="USD"/>
    <n v="1330927200"/>
    <x v="730"/>
    <b v="0"/>
    <b v="1"/>
  </r>
  <r>
    <n v="807"/>
    <s v="Walker-Taylor"/>
    <s v="Automated uniform concept"/>
    <n v="700"/>
    <n v="1848"/>
    <x v="1"/>
    <n v="2.64"/>
    <n v="42.97674418604651"/>
    <x v="3"/>
    <x v="3"/>
    <n v="43"/>
    <x v="1"/>
    <s v="USD"/>
    <n v="1571115600"/>
    <x v="322"/>
    <b v="0"/>
    <b v="1"/>
  </r>
  <r>
    <n v="808"/>
    <s v="Harris, Medina and Mitchell"/>
    <s v="Enhanced regional flexibility"/>
    <n v="5200"/>
    <n v="1583"/>
    <x v="0"/>
    <n v="0.30442307692307691"/>
    <n v="83.315789473684205"/>
    <x v="0"/>
    <x v="0"/>
    <n v="19"/>
    <x v="1"/>
    <s v="USD"/>
    <n v="1463461200"/>
    <x v="731"/>
    <b v="0"/>
    <b v="0"/>
  </r>
  <r>
    <n v="809"/>
    <s v="Williams and Sons"/>
    <s v="Public-key bottom-line algorithm"/>
    <n v="140800"/>
    <n v="88536"/>
    <x v="0"/>
    <n v="0.62880681818181816"/>
    <n v="42"/>
    <x v="4"/>
    <x v="4"/>
    <n v="2108"/>
    <x v="5"/>
    <s v="CHF"/>
    <n v="1344920400"/>
    <x v="732"/>
    <b v="0"/>
    <b v="0"/>
  </r>
  <r>
    <n v="810"/>
    <s v="Ball-Fisher"/>
    <s v="Multi-layered intangible instruction set"/>
    <n v="6400"/>
    <n v="12360"/>
    <x v="1"/>
    <n v="1.9312499999999999"/>
    <n v="55.927601809954751"/>
    <x v="3"/>
    <x v="3"/>
    <n v="221"/>
    <x v="1"/>
    <s v="USD"/>
    <n v="1511848800"/>
    <x v="157"/>
    <b v="0"/>
    <b v="1"/>
  </r>
  <r>
    <n v="811"/>
    <s v="Page, Holt and Mack"/>
    <s v="Fundamental methodical emulation"/>
    <n v="92500"/>
    <n v="71320"/>
    <x v="0"/>
    <n v="0.77102702702702708"/>
    <n v="105.03681885125184"/>
    <x v="6"/>
    <x v="11"/>
    <n v="679"/>
    <x v="1"/>
    <s v="USD"/>
    <n v="1452319200"/>
    <x v="733"/>
    <b v="0"/>
    <b v="1"/>
  </r>
  <r>
    <n v="812"/>
    <s v="Landry Group"/>
    <s v="Expanded value-added hardware"/>
    <n v="59700"/>
    <n v="134640"/>
    <x v="1"/>
    <n v="2.2552763819095478"/>
    <n v="48"/>
    <x v="5"/>
    <x v="9"/>
    <n v="2805"/>
    <x v="0"/>
    <s v="CAD"/>
    <n v="1523854800"/>
    <x v="734"/>
    <b v="0"/>
    <b v="0"/>
  </r>
  <r>
    <n v="813"/>
    <s v="Buckley Group"/>
    <s v="Diverse high-level attitude"/>
    <n v="3200"/>
    <n v="7661"/>
    <x v="1"/>
    <n v="2.3940625"/>
    <n v="112.66176470588235"/>
    <x v="6"/>
    <x v="11"/>
    <n v="68"/>
    <x v="1"/>
    <s v="USD"/>
    <n v="1346043600"/>
    <x v="735"/>
    <b v="0"/>
    <b v="0"/>
  </r>
  <r>
    <n v="814"/>
    <s v="Vincent PLC"/>
    <s v="Visionary 24hour analyzer"/>
    <n v="3200"/>
    <n v="2950"/>
    <x v="0"/>
    <n v="0.921875"/>
    <n v="81.944444444444443"/>
    <x v="1"/>
    <x v="1"/>
    <n v="36"/>
    <x v="3"/>
    <s v="DKK"/>
    <n v="1464325200"/>
    <x v="736"/>
    <b v="0"/>
    <b v="1"/>
  </r>
  <r>
    <n v="815"/>
    <s v="Watson-Douglas"/>
    <s v="Centralized bandwidth-monitored leverage"/>
    <n v="9000"/>
    <n v="11721"/>
    <x v="1"/>
    <n v="1.3023333333333333"/>
    <n v="64.049180327868854"/>
    <x v="1"/>
    <x v="1"/>
    <n v="183"/>
    <x v="0"/>
    <s v="CAD"/>
    <n v="1511935200"/>
    <x v="737"/>
    <b v="0"/>
    <b v="0"/>
  </r>
  <r>
    <n v="816"/>
    <s v="Jones, Casey and Jones"/>
    <s v="Ergonomic mission-critical moratorium"/>
    <n v="2300"/>
    <n v="14150"/>
    <x v="1"/>
    <n v="6.1521739130434785"/>
    <n v="106.39097744360902"/>
    <x v="3"/>
    <x v="3"/>
    <n v="133"/>
    <x v="1"/>
    <s v="USD"/>
    <n v="1392012000"/>
    <x v="738"/>
    <b v="1"/>
    <b v="1"/>
  </r>
  <r>
    <n v="817"/>
    <s v="Alvarez-Bauer"/>
    <s v="Front-line intermediate moderator"/>
    <n v="51300"/>
    <n v="189192"/>
    <x v="1"/>
    <n v="3.687953216374269"/>
    <n v="76.011249497790274"/>
    <x v="5"/>
    <x v="9"/>
    <n v="2489"/>
    <x v="6"/>
    <s v="EUR"/>
    <n v="1556946000"/>
    <x v="739"/>
    <b v="0"/>
    <b v="1"/>
  </r>
  <r>
    <n v="818"/>
    <s v="Martinez LLC"/>
    <s v="Automated local secured line"/>
    <n v="700"/>
    <n v="7664"/>
    <x v="1"/>
    <n v="10.948571428571428"/>
    <n v="111.07246376811594"/>
    <x v="3"/>
    <x v="3"/>
    <n v="69"/>
    <x v="1"/>
    <s v="USD"/>
    <n v="1548050400"/>
    <x v="740"/>
    <b v="0"/>
    <b v="1"/>
  </r>
  <r>
    <n v="819"/>
    <s v="Buck-Khan"/>
    <s v="Integrated bandwidth-monitored alliance"/>
    <n v="8900"/>
    <n v="4509"/>
    <x v="0"/>
    <n v="0.50662921348314605"/>
    <n v="95.936170212765958"/>
    <x v="6"/>
    <x v="11"/>
    <n v="47"/>
    <x v="1"/>
    <s v="USD"/>
    <n v="1353736800"/>
    <x v="697"/>
    <b v="1"/>
    <b v="0"/>
  </r>
  <r>
    <n v="820"/>
    <s v="Valdez, Williams and Meyer"/>
    <s v="Cross-group heuristic forecast"/>
    <n v="1500"/>
    <n v="12009"/>
    <x v="1"/>
    <n v="8.0060000000000002"/>
    <n v="43.043010752688176"/>
    <x v="1"/>
    <x v="1"/>
    <n v="279"/>
    <x v="4"/>
    <s v="GBP"/>
    <n v="1532840400"/>
    <x v="741"/>
    <b v="0"/>
    <b v="1"/>
  </r>
  <r>
    <n v="821"/>
    <s v="Alvarez-Andrews"/>
    <s v="Extended impactful secured line"/>
    <n v="4900"/>
    <n v="14273"/>
    <x v="1"/>
    <n v="2.9128571428571428"/>
    <n v="67.966666666666669"/>
    <x v="4"/>
    <x v="4"/>
    <n v="210"/>
    <x v="1"/>
    <s v="USD"/>
    <n v="1488261600"/>
    <x v="742"/>
    <b v="0"/>
    <b v="0"/>
  </r>
  <r>
    <n v="822"/>
    <s v="Stewart and Sons"/>
    <s v="Distributed optimizing protocol"/>
    <n v="54000"/>
    <n v="188982"/>
    <x v="1"/>
    <n v="3.4996666666666667"/>
    <n v="89.991428571428571"/>
    <x v="1"/>
    <x v="1"/>
    <n v="2100"/>
    <x v="1"/>
    <s v="USD"/>
    <n v="1393567200"/>
    <x v="743"/>
    <b v="0"/>
    <b v="0"/>
  </r>
  <r>
    <n v="823"/>
    <s v="Dyer Inc"/>
    <s v="Secured well-modulated system engine"/>
    <n v="4100"/>
    <n v="14640"/>
    <x v="1"/>
    <n v="3.5707317073170732"/>
    <n v="58.095238095238095"/>
    <x v="1"/>
    <x v="1"/>
    <n v="252"/>
    <x v="1"/>
    <s v="USD"/>
    <n v="1410325200"/>
    <x v="744"/>
    <b v="1"/>
    <b v="1"/>
  </r>
  <r>
    <n v="824"/>
    <s v="Anderson, Williams and Cox"/>
    <s v="Streamlined national benchmark"/>
    <n v="85000"/>
    <n v="107516"/>
    <x v="1"/>
    <n v="1.2648941176470587"/>
    <n v="83.996875000000003"/>
    <x v="5"/>
    <x v="9"/>
    <n v="1280"/>
    <x v="1"/>
    <s v="USD"/>
    <n v="1276923600"/>
    <x v="269"/>
    <b v="0"/>
    <b v="1"/>
  </r>
  <r>
    <n v="825"/>
    <s v="Solomon PLC"/>
    <s v="Open-architected 24/7 infrastructure"/>
    <n v="3600"/>
    <n v="13950"/>
    <x v="1"/>
    <n v="3.875"/>
    <n v="88.853503184713375"/>
    <x v="4"/>
    <x v="12"/>
    <n v="157"/>
    <x v="4"/>
    <s v="GBP"/>
    <n v="1500958800"/>
    <x v="745"/>
    <b v="0"/>
    <b v="0"/>
  </r>
  <r>
    <n v="826"/>
    <s v="Miller-Hubbard"/>
    <s v="Digitized 6thgeneration Local Area Network"/>
    <n v="2800"/>
    <n v="12797"/>
    <x v="1"/>
    <n v="4.5703571428571426"/>
    <n v="65.963917525773198"/>
    <x v="3"/>
    <x v="3"/>
    <n v="194"/>
    <x v="1"/>
    <s v="USD"/>
    <n v="1292220000"/>
    <x v="746"/>
    <b v="0"/>
    <b v="1"/>
  </r>
  <r>
    <n v="827"/>
    <s v="Miranda, Martinez and Lowery"/>
    <s v="Innovative actuating artificial intelligence"/>
    <n v="2300"/>
    <n v="6134"/>
    <x v="1"/>
    <n v="2.6669565217391304"/>
    <n v="74.804878048780495"/>
    <x v="4"/>
    <x v="6"/>
    <n v="82"/>
    <x v="2"/>
    <s v="AUD"/>
    <n v="1304398800"/>
    <x v="747"/>
    <b v="0"/>
    <b v="1"/>
  </r>
  <r>
    <n v="828"/>
    <s v="Munoz, Cherry and Bell"/>
    <s v="Cross-platform reciprocal budgetary management"/>
    <n v="7100"/>
    <n v="4899"/>
    <x v="0"/>
    <n v="0.69"/>
    <n v="69.98571428571428"/>
    <x v="3"/>
    <x v="3"/>
    <n v="70"/>
    <x v="1"/>
    <s v="USD"/>
    <n v="1535432400"/>
    <x v="503"/>
    <b v="0"/>
    <b v="0"/>
  </r>
  <r>
    <n v="829"/>
    <s v="Baker-Higgins"/>
    <s v="Vision-oriented scalable portal"/>
    <n v="9600"/>
    <n v="4929"/>
    <x v="0"/>
    <n v="0.51343749999999999"/>
    <n v="32.006493506493506"/>
    <x v="3"/>
    <x v="3"/>
    <n v="154"/>
    <x v="1"/>
    <s v="USD"/>
    <n v="1433826000"/>
    <x v="748"/>
    <b v="0"/>
    <b v="0"/>
  </r>
  <r>
    <n v="830"/>
    <s v="Johnson, Turner and Carroll"/>
    <s v="Persevering zero administration knowledge user"/>
    <n v="121600"/>
    <n v="1424"/>
    <x v="0"/>
    <n v="1.1710526315789473E-2"/>
    <n v="64.727272727272734"/>
    <x v="3"/>
    <x v="3"/>
    <n v="22"/>
    <x v="1"/>
    <s v="USD"/>
    <n v="1514959200"/>
    <x v="330"/>
    <b v="0"/>
    <b v="0"/>
  </r>
  <r>
    <n v="831"/>
    <s v="Ward PLC"/>
    <s v="Front-line bottom-line Graphic Interface"/>
    <n v="97100"/>
    <n v="105817"/>
    <x v="1"/>
    <n v="1.089773429454171"/>
    <n v="24.998110087408456"/>
    <x v="7"/>
    <x v="14"/>
    <n v="4233"/>
    <x v="1"/>
    <s v="USD"/>
    <n v="1332738000"/>
    <x v="749"/>
    <b v="0"/>
    <b v="0"/>
  </r>
  <r>
    <n v="832"/>
    <s v="Bradley, Beck and Mayo"/>
    <s v="Synergized fault-tolerant hierarchy"/>
    <n v="43200"/>
    <n v="136156"/>
    <x v="1"/>
    <n v="3.1517592592592591"/>
    <n v="104.97764070932922"/>
    <x v="5"/>
    <x v="18"/>
    <n v="1297"/>
    <x v="3"/>
    <s v="DKK"/>
    <n v="1445490000"/>
    <x v="750"/>
    <b v="1"/>
    <b v="0"/>
  </r>
  <r>
    <n v="833"/>
    <s v="Levine, Martin and Hernandez"/>
    <s v="Expanded asynchronous groupware"/>
    <n v="6800"/>
    <n v="10723"/>
    <x v="1"/>
    <n v="1.5769117647058823"/>
    <n v="64.987878787878785"/>
    <x v="5"/>
    <x v="18"/>
    <n v="165"/>
    <x v="3"/>
    <s v="DKK"/>
    <n v="1297663200"/>
    <x v="751"/>
    <b v="0"/>
    <b v="0"/>
  </r>
  <r>
    <n v="834"/>
    <s v="Gallegos, Wagner and Gaines"/>
    <s v="Expanded fault-tolerant emulation"/>
    <n v="7300"/>
    <n v="11228"/>
    <x v="1"/>
    <n v="1.5380821917808218"/>
    <n v="94.352941176470594"/>
    <x v="3"/>
    <x v="3"/>
    <n v="119"/>
    <x v="1"/>
    <s v="USD"/>
    <n v="1371963600"/>
    <x v="451"/>
    <b v="0"/>
    <b v="0"/>
  </r>
  <r>
    <n v="835"/>
    <s v="Hodges, Smith and Kelly"/>
    <s v="Future-proofed 24hour model"/>
    <n v="86200"/>
    <n v="77355"/>
    <x v="0"/>
    <n v="0.89738979118329465"/>
    <n v="44.001706484641637"/>
    <x v="2"/>
    <x v="2"/>
    <n v="1758"/>
    <x v="1"/>
    <s v="USD"/>
    <n v="1425103200"/>
    <x v="752"/>
    <b v="0"/>
    <b v="0"/>
  </r>
  <r>
    <n v="836"/>
    <s v="Macias Inc"/>
    <s v="Optimized didactic intranet"/>
    <n v="8100"/>
    <n v="6086"/>
    <x v="0"/>
    <n v="0.75135802469135804"/>
    <n v="64.744680851063833"/>
    <x v="1"/>
    <x v="7"/>
    <n v="94"/>
    <x v="1"/>
    <s v="USD"/>
    <n v="1265349600"/>
    <x v="753"/>
    <b v="0"/>
    <b v="0"/>
  </r>
  <r>
    <n v="837"/>
    <s v="Cook-Ortiz"/>
    <s v="Right-sized dedicated standardization"/>
    <n v="17700"/>
    <n v="150960"/>
    <x v="1"/>
    <n v="8.5288135593220336"/>
    <n v="84.00667779632721"/>
    <x v="1"/>
    <x v="17"/>
    <n v="1797"/>
    <x v="1"/>
    <s v="USD"/>
    <n v="1301202000"/>
    <x v="754"/>
    <b v="0"/>
    <b v="0"/>
  </r>
  <r>
    <n v="838"/>
    <s v="Jordan-Fischer"/>
    <s v="Vision-oriented high-level extranet"/>
    <n v="6400"/>
    <n v="8890"/>
    <x v="1"/>
    <n v="1.3890625000000001"/>
    <n v="34.061302681992338"/>
    <x v="3"/>
    <x v="3"/>
    <n v="261"/>
    <x v="1"/>
    <s v="USD"/>
    <n v="1538024400"/>
    <x v="755"/>
    <b v="0"/>
    <b v="0"/>
  </r>
  <r>
    <n v="839"/>
    <s v="Pierce-Ramirez"/>
    <s v="Organized scalable initiative"/>
    <n v="7700"/>
    <n v="14644"/>
    <x v="1"/>
    <n v="1.9018181818181819"/>
    <n v="93.273885350318466"/>
    <x v="4"/>
    <x v="4"/>
    <n v="157"/>
    <x v="1"/>
    <s v="USD"/>
    <n v="1395032400"/>
    <x v="756"/>
    <b v="0"/>
    <b v="1"/>
  </r>
  <r>
    <n v="840"/>
    <s v="Howell and Sons"/>
    <s v="Enhanced regional moderator"/>
    <n v="116300"/>
    <n v="116583"/>
    <x v="1"/>
    <n v="1.0024333619948409"/>
    <n v="32.998301726577978"/>
    <x v="3"/>
    <x v="3"/>
    <n v="3533"/>
    <x v="1"/>
    <s v="USD"/>
    <n v="1405486800"/>
    <x v="757"/>
    <b v="0"/>
    <b v="1"/>
  </r>
  <r>
    <n v="841"/>
    <s v="Garcia, Dunn and Richardson"/>
    <s v="Automated even-keeled emulation"/>
    <n v="9100"/>
    <n v="12991"/>
    <x v="1"/>
    <n v="1.4275824175824177"/>
    <n v="83.812903225806451"/>
    <x v="2"/>
    <x v="2"/>
    <n v="155"/>
    <x v="1"/>
    <s v="USD"/>
    <n v="1455861600"/>
    <x v="758"/>
    <b v="0"/>
    <b v="0"/>
  </r>
  <r>
    <n v="842"/>
    <s v="Lawson and Sons"/>
    <s v="Reverse-engineered multi-tasking product"/>
    <n v="1500"/>
    <n v="8447"/>
    <x v="1"/>
    <n v="5.6313333333333331"/>
    <n v="63.992424242424242"/>
    <x v="2"/>
    <x v="8"/>
    <n v="132"/>
    <x v="6"/>
    <s v="EUR"/>
    <n v="1529038800"/>
    <x v="759"/>
    <b v="0"/>
    <b v="0"/>
  </r>
  <r>
    <n v="843"/>
    <s v="Porter-Hicks"/>
    <s v="De-engineered next generation parallelism"/>
    <n v="8800"/>
    <n v="2703"/>
    <x v="0"/>
    <n v="0.30715909090909088"/>
    <n v="81.909090909090907"/>
    <x v="7"/>
    <x v="14"/>
    <n v="33"/>
    <x v="1"/>
    <s v="USD"/>
    <n v="1535259600"/>
    <x v="760"/>
    <b v="0"/>
    <b v="0"/>
  </r>
  <r>
    <n v="844"/>
    <s v="Rodriguez-Hansen"/>
    <s v="Intuitive cohesive groupware"/>
    <n v="8800"/>
    <n v="8747"/>
    <x v="3"/>
    <n v="0.99397727272727276"/>
    <n v="93.053191489361708"/>
    <x v="4"/>
    <x v="4"/>
    <n v="94"/>
    <x v="1"/>
    <s v="USD"/>
    <n v="1327212000"/>
    <x v="761"/>
    <b v="0"/>
    <b v="0"/>
  </r>
  <r>
    <n v="845"/>
    <s v="Williams LLC"/>
    <s v="Up-sized high-level access"/>
    <n v="69900"/>
    <n v="138087"/>
    <x v="1"/>
    <n v="1.9754935622317598"/>
    <n v="101.98449039881831"/>
    <x v="2"/>
    <x v="2"/>
    <n v="1354"/>
    <x v="4"/>
    <s v="GBP"/>
    <n v="1526360400"/>
    <x v="78"/>
    <b v="0"/>
    <b v="0"/>
  </r>
  <r>
    <n v="846"/>
    <s v="Cooper, Stanley and Bryant"/>
    <s v="Phased empowering success"/>
    <n v="1000"/>
    <n v="5085"/>
    <x v="1"/>
    <n v="5.085"/>
    <n v="105.9375"/>
    <x v="2"/>
    <x v="2"/>
    <n v="48"/>
    <x v="1"/>
    <s v="USD"/>
    <n v="1532149200"/>
    <x v="762"/>
    <b v="1"/>
    <b v="1"/>
  </r>
  <r>
    <n v="847"/>
    <s v="Miller, Glenn and Adams"/>
    <s v="Distributed actuating project"/>
    <n v="4700"/>
    <n v="11174"/>
    <x v="1"/>
    <n v="2.3774468085106384"/>
    <n v="101.58181818181818"/>
    <x v="0"/>
    <x v="0"/>
    <n v="110"/>
    <x v="1"/>
    <s v="USD"/>
    <n v="1515304800"/>
    <x v="763"/>
    <b v="0"/>
    <b v="0"/>
  </r>
  <r>
    <n v="848"/>
    <s v="Cole, Salazar and Moreno"/>
    <s v="Robust motivating orchestration"/>
    <n v="3200"/>
    <n v="10831"/>
    <x v="1"/>
    <n v="3.3846875000000001"/>
    <n v="62.970930232558139"/>
    <x v="4"/>
    <x v="6"/>
    <n v="172"/>
    <x v="1"/>
    <s v="USD"/>
    <n v="1276318800"/>
    <x v="764"/>
    <b v="0"/>
    <b v="0"/>
  </r>
  <r>
    <n v="849"/>
    <s v="Jones-Ryan"/>
    <s v="Vision-oriented uniform instruction set"/>
    <n v="6700"/>
    <n v="8917"/>
    <x v="1"/>
    <n v="1.3308955223880596"/>
    <n v="29.045602605863191"/>
    <x v="1"/>
    <x v="7"/>
    <n v="307"/>
    <x v="1"/>
    <s v="USD"/>
    <n v="1328767200"/>
    <x v="765"/>
    <b v="0"/>
    <b v="1"/>
  </r>
  <r>
    <n v="850"/>
    <s v="Hood, Perez and Meadows"/>
    <s v="Cross-group upward-trending hierarchy"/>
    <n v="100"/>
    <n v="1"/>
    <x v="0"/>
    <n v="0.01"/>
    <n v="1"/>
    <x v="1"/>
    <x v="1"/>
    <n v="1"/>
    <x v="1"/>
    <s v="USD"/>
    <n v="1321682400"/>
    <x v="539"/>
    <b v="1"/>
    <b v="0"/>
  </r>
  <r>
    <n v="851"/>
    <s v="Bright and Sons"/>
    <s v="Object-based needs-based info-mediaries"/>
    <n v="6000"/>
    <n v="12468"/>
    <x v="1"/>
    <n v="2.0779999999999998"/>
    <n v="77.924999999999997"/>
    <x v="1"/>
    <x v="5"/>
    <n v="160"/>
    <x v="1"/>
    <s v="USD"/>
    <n v="1335934800"/>
    <x v="766"/>
    <b v="0"/>
    <b v="0"/>
  </r>
  <r>
    <n v="852"/>
    <s v="Brady Ltd"/>
    <s v="Open-source reciprocal standardization"/>
    <n v="4900"/>
    <n v="2505"/>
    <x v="0"/>
    <n v="0.51122448979591839"/>
    <n v="80.806451612903231"/>
    <x v="6"/>
    <x v="11"/>
    <n v="31"/>
    <x v="1"/>
    <s v="USD"/>
    <n v="1310792400"/>
    <x v="422"/>
    <b v="0"/>
    <b v="1"/>
  </r>
  <r>
    <n v="853"/>
    <s v="Collier LLC"/>
    <s v="Secured well-modulated projection"/>
    <n v="17100"/>
    <n v="111502"/>
    <x v="1"/>
    <n v="6.5205847953216374"/>
    <n v="76.006816632583508"/>
    <x v="1"/>
    <x v="7"/>
    <n v="1467"/>
    <x v="0"/>
    <s v="CAD"/>
    <n v="1308546000"/>
    <x v="767"/>
    <b v="0"/>
    <b v="1"/>
  </r>
  <r>
    <n v="854"/>
    <s v="Campbell, Thomas and Obrien"/>
    <s v="Multi-channeled secondary middleware"/>
    <n v="171000"/>
    <n v="194309"/>
    <x v="1"/>
    <n v="1.1363099415204678"/>
    <n v="72.993613824192337"/>
    <x v="5"/>
    <x v="13"/>
    <n v="2662"/>
    <x v="0"/>
    <s v="CAD"/>
    <n v="1574056800"/>
    <x v="768"/>
    <b v="0"/>
    <b v="0"/>
  </r>
  <r>
    <n v="855"/>
    <s v="Moses-Terry"/>
    <s v="Horizontal clear-thinking framework"/>
    <n v="23400"/>
    <n v="23956"/>
    <x v="1"/>
    <n v="1.0237606837606839"/>
    <n v="53"/>
    <x v="3"/>
    <x v="3"/>
    <n v="452"/>
    <x v="2"/>
    <s v="AUD"/>
    <n v="1308373200"/>
    <x v="214"/>
    <b v="0"/>
    <b v="0"/>
  </r>
  <r>
    <n v="856"/>
    <s v="Williams and Sons"/>
    <s v="Profound composite core"/>
    <n v="2400"/>
    <n v="8558"/>
    <x v="1"/>
    <n v="3.5658333333333334"/>
    <n v="54.164556962025316"/>
    <x v="0"/>
    <x v="0"/>
    <n v="158"/>
    <x v="1"/>
    <s v="USD"/>
    <n v="1335243600"/>
    <x v="769"/>
    <b v="0"/>
    <b v="0"/>
  </r>
  <r>
    <n v="857"/>
    <s v="Miranda, Gray and Hale"/>
    <s v="Programmable disintermediate matrices"/>
    <n v="5300"/>
    <n v="7413"/>
    <x v="1"/>
    <n v="1.3986792452830188"/>
    <n v="32.946666666666665"/>
    <x v="4"/>
    <x v="12"/>
    <n v="225"/>
    <x v="5"/>
    <s v="CHF"/>
    <n v="1328421600"/>
    <x v="770"/>
    <b v="1"/>
    <b v="0"/>
  </r>
  <r>
    <n v="858"/>
    <s v="Ayala, Crawford and Taylor"/>
    <s v="Realigned 5thgeneration knowledge user"/>
    <n v="4000"/>
    <n v="2778"/>
    <x v="0"/>
    <n v="0.69450000000000001"/>
    <n v="79.371428571428567"/>
    <x v="0"/>
    <x v="0"/>
    <n v="35"/>
    <x v="1"/>
    <s v="USD"/>
    <n v="1524286800"/>
    <x v="771"/>
    <b v="1"/>
    <b v="0"/>
  </r>
  <r>
    <n v="859"/>
    <s v="Martinez Ltd"/>
    <s v="Multi-layered upward-trending groupware"/>
    <n v="7300"/>
    <n v="2594"/>
    <x v="0"/>
    <n v="0.35534246575342465"/>
    <n v="41.174603174603178"/>
    <x v="3"/>
    <x v="3"/>
    <n v="63"/>
    <x v="1"/>
    <s v="USD"/>
    <n v="1362117600"/>
    <x v="250"/>
    <b v="0"/>
    <b v="1"/>
  </r>
  <r>
    <n v="860"/>
    <s v="Lee PLC"/>
    <s v="Re-contextualized leadingedge firmware"/>
    <n v="2000"/>
    <n v="5033"/>
    <x v="1"/>
    <n v="2.5165000000000002"/>
    <n v="77.430769230769229"/>
    <x v="2"/>
    <x v="8"/>
    <n v="65"/>
    <x v="1"/>
    <s v="USD"/>
    <n v="1550556000"/>
    <x v="772"/>
    <b v="0"/>
    <b v="1"/>
  </r>
  <r>
    <n v="861"/>
    <s v="Young, Ramsey and Powell"/>
    <s v="Devolved disintermediate analyzer"/>
    <n v="8800"/>
    <n v="9317"/>
    <x v="1"/>
    <n v="1.0587500000000001"/>
    <n v="57.159509202453989"/>
    <x v="3"/>
    <x v="3"/>
    <n v="163"/>
    <x v="1"/>
    <s v="USD"/>
    <n v="1269147600"/>
    <x v="773"/>
    <b v="0"/>
    <b v="0"/>
  </r>
  <r>
    <n v="862"/>
    <s v="Lewis and Sons"/>
    <s v="Profound disintermediate open system"/>
    <n v="3500"/>
    <n v="6560"/>
    <x v="1"/>
    <n v="1.8742857142857143"/>
    <n v="77.17647058823529"/>
    <x v="3"/>
    <x v="3"/>
    <n v="85"/>
    <x v="1"/>
    <s v="USD"/>
    <n v="1312174800"/>
    <x v="774"/>
    <b v="0"/>
    <b v="0"/>
  </r>
  <r>
    <n v="863"/>
    <s v="Davis-Johnson"/>
    <s v="Automated reciprocal protocol"/>
    <n v="1400"/>
    <n v="5415"/>
    <x v="1"/>
    <n v="3.8678571428571429"/>
    <n v="24.953917050691246"/>
    <x v="4"/>
    <x v="19"/>
    <n v="217"/>
    <x v="1"/>
    <s v="USD"/>
    <n v="1434517200"/>
    <x v="331"/>
    <b v="0"/>
    <b v="1"/>
  </r>
  <r>
    <n v="864"/>
    <s v="Stevenson-Thompson"/>
    <s v="Automated static workforce"/>
    <n v="4200"/>
    <n v="14577"/>
    <x v="1"/>
    <n v="3.4707142857142856"/>
    <n v="97.18"/>
    <x v="4"/>
    <x v="12"/>
    <n v="150"/>
    <x v="1"/>
    <s v="USD"/>
    <n v="1471582800"/>
    <x v="775"/>
    <b v="0"/>
    <b v="0"/>
  </r>
  <r>
    <n v="865"/>
    <s v="Ellis, Smith and Armstrong"/>
    <s v="Horizontal attitude-oriented help-desk"/>
    <n v="81000"/>
    <n v="150515"/>
    <x v="1"/>
    <n v="1.8582098765432098"/>
    <n v="46.000916870415651"/>
    <x v="3"/>
    <x v="3"/>
    <n v="3272"/>
    <x v="1"/>
    <s v="USD"/>
    <n v="1410757200"/>
    <x v="776"/>
    <b v="0"/>
    <b v="0"/>
  </r>
  <r>
    <n v="866"/>
    <s v="Jackson-Brown"/>
    <s v="Versatile 5thgeneration matrices"/>
    <n v="182800"/>
    <n v="79045"/>
    <x v="3"/>
    <n v="0.43241247264770238"/>
    <n v="88.023385300668153"/>
    <x v="7"/>
    <x v="14"/>
    <n v="898"/>
    <x v="1"/>
    <s v="USD"/>
    <n v="1304830800"/>
    <x v="777"/>
    <b v="0"/>
    <b v="0"/>
  </r>
  <r>
    <n v="867"/>
    <s v="Kane, Pruitt and Rivera"/>
    <s v="Cross-platform next generation service-desk"/>
    <n v="4800"/>
    <n v="7797"/>
    <x v="1"/>
    <n v="1.6243749999999999"/>
    <n v="25.99"/>
    <x v="0"/>
    <x v="0"/>
    <n v="300"/>
    <x v="1"/>
    <s v="USD"/>
    <n v="1539061200"/>
    <x v="778"/>
    <b v="0"/>
    <b v="0"/>
  </r>
  <r>
    <n v="868"/>
    <s v="Wood, Buckley and Meza"/>
    <s v="Front-line web-enabled installation"/>
    <n v="7000"/>
    <n v="12939"/>
    <x v="1"/>
    <n v="1.8484285714285715"/>
    <n v="102.69047619047619"/>
    <x v="3"/>
    <x v="3"/>
    <n v="126"/>
    <x v="1"/>
    <s v="USD"/>
    <n v="1381554000"/>
    <x v="779"/>
    <b v="0"/>
    <b v="0"/>
  </r>
  <r>
    <n v="869"/>
    <s v="Brown-Williams"/>
    <s v="Multi-channeled responsive product"/>
    <n v="161900"/>
    <n v="38376"/>
    <x v="0"/>
    <n v="0.23703520691785052"/>
    <n v="72.958174904942965"/>
    <x v="4"/>
    <x v="6"/>
    <n v="526"/>
    <x v="1"/>
    <s v="USD"/>
    <n v="1277096400"/>
    <x v="780"/>
    <b v="0"/>
    <b v="0"/>
  </r>
  <r>
    <n v="870"/>
    <s v="Hansen-Austin"/>
    <s v="Adaptive demand-driven encryption"/>
    <n v="7700"/>
    <n v="6920"/>
    <x v="0"/>
    <n v="0.89870129870129867"/>
    <n v="57.190082644628099"/>
    <x v="3"/>
    <x v="3"/>
    <n v="121"/>
    <x v="1"/>
    <s v="USD"/>
    <n v="1440392400"/>
    <x v="781"/>
    <b v="0"/>
    <b v="0"/>
  </r>
  <r>
    <n v="871"/>
    <s v="Santana-George"/>
    <s v="Re-engineered client-driven knowledge user"/>
    <n v="71500"/>
    <n v="194912"/>
    <x v="1"/>
    <n v="2.7260419580419581"/>
    <n v="84.013793103448279"/>
    <x v="3"/>
    <x v="3"/>
    <n v="2320"/>
    <x v="1"/>
    <s v="USD"/>
    <n v="1509512400"/>
    <x v="782"/>
    <b v="0"/>
    <b v="1"/>
  </r>
  <r>
    <n v="872"/>
    <s v="Davis LLC"/>
    <s v="Compatible logistical paradigm"/>
    <n v="4700"/>
    <n v="7992"/>
    <x v="1"/>
    <n v="1.7004255319148935"/>
    <n v="98.666666666666671"/>
    <x v="4"/>
    <x v="22"/>
    <n v="81"/>
    <x v="2"/>
    <s v="AUD"/>
    <n v="1535950800"/>
    <x v="783"/>
    <b v="0"/>
    <b v="0"/>
  </r>
  <r>
    <n v="873"/>
    <s v="Vazquez, Ochoa and Clark"/>
    <s v="Intuitive value-added installation"/>
    <n v="42100"/>
    <n v="79268"/>
    <x v="1"/>
    <n v="1.8828503562945369"/>
    <n v="42.007419183889773"/>
    <x v="7"/>
    <x v="14"/>
    <n v="1887"/>
    <x v="1"/>
    <s v="USD"/>
    <n v="1389160800"/>
    <x v="393"/>
    <b v="0"/>
    <b v="0"/>
  </r>
  <r>
    <n v="874"/>
    <s v="Chung-Nguyen"/>
    <s v="Managed discrete parallelism"/>
    <n v="40200"/>
    <n v="139468"/>
    <x v="1"/>
    <n v="3.4693532338308457"/>
    <n v="32.002753556677376"/>
    <x v="7"/>
    <x v="14"/>
    <n v="4358"/>
    <x v="1"/>
    <s v="USD"/>
    <n v="1271998800"/>
    <x v="784"/>
    <b v="0"/>
    <b v="1"/>
  </r>
  <r>
    <n v="875"/>
    <s v="Mueller-Harmon"/>
    <s v="Implemented tangible approach"/>
    <n v="7900"/>
    <n v="5465"/>
    <x v="0"/>
    <n v="0.6917721518987342"/>
    <n v="81.567164179104481"/>
    <x v="1"/>
    <x v="1"/>
    <n v="67"/>
    <x v="1"/>
    <s v="USD"/>
    <n v="1294898400"/>
    <x v="785"/>
    <b v="0"/>
    <b v="0"/>
  </r>
  <r>
    <n v="876"/>
    <s v="Dixon, Perez and Banks"/>
    <s v="Re-engineered encompassing definition"/>
    <n v="8300"/>
    <n v="2111"/>
    <x v="0"/>
    <n v="0.25433734939759034"/>
    <n v="37.035087719298247"/>
    <x v="7"/>
    <x v="14"/>
    <n v="57"/>
    <x v="0"/>
    <s v="CAD"/>
    <n v="1559970000"/>
    <x v="229"/>
    <b v="0"/>
    <b v="0"/>
  </r>
  <r>
    <n v="877"/>
    <s v="Estrada Group"/>
    <s v="Multi-lateral uniform collaboration"/>
    <n v="163600"/>
    <n v="126628"/>
    <x v="0"/>
    <n v="0.77400977995110021"/>
    <n v="103.033360455655"/>
    <x v="0"/>
    <x v="0"/>
    <n v="1229"/>
    <x v="1"/>
    <s v="USD"/>
    <n v="1469509200"/>
    <x v="786"/>
    <b v="0"/>
    <b v="0"/>
  </r>
  <r>
    <n v="878"/>
    <s v="Lutz Group"/>
    <s v="Enterprise-wide foreground paradigm"/>
    <n v="2700"/>
    <n v="1012"/>
    <x v="0"/>
    <n v="0.37481481481481482"/>
    <n v="84.333333333333329"/>
    <x v="1"/>
    <x v="16"/>
    <n v="12"/>
    <x v="6"/>
    <s v="EUR"/>
    <n v="1579068000"/>
    <x v="787"/>
    <b v="0"/>
    <b v="0"/>
  </r>
  <r>
    <n v="879"/>
    <s v="Ortiz Inc"/>
    <s v="Stand-alone incremental parallelism"/>
    <n v="1000"/>
    <n v="5438"/>
    <x v="1"/>
    <n v="5.4379999999999997"/>
    <n v="102.60377358490567"/>
    <x v="5"/>
    <x v="9"/>
    <n v="53"/>
    <x v="1"/>
    <s v="USD"/>
    <n v="1487743200"/>
    <x v="341"/>
    <b v="0"/>
    <b v="0"/>
  </r>
  <r>
    <n v="880"/>
    <s v="Craig, Ellis and Miller"/>
    <s v="Persevering 5thgeneration throughput"/>
    <n v="84500"/>
    <n v="193101"/>
    <x v="1"/>
    <n v="2.2852189349112426"/>
    <n v="79.992129246064621"/>
    <x v="1"/>
    <x v="5"/>
    <n v="2414"/>
    <x v="1"/>
    <s v="USD"/>
    <n v="1563685200"/>
    <x v="788"/>
    <b v="0"/>
    <b v="0"/>
  </r>
  <r>
    <n v="881"/>
    <s v="Charles Inc"/>
    <s v="Implemented object-oriented synergy"/>
    <n v="81300"/>
    <n v="31665"/>
    <x v="0"/>
    <n v="0.38948339483394834"/>
    <n v="70.055309734513273"/>
    <x v="3"/>
    <x v="3"/>
    <n v="452"/>
    <x v="1"/>
    <s v="USD"/>
    <n v="1436418000"/>
    <x v="789"/>
    <b v="0"/>
    <b v="1"/>
  </r>
  <r>
    <n v="882"/>
    <s v="White-Rosario"/>
    <s v="Balanced demand-driven definition"/>
    <n v="800"/>
    <n v="2960"/>
    <x v="1"/>
    <n v="3.7"/>
    <n v="37"/>
    <x v="3"/>
    <x v="3"/>
    <n v="80"/>
    <x v="1"/>
    <s v="USD"/>
    <n v="1421820000"/>
    <x v="790"/>
    <b v="0"/>
    <b v="0"/>
  </r>
  <r>
    <n v="883"/>
    <s v="Simmons-Villarreal"/>
    <s v="Customer-focused mobile Graphic Interface"/>
    <n v="3400"/>
    <n v="8089"/>
    <x v="1"/>
    <n v="2.3791176470588233"/>
    <n v="41.911917098445599"/>
    <x v="4"/>
    <x v="12"/>
    <n v="193"/>
    <x v="1"/>
    <s v="USD"/>
    <n v="1274763600"/>
    <x v="791"/>
    <b v="0"/>
    <b v="0"/>
  </r>
  <r>
    <n v="884"/>
    <s v="Strickland Group"/>
    <s v="Horizontal secondary interface"/>
    <n v="170800"/>
    <n v="109374"/>
    <x v="0"/>
    <n v="0.64036299765807958"/>
    <n v="57.992576882290564"/>
    <x v="3"/>
    <x v="3"/>
    <n v="1886"/>
    <x v="1"/>
    <s v="USD"/>
    <n v="1399179600"/>
    <x v="792"/>
    <b v="0"/>
    <b v="1"/>
  </r>
  <r>
    <n v="885"/>
    <s v="Lynch Ltd"/>
    <s v="Virtual analyzing collaboration"/>
    <n v="1800"/>
    <n v="2129"/>
    <x v="1"/>
    <n v="1.1827777777777777"/>
    <n v="40.942307692307693"/>
    <x v="3"/>
    <x v="3"/>
    <n v="52"/>
    <x v="1"/>
    <s v="USD"/>
    <n v="1275800400"/>
    <x v="556"/>
    <b v="0"/>
    <b v="0"/>
  </r>
  <r>
    <n v="886"/>
    <s v="Sanders LLC"/>
    <s v="Multi-tiered explicit focus group"/>
    <n v="150600"/>
    <n v="127745"/>
    <x v="0"/>
    <n v="0.84824037184594958"/>
    <n v="69.9972602739726"/>
    <x v="1"/>
    <x v="7"/>
    <n v="1825"/>
    <x v="1"/>
    <s v="USD"/>
    <n v="1282798800"/>
    <x v="488"/>
    <b v="0"/>
    <b v="0"/>
  </r>
  <r>
    <n v="887"/>
    <s v="Cooper LLC"/>
    <s v="Multi-layered systematic knowledgebase"/>
    <n v="7800"/>
    <n v="2289"/>
    <x v="0"/>
    <n v="0.29346153846153844"/>
    <n v="73.838709677419359"/>
    <x v="3"/>
    <x v="3"/>
    <n v="31"/>
    <x v="1"/>
    <s v="USD"/>
    <n v="1437109200"/>
    <x v="232"/>
    <b v="0"/>
    <b v="1"/>
  </r>
  <r>
    <n v="888"/>
    <s v="Palmer Ltd"/>
    <s v="Reverse-engineered uniform knowledge user"/>
    <n v="5800"/>
    <n v="12174"/>
    <x v="1"/>
    <n v="2.0989655172413793"/>
    <n v="41.979310344827589"/>
    <x v="3"/>
    <x v="3"/>
    <n v="290"/>
    <x v="1"/>
    <s v="USD"/>
    <n v="1491886800"/>
    <x v="793"/>
    <b v="0"/>
    <b v="0"/>
  </r>
  <r>
    <n v="889"/>
    <s v="Santos Group"/>
    <s v="Secured dynamic capacity"/>
    <n v="5600"/>
    <n v="9508"/>
    <x v="1"/>
    <n v="1.697857142857143"/>
    <n v="77.93442622950819"/>
    <x v="1"/>
    <x v="5"/>
    <n v="122"/>
    <x v="1"/>
    <s v="USD"/>
    <n v="1394600400"/>
    <x v="794"/>
    <b v="0"/>
    <b v="1"/>
  </r>
  <r>
    <n v="890"/>
    <s v="Christian, Kim and Jimenez"/>
    <s v="Devolved foreground throughput"/>
    <n v="134400"/>
    <n v="155849"/>
    <x v="1"/>
    <n v="1.1595907738095239"/>
    <n v="106.01972789115646"/>
    <x v="1"/>
    <x v="7"/>
    <n v="1470"/>
    <x v="1"/>
    <s v="USD"/>
    <n v="1561352400"/>
    <x v="138"/>
    <b v="0"/>
    <b v="0"/>
  </r>
  <r>
    <n v="891"/>
    <s v="Williams, Price and Hurley"/>
    <s v="Synchronized demand-driven infrastructure"/>
    <n v="3000"/>
    <n v="7758"/>
    <x v="1"/>
    <n v="2.5859999999999999"/>
    <n v="47.018181818181816"/>
    <x v="4"/>
    <x v="4"/>
    <n v="165"/>
    <x v="0"/>
    <s v="CAD"/>
    <n v="1322892000"/>
    <x v="795"/>
    <b v="0"/>
    <b v="0"/>
  </r>
  <r>
    <n v="892"/>
    <s v="Anderson, Parks and Estrada"/>
    <s v="Realigned discrete structure"/>
    <n v="6000"/>
    <n v="13835"/>
    <x v="1"/>
    <n v="2.3058333333333332"/>
    <n v="76.016483516483518"/>
    <x v="5"/>
    <x v="18"/>
    <n v="182"/>
    <x v="1"/>
    <s v="USD"/>
    <n v="1274418000"/>
    <x v="796"/>
    <b v="0"/>
    <b v="0"/>
  </r>
  <r>
    <n v="893"/>
    <s v="Collins-Martinez"/>
    <s v="Progressive grid-enabled website"/>
    <n v="8400"/>
    <n v="10770"/>
    <x v="1"/>
    <n v="1.2821428571428573"/>
    <n v="54.120603015075375"/>
    <x v="4"/>
    <x v="4"/>
    <n v="199"/>
    <x v="6"/>
    <s v="EUR"/>
    <n v="1434344400"/>
    <x v="797"/>
    <b v="0"/>
    <b v="1"/>
  </r>
  <r>
    <n v="894"/>
    <s v="Barrett Inc"/>
    <s v="Organic cohesive neural-net"/>
    <n v="1700"/>
    <n v="3208"/>
    <x v="1"/>
    <n v="1.8870588235294117"/>
    <n v="57.285714285714285"/>
    <x v="4"/>
    <x v="19"/>
    <n v="56"/>
    <x v="4"/>
    <s v="GBP"/>
    <n v="1373518800"/>
    <x v="798"/>
    <b v="0"/>
    <b v="1"/>
  </r>
  <r>
    <n v="895"/>
    <s v="Adams-Rollins"/>
    <s v="Integrated demand-driven info-mediaries"/>
    <n v="159800"/>
    <n v="11108"/>
    <x v="0"/>
    <n v="6.9511889862327911E-2"/>
    <n v="103.81308411214954"/>
    <x v="3"/>
    <x v="3"/>
    <n v="107"/>
    <x v="1"/>
    <s v="USD"/>
    <n v="1517637600"/>
    <x v="799"/>
    <b v="0"/>
    <b v="0"/>
  </r>
  <r>
    <n v="896"/>
    <s v="Wright-Bryant"/>
    <s v="Reverse-engineered client-server extranet"/>
    <n v="19800"/>
    <n v="153338"/>
    <x v="1"/>
    <n v="7.7443434343434348"/>
    <n v="105.02602739726028"/>
    <x v="0"/>
    <x v="0"/>
    <n v="1460"/>
    <x v="2"/>
    <s v="AUD"/>
    <n v="1310619600"/>
    <x v="800"/>
    <b v="0"/>
    <b v="1"/>
  </r>
  <r>
    <n v="897"/>
    <s v="Berry-Cannon"/>
    <s v="Organized discrete encoding"/>
    <n v="8800"/>
    <n v="2437"/>
    <x v="0"/>
    <n v="0.27693181818181817"/>
    <n v="90.259259259259252"/>
    <x v="3"/>
    <x v="3"/>
    <n v="27"/>
    <x v="1"/>
    <s v="USD"/>
    <n v="1556427600"/>
    <x v="368"/>
    <b v="0"/>
    <b v="0"/>
  </r>
  <r>
    <n v="898"/>
    <s v="Davis-Gonzalez"/>
    <s v="Balanced regional flexibility"/>
    <n v="179100"/>
    <n v="93991"/>
    <x v="0"/>
    <n v="0.52479620323841425"/>
    <n v="76.978705978705975"/>
    <x v="4"/>
    <x v="4"/>
    <n v="1221"/>
    <x v="1"/>
    <s v="USD"/>
    <n v="1576476000"/>
    <x v="801"/>
    <b v="0"/>
    <b v="0"/>
  </r>
  <r>
    <n v="899"/>
    <s v="Best-Young"/>
    <s v="Implemented multimedia time-frame"/>
    <n v="3100"/>
    <n v="12620"/>
    <x v="1"/>
    <n v="4.0709677419354842"/>
    <n v="102.60162601626017"/>
    <x v="1"/>
    <x v="17"/>
    <n v="123"/>
    <x v="5"/>
    <s v="CHF"/>
    <n v="1381122000"/>
    <x v="802"/>
    <b v="0"/>
    <b v="0"/>
  </r>
  <r>
    <n v="900"/>
    <s v="Powers, Smith and Deleon"/>
    <s v="Enhanced uniform service-desk"/>
    <n v="100"/>
    <n v="2"/>
    <x v="0"/>
    <n v="0.02"/>
    <n v="2"/>
    <x v="2"/>
    <x v="2"/>
    <n v="1"/>
    <x v="1"/>
    <s v="USD"/>
    <n v="1411102800"/>
    <x v="803"/>
    <b v="0"/>
    <b v="1"/>
  </r>
  <r>
    <n v="901"/>
    <s v="Hogan Group"/>
    <s v="Versatile bottom-line definition"/>
    <n v="5600"/>
    <n v="8746"/>
    <x v="1"/>
    <n v="1.5617857142857143"/>
    <n v="55.0062893081761"/>
    <x v="1"/>
    <x v="1"/>
    <n v="159"/>
    <x v="1"/>
    <s v="USD"/>
    <n v="1531803600"/>
    <x v="482"/>
    <b v="0"/>
    <b v="1"/>
  </r>
  <r>
    <n v="902"/>
    <s v="Wang, Silva and Byrd"/>
    <s v="Integrated bifurcated software"/>
    <n v="1400"/>
    <n v="3534"/>
    <x v="1"/>
    <n v="2.5242857142857145"/>
    <n v="32.127272727272725"/>
    <x v="2"/>
    <x v="2"/>
    <n v="110"/>
    <x v="1"/>
    <s v="USD"/>
    <n v="1454133600"/>
    <x v="496"/>
    <b v="0"/>
    <b v="0"/>
  </r>
  <r>
    <n v="903"/>
    <s v="Parker-Morris"/>
    <s v="Assimilated next generation instruction set"/>
    <n v="41000"/>
    <n v="709"/>
    <x v="2"/>
    <n v="1.729268292682927E-2"/>
    <n v="50.642857142857146"/>
    <x v="5"/>
    <x v="9"/>
    <n v="14"/>
    <x v="1"/>
    <s v="USD"/>
    <n v="1336194000"/>
    <x v="804"/>
    <b v="0"/>
    <b v="1"/>
  </r>
  <r>
    <n v="904"/>
    <s v="Rodriguez, Johnson and Jackson"/>
    <s v="Digitized foreground array"/>
    <n v="6500"/>
    <n v="795"/>
    <x v="0"/>
    <n v="0.12230769230769231"/>
    <n v="49.6875"/>
    <x v="5"/>
    <x v="15"/>
    <n v="16"/>
    <x v="1"/>
    <s v="USD"/>
    <n v="1349326800"/>
    <x v="805"/>
    <b v="0"/>
    <b v="0"/>
  </r>
  <r>
    <n v="905"/>
    <s v="Haynes PLC"/>
    <s v="Re-engineered clear-thinking project"/>
    <n v="7900"/>
    <n v="12955"/>
    <x v="1"/>
    <n v="1.6398734177215191"/>
    <n v="54.894067796610166"/>
    <x v="3"/>
    <x v="3"/>
    <n v="236"/>
    <x v="1"/>
    <s v="USD"/>
    <n v="1379566800"/>
    <x v="806"/>
    <b v="0"/>
    <b v="0"/>
  </r>
  <r>
    <n v="906"/>
    <s v="Hayes Group"/>
    <s v="Implemented even-keeled standardization"/>
    <n v="5500"/>
    <n v="8964"/>
    <x v="1"/>
    <n v="1.6298181818181818"/>
    <n v="46.931937172774866"/>
    <x v="4"/>
    <x v="4"/>
    <n v="191"/>
    <x v="1"/>
    <s v="USD"/>
    <n v="1494651600"/>
    <x v="807"/>
    <b v="1"/>
    <b v="1"/>
  </r>
  <r>
    <n v="907"/>
    <s v="White, Pena and Calhoun"/>
    <s v="Quality-focused asymmetric adapter"/>
    <n v="9100"/>
    <n v="1843"/>
    <x v="0"/>
    <n v="0.20252747252747252"/>
    <n v="44.951219512195124"/>
    <x v="3"/>
    <x v="3"/>
    <n v="41"/>
    <x v="1"/>
    <s v="USD"/>
    <n v="1303880400"/>
    <x v="808"/>
    <b v="0"/>
    <b v="0"/>
  </r>
  <r>
    <n v="908"/>
    <s v="Bryant-Pope"/>
    <s v="Networked intangible help-desk"/>
    <n v="38200"/>
    <n v="121950"/>
    <x v="1"/>
    <n v="3.1924083769633507"/>
    <n v="30.99898322318251"/>
    <x v="6"/>
    <x v="11"/>
    <n v="3934"/>
    <x v="1"/>
    <s v="USD"/>
    <n v="1335934800"/>
    <x v="104"/>
    <b v="0"/>
    <b v="0"/>
  </r>
  <r>
    <n v="909"/>
    <s v="Gates, Li and Thompson"/>
    <s v="Synchronized attitude-oriented frame"/>
    <n v="1800"/>
    <n v="8621"/>
    <x v="1"/>
    <n v="4.7894444444444444"/>
    <n v="107.7625"/>
    <x v="3"/>
    <x v="3"/>
    <n v="80"/>
    <x v="0"/>
    <s v="CAD"/>
    <n v="1528088400"/>
    <x v="809"/>
    <b v="0"/>
    <b v="1"/>
  </r>
  <r>
    <n v="910"/>
    <s v="King-Morris"/>
    <s v="Proactive incremental architecture"/>
    <n v="154500"/>
    <n v="30215"/>
    <x v="3"/>
    <n v="0.19556634304207121"/>
    <n v="102.07770270270271"/>
    <x v="3"/>
    <x v="3"/>
    <n v="296"/>
    <x v="1"/>
    <s v="USD"/>
    <n v="1421906400"/>
    <x v="810"/>
    <b v="0"/>
    <b v="0"/>
  </r>
  <r>
    <n v="911"/>
    <s v="Carter, Cole and Curtis"/>
    <s v="Cloned responsive standardization"/>
    <n v="5800"/>
    <n v="11539"/>
    <x v="1"/>
    <n v="1.9894827586206896"/>
    <n v="24.976190476190474"/>
    <x v="2"/>
    <x v="2"/>
    <n v="462"/>
    <x v="1"/>
    <s v="USD"/>
    <n v="1568005200"/>
    <x v="811"/>
    <b v="1"/>
    <b v="0"/>
  </r>
  <r>
    <n v="912"/>
    <s v="Sanchez-Parsons"/>
    <s v="Reduced bifurcated pricing structure"/>
    <n v="1800"/>
    <n v="14310"/>
    <x v="1"/>
    <n v="7.95"/>
    <n v="79.944134078212286"/>
    <x v="4"/>
    <x v="6"/>
    <n v="179"/>
    <x v="1"/>
    <s v="USD"/>
    <n v="1346821200"/>
    <x v="812"/>
    <b v="1"/>
    <b v="0"/>
  </r>
  <r>
    <n v="913"/>
    <s v="Rivera-Pearson"/>
    <s v="Re-engineered asymmetric challenge"/>
    <n v="70200"/>
    <n v="35536"/>
    <x v="0"/>
    <n v="0.50621082621082625"/>
    <n v="67.946462715105156"/>
    <x v="4"/>
    <x v="6"/>
    <n v="523"/>
    <x v="2"/>
    <s v="AUD"/>
    <n v="1557637200"/>
    <x v="813"/>
    <b v="0"/>
    <b v="0"/>
  </r>
  <r>
    <n v="914"/>
    <s v="Ramirez, Padilla and Barrera"/>
    <s v="Diverse client-driven conglomeration"/>
    <n v="6400"/>
    <n v="3676"/>
    <x v="0"/>
    <n v="0.57437499999999997"/>
    <n v="26.070921985815602"/>
    <x v="3"/>
    <x v="3"/>
    <n v="141"/>
    <x v="4"/>
    <s v="GBP"/>
    <n v="1375592400"/>
    <x v="814"/>
    <b v="0"/>
    <b v="0"/>
  </r>
  <r>
    <n v="915"/>
    <s v="Riggs Group"/>
    <s v="Configurable upward-trending solution"/>
    <n v="125900"/>
    <n v="195936"/>
    <x v="1"/>
    <n v="1.5562827640984909"/>
    <n v="105.0032154340836"/>
    <x v="4"/>
    <x v="19"/>
    <n v="1866"/>
    <x v="4"/>
    <s v="GBP"/>
    <n v="1503982800"/>
    <x v="815"/>
    <b v="0"/>
    <b v="0"/>
  </r>
  <r>
    <n v="916"/>
    <s v="Clements Ltd"/>
    <s v="Persistent bandwidth-monitored framework"/>
    <n v="3700"/>
    <n v="1343"/>
    <x v="0"/>
    <n v="0.36297297297297298"/>
    <n v="25.826923076923077"/>
    <x v="7"/>
    <x v="14"/>
    <n v="52"/>
    <x v="1"/>
    <s v="USD"/>
    <n v="1418882400"/>
    <x v="414"/>
    <b v="0"/>
    <b v="0"/>
  </r>
  <r>
    <n v="917"/>
    <s v="Cooper Inc"/>
    <s v="Polarized discrete product"/>
    <n v="3600"/>
    <n v="2097"/>
    <x v="2"/>
    <n v="0.58250000000000002"/>
    <n v="77.666666666666671"/>
    <x v="4"/>
    <x v="12"/>
    <n v="27"/>
    <x v="4"/>
    <s v="GBP"/>
    <n v="1309237200"/>
    <x v="816"/>
    <b v="0"/>
    <b v="1"/>
  </r>
  <r>
    <n v="918"/>
    <s v="Jones-Gonzalez"/>
    <s v="Seamless dynamic website"/>
    <n v="3800"/>
    <n v="9021"/>
    <x v="1"/>
    <n v="2.3739473684210526"/>
    <n v="57.82692307692308"/>
    <x v="5"/>
    <x v="15"/>
    <n v="156"/>
    <x v="5"/>
    <s v="CHF"/>
    <n v="1343365200"/>
    <x v="82"/>
    <b v="0"/>
    <b v="0"/>
  </r>
  <r>
    <n v="919"/>
    <s v="Fox Ltd"/>
    <s v="Extended multimedia firmware"/>
    <n v="35600"/>
    <n v="20915"/>
    <x v="0"/>
    <n v="0.58750000000000002"/>
    <n v="92.955555555555549"/>
    <x v="3"/>
    <x v="3"/>
    <n v="225"/>
    <x v="2"/>
    <s v="AUD"/>
    <n v="1507957200"/>
    <x v="817"/>
    <b v="0"/>
    <b v="1"/>
  </r>
  <r>
    <n v="920"/>
    <s v="Green, Murphy and Webb"/>
    <s v="Versatile directional project"/>
    <n v="5300"/>
    <n v="9676"/>
    <x v="1"/>
    <n v="1.8256603773584905"/>
    <n v="37.945098039215686"/>
    <x v="4"/>
    <x v="10"/>
    <n v="255"/>
    <x v="1"/>
    <s v="USD"/>
    <n v="1549519200"/>
    <x v="818"/>
    <b v="1"/>
    <b v="0"/>
  </r>
  <r>
    <n v="921"/>
    <s v="Stevenson PLC"/>
    <s v="Profound directional knowledge user"/>
    <n v="160400"/>
    <n v="1210"/>
    <x v="0"/>
    <n v="7.5436408977556111E-3"/>
    <n v="31.842105263157894"/>
    <x v="2"/>
    <x v="2"/>
    <n v="38"/>
    <x v="1"/>
    <s v="USD"/>
    <n v="1329026400"/>
    <x v="819"/>
    <b v="0"/>
    <b v="0"/>
  </r>
  <r>
    <n v="922"/>
    <s v="Soto-Anthony"/>
    <s v="Ameliorated logistical capability"/>
    <n v="51400"/>
    <n v="90440"/>
    <x v="1"/>
    <n v="1.7595330739299611"/>
    <n v="40"/>
    <x v="1"/>
    <x v="21"/>
    <n v="2261"/>
    <x v="1"/>
    <s v="USD"/>
    <n v="1544335200"/>
    <x v="320"/>
    <b v="0"/>
    <b v="1"/>
  </r>
  <r>
    <n v="923"/>
    <s v="Wise and Sons"/>
    <s v="Sharable discrete definition"/>
    <n v="1700"/>
    <n v="4044"/>
    <x v="1"/>
    <n v="2.3788235294117648"/>
    <n v="101.1"/>
    <x v="3"/>
    <x v="3"/>
    <n v="40"/>
    <x v="1"/>
    <s v="USD"/>
    <n v="1279083600"/>
    <x v="820"/>
    <b v="0"/>
    <b v="0"/>
  </r>
  <r>
    <n v="924"/>
    <s v="Butler-Barr"/>
    <s v="User-friendly next generation core"/>
    <n v="39400"/>
    <n v="192292"/>
    <x v="1"/>
    <n v="4.8805076142131982"/>
    <n v="84.006989951944078"/>
    <x v="3"/>
    <x v="3"/>
    <n v="2289"/>
    <x v="6"/>
    <s v="EUR"/>
    <n v="1572498000"/>
    <x v="821"/>
    <b v="0"/>
    <b v="0"/>
  </r>
  <r>
    <n v="925"/>
    <s v="Wilson, Jefferson and Anderson"/>
    <s v="Profit-focused empowering system engine"/>
    <n v="3000"/>
    <n v="6722"/>
    <x v="1"/>
    <n v="2.2406666666666668"/>
    <n v="103.41538461538461"/>
    <x v="3"/>
    <x v="3"/>
    <n v="65"/>
    <x v="1"/>
    <s v="USD"/>
    <n v="1506056400"/>
    <x v="822"/>
    <b v="0"/>
    <b v="0"/>
  </r>
  <r>
    <n v="926"/>
    <s v="Brown-Oliver"/>
    <s v="Synchronized cohesive encoding"/>
    <n v="8700"/>
    <n v="1577"/>
    <x v="0"/>
    <n v="0.18126436781609195"/>
    <n v="105.13333333333334"/>
    <x v="0"/>
    <x v="0"/>
    <n v="15"/>
    <x v="1"/>
    <s v="USD"/>
    <n v="1463029200"/>
    <x v="823"/>
    <b v="0"/>
    <b v="0"/>
  </r>
  <r>
    <n v="927"/>
    <s v="Davis-Gardner"/>
    <s v="Synergistic dynamic utilization"/>
    <n v="7200"/>
    <n v="3301"/>
    <x v="0"/>
    <n v="0.45847222222222223"/>
    <n v="89.21621621621621"/>
    <x v="3"/>
    <x v="3"/>
    <n v="37"/>
    <x v="1"/>
    <s v="USD"/>
    <n v="1342069200"/>
    <x v="824"/>
    <b v="0"/>
    <b v="0"/>
  </r>
  <r>
    <n v="928"/>
    <s v="Dawson Group"/>
    <s v="Triple-buffered bi-directional model"/>
    <n v="167400"/>
    <n v="196386"/>
    <x v="1"/>
    <n v="1.1731541218637993"/>
    <n v="51.995234312946785"/>
    <x v="2"/>
    <x v="2"/>
    <n v="3777"/>
    <x v="6"/>
    <s v="EUR"/>
    <n v="1388296800"/>
    <x v="497"/>
    <b v="0"/>
    <b v="0"/>
  </r>
  <r>
    <n v="929"/>
    <s v="Turner-Terrell"/>
    <s v="Polarized tertiary function"/>
    <n v="5500"/>
    <n v="11952"/>
    <x v="1"/>
    <n v="2.173090909090909"/>
    <n v="64.956521739130437"/>
    <x v="3"/>
    <x v="3"/>
    <n v="184"/>
    <x v="4"/>
    <s v="GBP"/>
    <n v="1493787600"/>
    <x v="825"/>
    <b v="0"/>
    <b v="0"/>
  </r>
  <r>
    <n v="930"/>
    <s v="Hall, Buchanan and Benton"/>
    <s v="Configurable fault-tolerant structure"/>
    <n v="3500"/>
    <n v="3930"/>
    <x v="1"/>
    <n v="1.1228571428571428"/>
    <n v="46.235294117647058"/>
    <x v="3"/>
    <x v="3"/>
    <n v="85"/>
    <x v="1"/>
    <s v="USD"/>
    <n v="1424844000"/>
    <x v="826"/>
    <b v="0"/>
    <b v="1"/>
  </r>
  <r>
    <n v="931"/>
    <s v="Lowery, Hayden and Cruz"/>
    <s v="Digitized 24/7 budgetary management"/>
    <n v="7900"/>
    <n v="5729"/>
    <x v="0"/>
    <n v="0.72518987341772156"/>
    <n v="51.151785714285715"/>
    <x v="3"/>
    <x v="3"/>
    <n v="112"/>
    <x v="1"/>
    <s v="USD"/>
    <n v="1403931600"/>
    <x v="827"/>
    <b v="0"/>
    <b v="1"/>
  </r>
  <r>
    <n v="932"/>
    <s v="Mora, Miller and Harper"/>
    <s v="Stand-alone zero tolerance algorithm"/>
    <n v="2300"/>
    <n v="4883"/>
    <x v="1"/>
    <n v="2.1230434782608696"/>
    <n v="33.909722222222221"/>
    <x v="1"/>
    <x v="1"/>
    <n v="144"/>
    <x v="1"/>
    <s v="USD"/>
    <n v="1394514000"/>
    <x v="828"/>
    <b v="0"/>
    <b v="0"/>
  </r>
  <r>
    <n v="933"/>
    <s v="Espinoza Group"/>
    <s v="Implemented tangible support"/>
    <n v="73000"/>
    <n v="175015"/>
    <x v="1"/>
    <n v="2.3974657534246577"/>
    <n v="92.016298633017882"/>
    <x v="3"/>
    <x v="3"/>
    <n v="1902"/>
    <x v="1"/>
    <s v="USD"/>
    <n v="1365397200"/>
    <x v="829"/>
    <b v="0"/>
    <b v="0"/>
  </r>
  <r>
    <n v="934"/>
    <s v="Davis, Crawford and Lopez"/>
    <s v="Reactive radical framework"/>
    <n v="6200"/>
    <n v="11280"/>
    <x v="1"/>
    <n v="1.8193548387096774"/>
    <n v="107.42857142857143"/>
    <x v="3"/>
    <x v="3"/>
    <n v="105"/>
    <x v="1"/>
    <s v="USD"/>
    <n v="1456120800"/>
    <x v="830"/>
    <b v="0"/>
    <b v="0"/>
  </r>
  <r>
    <n v="935"/>
    <s v="Richards, Stevens and Fleming"/>
    <s v="Object-based full-range knowledge user"/>
    <n v="6100"/>
    <n v="10012"/>
    <x v="1"/>
    <n v="1.6413114754098361"/>
    <n v="75.848484848484844"/>
    <x v="3"/>
    <x v="3"/>
    <n v="132"/>
    <x v="1"/>
    <s v="USD"/>
    <n v="1437714000"/>
    <x v="94"/>
    <b v="0"/>
    <b v="0"/>
  </r>
  <r>
    <n v="936"/>
    <s v="Brown Ltd"/>
    <s v="Enhanced composite contingency"/>
    <n v="103200"/>
    <n v="1690"/>
    <x v="0"/>
    <n v="1.6375968992248063E-2"/>
    <n v="80.476190476190482"/>
    <x v="3"/>
    <x v="3"/>
    <n v="21"/>
    <x v="1"/>
    <s v="USD"/>
    <n v="1563771600"/>
    <x v="831"/>
    <b v="1"/>
    <b v="0"/>
  </r>
  <r>
    <n v="937"/>
    <s v="Tapia, Sandoval and Hurley"/>
    <s v="Cloned fresh-thinking model"/>
    <n v="171000"/>
    <n v="84891"/>
    <x v="3"/>
    <n v="0.49643859649122807"/>
    <n v="86.978483606557376"/>
    <x v="4"/>
    <x v="4"/>
    <n v="976"/>
    <x v="1"/>
    <s v="USD"/>
    <n v="1448517600"/>
    <x v="832"/>
    <b v="0"/>
    <b v="0"/>
  </r>
  <r>
    <n v="938"/>
    <s v="Allen Inc"/>
    <s v="Total dedicated benchmark"/>
    <n v="9200"/>
    <n v="10093"/>
    <x v="1"/>
    <n v="1.0970652173913042"/>
    <n v="105.13541666666667"/>
    <x v="5"/>
    <x v="13"/>
    <n v="96"/>
    <x v="1"/>
    <s v="USD"/>
    <n v="1528779600"/>
    <x v="833"/>
    <b v="0"/>
    <b v="1"/>
  </r>
  <r>
    <n v="939"/>
    <s v="Williams, Johnson and Campbell"/>
    <s v="Streamlined human-resource Graphic Interface"/>
    <n v="7800"/>
    <n v="3839"/>
    <x v="0"/>
    <n v="0.49217948717948717"/>
    <n v="57.298507462686565"/>
    <x v="6"/>
    <x v="11"/>
    <n v="67"/>
    <x v="1"/>
    <s v="USD"/>
    <n v="1304744400"/>
    <x v="834"/>
    <b v="0"/>
    <b v="1"/>
  </r>
  <r>
    <n v="940"/>
    <s v="Wiggins Ltd"/>
    <s v="Upgradable analyzing core"/>
    <n v="9900"/>
    <n v="6161"/>
    <x v="2"/>
    <n v="0.62232323232323228"/>
    <n v="93.348484848484844"/>
    <x v="2"/>
    <x v="2"/>
    <n v="66"/>
    <x v="0"/>
    <s v="CAD"/>
    <n v="1354341600"/>
    <x v="835"/>
    <b v="0"/>
    <b v="0"/>
  </r>
  <r>
    <n v="941"/>
    <s v="Luna-Horne"/>
    <s v="Profound exuding pricing structure"/>
    <n v="43000"/>
    <n v="5615"/>
    <x v="0"/>
    <n v="0.1305813953488372"/>
    <n v="71.987179487179489"/>
    <x v="3"/>
    <x v="3"/>
    <n v="78"/>
    <x v="1"/>
    <s v="USD"/>
    <n v="1294552800"/>
    <x v="836"/>
    <b v="1"/>
    <b v="0"/>
  </r>
  <r>
    <n v="942"/>
    <s v="Allen Inc"/>
    <s v="Horizontal optimizing model"/>
    <n v="9600"/>
    <n v="6205"/>
    <x v="0"/>
    <n v="0.64635416666666667"/>
    <n v="92.611940298507463"/>
    <x v="3"/>
    <x v="3"/>
    <n v="67"/>
    <x v="2"/>
    <s v="AUD"/>
    <n v="1295935200"/>
    <x v="611"/>
    <b v="0"/>
    <b v="0"/>
  </r>
  <r>
    <n v="943"/>
    <s v="Peterson, Gonzalez and Spencer"/>
    <s v="Synchronized fault-tolerant algorithm"/>
    <n v="7500"/>
    <n v="11969"/>
    <x v="1"/>
    <n v="1.5958666666666668"/>
    <n v="104.99122807017544"/>
    <x v="0"/>
    <x v="0"/>
    <n v="114"/>
    <x v="1"/>
    <s v="USD"/>
    <n v="1411534800"/>
    <x v="837"/>
    <b v="0"/>
    <b v="0"/>
  </r>
  <r>
    <n v="944"/>
    <s v="Walter Inc"/>
    <s v="Streamlined 5thgeneration intranet"/>
    <n v="10000"/>
    <n v="8142"/>
    <x v="0"/>
    <n v="0.81420000000000003"/>
    <n v="30.958174904942965"/>
    <x v="7"/>
    <x v="14"/>
    <n v="263"/>
    <x v="2"/>
    <s v="AUD"/>
    <n v="1486706400"/>
    <x v="334"/>
    <b v="0"/>
    <b v="0"/>
  </r>
  <r>
    <n v="945"/>
    <s v="Sanders, Farley and Huffman"/>
    <s v="Cross-group clear-thinking task-force"/>
    <n v="172000"/>
    <n v="55805"/>
    <x v="0"/>
    <n v="0.32444767441860467"/>
    <n v="33.001182732111175"/>
    <x v="7"/>
    <x v="14"/>
    <n v="1691"/>
    <x v="1"/>
    <s v="USD"/>
    <n v="1333602000"/>
    <x v="838"/>
    <b v="1"/>
    <b v="0"/>
  </r>
  <r>
    <n v="946"/>
    <s v="Hall, Holmes and Walker"/>
    <s v="Public-key bandwidth-monitored intranet"/>
    <n v="153700"/>
    <n v="15238"/>
    <x v="0"/>
    <n v="9.9141184124918666E-2"/>
    <n v="84.187845303867405"/>
    <x v="3"/>
    <x v="3"/>
    <n v="181"/>
    <x v="1"/>
    <s v="USD"/>
    <n v="1308200400"/>
    <x v="839"/>
    <b v="0"/>
    <b v="0"/>
  </r>
  <r>
    <n v="947"/>
    <s v="Smith-Powell"/>
    <s v="Upgradable clear-thinking hardware"/>
    <n v="3600"/>
    <n v="961"/>
    <x v="0"/>
    <n v="0.26694444444444443"/>
    <n v="73.92307692307692"/>
    <x v="3"/>
    <x v="3"/>
    <n v="13"/>
    <x v="1"/>
    <s v="USD"/>
    <n v="1411707600"/>
    <x v="216"/>
    <b v="0"/>
    <b v="0"/>
  </r>
  <r>
    <n v="948"/>
    <s v="Smith-Hill"/>
    <s v="Integrated holistic paradigm"/>
    <n v="9400"/>
    <n v="5918"/>
    <x v="3"/>
    <n v="0.62957446808510642"/>
    <n v="36.987499999999997"/>
    <x v="4"/>
    <x v="4"/>
    <n v="160"/>
    <x v="1"/>
    <s v="USD"/>
    <n v="1418364000"/>
    <x v="840"/>
    <b v="1"/>
    <b v="1"/>
  </r>
  <r>
    <n v="949"/>
    <s v="Wright LLC"/>
    <s v="Seamless clear-thinking conglomeration"/>
    <n v="5900"/>
    <n v="9520"/>
    <x v="1"/>
    <n v="1.6135593220338984"/>
    <n v="46.896551724137929"/>
    <x v="2"/>
    <x v="2"/>
    <n v="203"/>
    <x v="1"/>
    <s v="USD"/>
    <n v="1429333200"/>
    <x v="133"/>
    <b v="0"/>
    <b v="0"/>
  </r>
  <r>
    <n v="950"/>
    <s v="Williams, Orozco and Gomez"/>
    <s v="Persistent content-based methodology"/>
    <n v="100"/>
    <n v="5"/>
    <x v="0"/>
    <n v="0.05"/>
    <n v="5"/>
    <x v="3"/>
    <x v="3"/>
    <n v="1"/>
    <x v="1"/>
    <s v="USD"/>
    <n v="1555390800"/>
    <x v="354"/>
    <b v="0"/>
    <b v="1"/>
  </r>
  <r>
    <n v="951"/>
    <s v="Peterson Ltd"/>
    <s v="Re-engineered 24hour matrix"/>
    <n v="14500"/>
    <n v="159056"/>
    <x v="1"/>
    <n v="10.969379310344827"/>
    <n v="102.02437459910199"/>
    <x v="1"/>
    <x v="1"/>
    <n v="1559"/>
    <x v="1"/>
    <s v="USD"/>
    <n v="1482732000"/>
    <x v="721"/>
    <b v="0"/>
    <b v="1"/>
  </r>
  <r>
    <n v="952"/>
    <s v="Cummings-Hayes"/>
    <s v="Virtual multi-tasking core"/>
    <n v="145500"/>
    <n v="101987"/>
    <x v="3"/>
    <n v="0.70094158075601376"/>
    <n v="45.007502206531335"/>
    <x v="4"/>
    <x v="4"/>
    <n v="2266"/>
    <x v="1"/>
    <s v="USD"/>
    <n v="1470718800"/>
    <x v="841"/>
    <b v="0"/>
    <b v="0"/>
  </r>
  <r>
    <n v="953"/>
    <s v="Boyle Ltd"/>
    <s v="Streamlined fault-tolerant conglomeration"/>
    <n v="3300"/>
    <n v="1980"/>
    <x v="0"/>
    <n v="0.6"/>
    <n v="94.285714285714292"/>
    <x v="4"/>
    <x v="22"/>
    <n v="21"/>
    <x v="1"/>
    <s v="USD"/>
    <n v="1450591200"/>
    <x v="842"/>
    <b v="0"/>
    <b v="1"/>
  </r>
  <r>
    <n v="954"/>
    <s v="Henderson, Parker and Diaz"/>
    <s v="Enterprise-wide client-driven policy"/>
    <n v="42600"/>
    <n v="156384"/>
    <x v="1"/>
    <n v="3.6709859154929578"/>
    <n v="101.02325581395348"/>
    <x v="2"/>
    <x v="2"/>
    <n v="1548"/>
    <x v="2"/>
    <s v="AUD"/>
    <n v="1348290000"/>
    <x v="843"/>
    <b v="0"/>
    <b v="0"/>
  </r>
  <r>
    <n v="955"/>
    <s v="Moss-Obrien"/>
    <s v="Function-based next generation emulation"/>
    <n v="700"/>
    <n v="7763"/>
    <x v="1"/>
    <n v="11.09"/>
    <n v="97.037499999999994"/>
    <x v="3"/>
    <x v="3"/>
    <n v="80"/>
    <x v="1"/>
    <s v="USD"/>
    <n v="1353823200"/>
    <x v="844"/>
    <b v="0"/>
    <b v="0"/>
  </r>
  <r>
    <n v="956"/>
    <s v="Wood Inc"/>
    <s v="Re-engineered composite focus group"/>
    <n v="187600"/>
    <n v="35698"/>
    <x v="0"/>
    <n v="0.19028784648187633"/>
    <n v="43.00963855421687"/>
    <x v="4"/>
    <x v="22"/>
    <n v="830"/>
    <x v="1"/>
    <s v="USD"/>
    <n v="1450764000"/>
    <x v="845"/>
    <b v="0"/>
    <b v="0"/>
  </r>
  <r>
    <n v="957"/>
    <s v="Riley, Cohen and Goodman"/>
    <s v="Profound mission-critical function"/>
    <n v="9800"/>
    <n v="12434"/>
    <x v="1"/>
    <n v="1.2687755102040816"/>
    <n v="94.916030534351151"/>
    <x v="3"/>
    <x v="3"/>
    <n v="131"/>
    <x v="1"/>
    <s v="USD"/>
    <n v="1329372000"/>
    <x v="846"/>
    <b v="0"/>
    <b v="0"/>
  </r>
  <r>
    <n v="958"/>
    <s v="Green, Robinson and Ho"/>
    <s v="De-engineered zero-defect open system"/>
    <n v="1100"/>
    <n v="8081"/>
    <x v="1"/>
    <n v="7.3463636363636367"/>
    <n v="72.151785714285708"/>
    <x v="4"/>
    <x v="10"/>
    <n v="112"/>
    <x v="1"/>
    <s v="USD"/>
    <n v="1277096400"/>
    <x v="847"/>
    <b v="0"/>
    <b v="0"/>
  </r>
  <r>
    <n v="959"/>
    <s v="Black-Graham"/>
    <s v="Operative hybrid utilization"/>
    <n v="145000"/>
    <n v="6631"/>
    <x v="0"/>
    <n v="4.5731034482758622E-2"/>
    <n v="51.007692307692309"/>
    <x v="5"/>
    <x v="18"/>
    <n v="130"/>
    <x v="1"/>
    <s v="USD"/>
    <n v="1277701200"/>
    <x v="688"/>
    <b v="0"/>
    <b v="0"/>
  </r>
  <r>
    <n v="960"/>
    <s v="Robbins Group"/>
    <s v="Function-based interactive matrix"/>
    <n v="5500"/>
    <n v="4678"/>
    <x v="0"/>
    <n v="0.85054545454545449"/>
    <n v="85.054545454545448"/>
    <x v="2"/>
    <x v="2"/>
    <n v="55"/>
    <x v="1"/>
    <s v="USD"/>
    <n v="1454911200"/>
    <x v="848"/>
    <b v="0"/>
    <b v="0"/>
  </r>
  <r>
    <n v="961"/>
    <s v="Mason, Case and May"/>
    <s v="Optimized content-based collaboration"/>
    <n v="5700"/>
    <n v="6800"/>
    <x v="1"/>
    <n v="1.1929824561403508"/>
    <n v="43.87096774193548"/>
    <x v="5"/>
    <x v="18"/>
    <n v="155"/>
    <x v="1"/>
    <s v="USD"/>
    <n v="1297922400"/>
    <x v="248"/>
    <b v="0"/>
    <b v="0"/>
  </r>
  <r>
    <n v="962"/>
    <s v="Harris, Russell and Mitchell"/>
    <s v="User-centric cohesive policy"/>
    <n v="3600"/>
    <n v="10657"/>
    <x v="1"/>
    <n v="2.9602777777777778"/>
    <n v="40.063909774436091"/>
    <x v="0"/>
    <x v="0"/>
    <n v="266"/>
    <x v="1"/>
    <s v="USD"/>
    <n v="1384408800"/>
    <x v="849"/>
    <b v="0"/>
    <b v="0"/>
  </r>
  <r>
    <n v="963"/>
    <s v="Rodriguez-Robinson"/>
    <s v="Ergonomic methodical hub"/>
    <n v="5900"/>
    <n v="4997"/>
    <x v="0"/>
    <n v="0.84694915254237291"/>
    <n v="43.833333333333336"/>
    <x v="7"/>
    <x v="14"/>
    <n v="114"/>
    <x v="6"/>
    <s v="EUR"/>
    <n v="1299304800"/>
    <x v="850"/>
    <b v="0"/>
    <b v="1"/>
  </r>
  <r>
    <n v="964"/>
    <s v="Peck, Higgins and Smith"/>
    <s v="Devolved disintermediate encryption"/>
    <n v="3700"/>
    <n v="13164"/>
    <x v="1"/>
    <n v="3.5578378378378379"/>
    <n v="84.92903225806451"/>
    <x v="3"/>
    <x v="3"/>
    <n v="155"/>
    <x v="1"/>
    <s v="USD"/>
    <n v="1431320400"/>
    <x v="851"/>
    <b v="0"/>
    <b v="0"/>
  </r>
  <r>
    <n v="965"/>
    <s v="Nunez-King"/>
    <s v="Phased clear-thinking policy"/>
    <n v="2200"/>
    <n v="8501"/>
    <x v="1"/>
    <n v="3.8640909090909092"/>
    <n v="41.067632850241544"/>
    <x v="1"/>
    <x v="1"/>
    <n v="207"/>
    <x v="4"/>
    <s v="GBP"/>
    <n v="1264399200"/>
    <x v="852"/>
    <b v="0"/>
    <b v="0"/>
  </r>
  <r>
    <n v="966"/>
    <s v="Davis and Sons"/>
    <s v="Seamless solution-oriented capacity"/>
    <n v="1700"/>
    <n v="13468"/>
    <x v="1"/>
    <n v="7.9223529411764702"/>
    <n v="54.971428571428568"/>
    <x v="3"/>
    <x v="3"/>
    <n v="245"/>
    <x v="1"/>
    <s v="USD"/>
    <n v="1497502800"/>
    <x v="853"/>
    <b v="0"/>
    <b v="0"/>
  </r>
  <r>
    <n v="967"/>
    <s v="Howard-Douglas"/>
    <s v="Organized human-resource attitude"/>
    <n v="88400"/>
    <n v="121138"/>
    <x v="1"/>
    <n v="1.3703393665158372"/>
    <n v="77.010807374443743"/>
    <x v="1"/>
    <x v="21"/>
    <n v="1573"/>
    <x v="1"/>
    <s v="USD"/>
    <n v="1333688400"/>
    <x v="104"/>
    <b v="0"/>
    <b v="0"/>
  </r>
  <r>
    <n v="968"/>
    <s v="Gonzalez-White"/>
    <s v="Open-architected disintermediate budgetary management"/>
    <n v="2400"/>
    <n v="8117"/>
    <x v="1"/>
    <n v="3.3820833333333336"/>
    <n v="71.201754385964918"/>
    <x v="0"/>
    <x v="0"/>
    <n v="114"/>
    <x v="1"/>
    <s v="USD"/>
    <n v="1293861600"/>
    <x v="854"/>
    <b v="0"/>
    <b v="0"/>
  </r>
  <r>
    <n v="969"/>
    <s v="Lopez-King"/>
    <s v="Multi-lateral radical solution"/>
    <n v="7900"/>
    <n v="8550"/>
    <x v="1"/>
    <n v="1.0822784810126582"/>
    <n v="91.935483870967744"/>
    <x v="3"/>
    <x v="3"/>
    <n v="93"/>
    <x v="1"/>
    <s v="USD"/>
    <n v="1576994400"/>
    <x v="855"/>
    <b v="0"/>
    <b v="0"/>
  </r>
  <r>
    <n v="970"/>
    <s v="Glover-Nelson"/>
    <s v="Inverse context-sensitive info-mediaries"/>
    <n v="94900"/>
    <n v="57659"/>
    <x v="0"/>
    <n v="0.60757639620653314"/>
    <n v="97.069023569023571"/>
    <x v="3"/>
    <x v="3"/>
    <n v="594"/>
    <x v="1"/>
    <s v="USD"/>
    <n v="1304917200"/>
    <x v="856"/>
    <b v="0"/>
    <b v="0"/>
  </r>
  <r>
    <n v="971"/>
    <s v="Garner and Sons"/>
    <s v="Versatile neutral workforce"/>
    <n v="5100"/>
    <n v="1414"/>
    <x v="0"/>
    <n v="0.27725490196078434"/>
    <n v="58.916666666666664"/>
    <x v="4"/>
    <x v="19"/>
    <n v="24"/>
    <x v="1"/>
    <s v="USD"/>
    <n v="1381208400"/>
    <x v="857"/>
    <b v="0"/>
    <b v="0"/>
  </r>
  <r>
    <n v="972"/>
    <s v="Sellers, Roach and Garrison"/>
    <s v="Multi-tiered systematic knowledge user"/>
    <n v="42700"/>
    <n v="97524"/>
    <x v="1"/>
    <n v="2.283934426229508"/>
    <n v="58.015466983938133"/>
    <x v="2"/>
    <x v="2"/>
    <n v="1681"/>
    <x v="1"/>
    <s v="USD"/>
    <n v="1401685200"/>
    <x v="858"/>
    <b v="0"/>
    <b v="1"/>
  </r>
  <r>
    <n v="973"/>
    <s v="Herrera, Bennett and Silva"/>
    <s v="Programmable multi-state algorithm"/>
    <n v="121100"/>
    <n v="26176"/>
    <x v="0"/>
    <n v="0.21615194054500414"/>
    <n v="103.87301587301587"/>
    <x v="3"/>
    <x v="3"/>
    <n v="252"/>
    <x v="1"/>
    <s v="USD"/>
    <n v="1291960800"/>
    <x v="859"/>
    <b v="0"/>
    <b v="1"/>
  </r>
  <r>
    <n v="974"/>
    <s v="Thomas, Clay and Mendoza"/>
    <s v="Multi-channeled reciprocal interface"/>
    <n v="800"/>
    <n v="2991"/>
    <x v="1"/>
    <n v="3.73875"/>
    <n v="93.46875"/>
    <x v="1"/>
    <x v="7"/>
    <n v="32"/>
    <x v="1"/>
    <s v="USD"/>
    <n v="1368853200"/>
    <x v="860"/>
    <b v="0"/>
    <b v="0"/>
  </r>
  <r>
    <n v="975"/>
    <s v="Ayala Group"/>
    <s v="Right-sized maximized migration"/>
    <n v="5400"/>
    <n v="8366"/>
    <x v="1"/>
    <n v="1.5492592592592593"/>
    <n v="61.970370370370368"/>
    <x v="3"/>
    <x v="3"/>
    <n v="135"/>
    <x v="1"/>
    <s v="USD"/>
    <n v="1448776800"/>
    <x v="264"/>
    <b v="0"/>
    <b v="1"/>
  </r>
  <r>
    <n v="976"/>
    <s v="Huerta, Roberts and Dickerson"/>
    <s v="Self-enabling value-added artificial intelligence"/>
    <n v="4000"/>
    <n v="12886"/>
    <x v="1"/>
    <n v="3.2214999999999998"/>
    <n v="92.042857142857144"/>
    <x v="3"/>
    <x v="3"/>
    <n v="140"/>
    <x v="1"/>
    <s v="USD"/>
    <n v="1296194400"/>
    <x v="65"/>
    <b v="0"/>
    <b v="1"/>
  </r>
  <r>
    <n v="977"/>
    <s v="Johnson Group"/>
    <s v="Vision-oriented interactive solution"/>
    <n v="7000"/>
    <n v="5177"/>
    <x v="0"/>
    <n v="0.73957142857142855"/>
    <n v="77.268656716417908"/>
    <x v="0"/>
    <x v="0"/>
    <n v="67"/>
    <x v="1"/>
    <s v="USD"/>
    <n v="1517983200"/>
    <x v="861"/>
    <b v="0"/>
    <b v="0"/>
  </r>
  <r>
    <n v="978"/>
    <s v="Bailey, Nguyen and Martinez"/>
    <s v="Fundamental user-facing productivity"/>
    <n v="1000"/>
    <n v="8641"/>
    <x v="1"/>
    <n v="8.641"/>
    <n v="93.923913043478265"/>
    <x v="6"/>
    <x v="11"/>
    <n v="92"/>
    <x v="1"/>
    <s v="USD"/>
    <n v="1478930400"/>
    <x v="862"/>
    <b v="0"/>
    <b v="0"/>
  </r>
  <r>
    <n v="979"/>
    <s v="Williams, Martin and Meyer"/>
    <s v="Innovative well-modulated capability"/>
    <n v="60200"/>
    <n v="86244"/>
    <x v="1"/>
    <n v="1.432624584717608"/>
    <n v="84.969458128078813"/>
    <x v="3"/>
    <x v="3"/>
    <n v="1015"/>
    <x v="4"/>
    <s v="GBP"/>
    <n v="1426395600"/>
    <x v="454"/>
    <b v="0"/>
    <b v="0"/>
  </r>
  <r>
    <n v="980"/>
    <s v="Huff-Johnson"/>
    <s v="Universal fault-tolerant orchestration"/>
    <n v="195200"/>
    <n v="78630"/>
    <x v="0"/>
    <n v="0.40281762295081969"/>
    <n v="105.97035040431267"/>
    <x v="5"/>
    <x v="9"/>
    <n v="742"/>
    <x v="1"/>
    <s v="USD"/>
    <n v="1446181200"/>
    <x v="863"/>
    <b v="1"/>
    <b v="0"/>
  </r>
  <r>
    <n v="981"/>
    <s v="Diaz-Little"/>
    <s v="Grass-roots executive synergy"/>
    <n v="6700"/>
    <n v="11941"/>
    <x v="1"/>
    <n v="1.7822388059701493"/>
    <n v="36.969040247678016"/>
    <x v="2"/>
    <x v="2"/>
    <n v="323"/>
    <x v="1"/>
    <s v="USD"/>
    <n v="1514181600"/>
    <x v="864"/>
    <b v="0"/>
    <b v="0"/>
  </r>
  <r>
    <n v="982"/>
    <s v="Freeman-French"/>
    <s v="Multi-layered optimal application"/>
    <n v="7200"/>
    <n v="6115"/>
    <x v="0"/>
    <n v="0.84930555555555554"/>
    <n v="81.533333333333331"/>
    <x v="4"/>
    <x v="4"/>
    <n v="75"/>
    <x v="1"/>
    <s v="USD"/>
    <n v="1311051600"/>
    <x v="865"/>
    <b v="0"/>
    <b v="1"/>
  </r>
  <r>
    <n v="983"/>
    <s v="Beck-Weber"/>
    <s v="Business-focused full-range core"/>
    <n v="129100"/>
    <n v="188404"/>
    <x v="1"/>
    <n v="1.4593648334624323"/>
    <n v="80.999140154772135"/>
    <x v="4"/>
    <x v="4"/>
    <n v="2326"/>
    <x v="1"/>
    <s v="USD"/>
    <n v="1564894800"/>
    <x v="866"/>
    <b v="0"/>
    <b v="0"/>
  </r>
  <r>
    <n v="984"/>
    <s v="Lewis-Jacobson"/>
    <s v="Exclusive system-worthy Graphic Interface"/>
    <n v="6500"/>
    <n v="9910"/>
    <x v="1"/>
    <n v="1.5246153846153847"/>
    <n v="26.010498687664043"/>
    <x v="3"/>
    <x v="3"/>
    <n v="381"/>
    <x v="1"/>
    <s v="USD"/>
    <n v="1567918800"/>
    <x v="867"/>
    <b v="0"/>
    <b v="0"/>
  </r>
  <r>
    <n v="985"/>
    <s v="Logan-Curtis"/>
    <s v="Enhanced optimal ability"/>
    <n v="170600"/>
    <n v="114523"/>
    <x v="0"/>
    <n v="0.67129542790152408"/>
    <n v="25.998410896708286"/>
    <x v="1"/>
    <x v="1"/>
    <n v="4405"/>
    <x v="1"/>
    <s v="USD"/>
    <n v="1386309600"/>
    <x v="868"/>
    <b v="0"/>
    <b v="1"/>
  </r>
  <r>
    <n v="986"/>
    <s v="Chan, Washington and Callahan"/>
    <s v="Optional zero administration neural-net"/>
    <n v="7800"/>
    <n v="3144"/>
    <x v="0"/>
    <n v="0.40307692307692305"/>
    <n v="34.173913043478258"/>
    <x v="1"/>
    <x v="1"/>
    <n v="92"/>
    <x v="1"/>
    <s v="USD"/>
    <n v="1301979600"/>
    <x v="296"/>
    <b v="0"/>
    <b v="0"/>
  </r>
  <r>
    <n v="987"/>
    <s v="Wilson Group"/>
    <s v="Ameliorated foreground focus group"/>
    <n v="6200"/>
    <n v="13441"/>
    <x v="1"/>
    <n v="2.1679032258064517"/>
    <n v="28.002083333333335"/>
    <x v="4"/>
    <x v="4"/>
    <n v="480"/>
    <x v="1"/>
    <s v="USD"/>
    <n v="1493269200"/>
    <x v="869"/>
    <b v="0"/>
    <b v="0"/>
  </r>
  <r>
    <n v="988"/>
    <s v="Gardner, Ryan and Gutierrez"/>
    <s v="Triple-buffered multi-tasking matrices"/>
    <n v="9400"/>
    <n v="4899"/>
    <x v="0"/>
    <n v="0.52117021276595743"/>
    <n v="76.546875"/>
    <x v="5"/>
    <x v="15"/>
    <n v="64"/>
    <x v="1"/>
    <s v="USD"/>
    <n v="1478930400"/>
    <x v="274"/>
    <b v="0"/>
    <b v="0"/>
  </r>
  <r>
    <n v="989"/>
    <s v="Hernandez Inc"/>
    <s v="Versatile dedicated migration"/>
    <n v="2400"/>
    <n v="11990"/>
    <x v="1"/>
    <n v="4.9958333333333336"/>
    <n v="53.053097345132741"/>
    <x v="5"/>
    <x v="18"/>
    <n v="226"/>
    <x v="1"/>
    <s v="USD"/>
    <n v="1555390800"/>
    <x v="354"/>
    <b v="0"/>
    <b v="0"/>
  </r>
  <r>
    <n v="990"/>
    <s v="Ortiz-Roberts"/>
    <s v="Devolved foreground customer loyalty"/>
    <n v="7800"/>
    <n v="6839"/>
    <x v="0"/>
    <n v="0.87679487179487181"/>
    <n v="106.859375"/>
    <x v="4"/>
    <x v="6"/>
    <n v="64"/>
    <x v="1"/>
    <s v="USD"/>
    <n v="1456984800"/>
    <x v="870"/>
    <b v="0"/>
    <b v="1"/>
  </r>
  <r>
    <n v="991"/>
    <s v="Ramirez LLC"/>
    <s v="Reduced reciprocal focus group"/>
    <n v="9800"/>
    <n v="11091"/>
    <x v="1"/>
    <n v="1.131734693877551"/>
    <n v="46.020746887966808"/>
    <x v="1"/>
    <x v="1"/>
    <n v="241"/>
    <x v="1"/>
    <s v="USD"/>
    <n v="1411621200"/>
    <x v="871"/>
    <b v="0"/>
    <b v="1"/>
  </r>
  <r>
    <n v="992"/>
    <s v="Morrow Inc"/>
    <s v="Networked global migration"/>
    <n v="3100"/>
    <n v="13223"/>
    <x v="1"/>
    <n v="4.2654838709677421"/>
    <n v="100.17424242424242"/>
    <x v="4"/>
    <x v="6"/>
    <n v="132"/>
    <x v="1"/>
    <s v="USD"/>
    <n v="1525669200"/>
    <x v="98"/>
    <b v="0"/>
    <b v="1"/>
  </r>
  <r>
    <n v="993"/>
    <s v="Erickson-Rogers"/>
    <s v="De-engineered even-keeled definition"/>
    <n v="9800"/>
    <n v="7608"/>
    <x v="3"/>
    <n v="0.77632653061224488"/>
    <n v="101.44"/>
    <x v="7"/>
    <x v="14"/>
    <n v="75"/>
    <x v="6"/>
    <s v="EUR"/>
    <n v="1450936800"/>
    <x v="872"/>
    <b v="0"/>
    <b v="1"/>
  </r>
  <r>
    <n v="994"/>
    <s v="Leach, Rich and Price"/>
    <s v="Implemented bi-directional flexibility"/>
    <n v="141100"/>
    <n v="74073"/>
    <x v="0"/>
    <n v="0.52496810772501767"/>
    <n v="87.972684085510693"/>
    <x v="5"/>
    <x v="18"/>
    <n v="842"/>
    <x v="1"/>
    <s v="USD"/>
    <n v="1413522000"/>
    <x v="873"/>
    <b v="0"/>
    <b v="1"/>
  </r>
  <r>
    <n v="995"/>
    <s v="Manning-Hamilton"/>
    <s v="Vision-oriented scalable definition"/>
    <n v="97300"/>
    <n v="153216"/>
    <x v="1"/>
    <n v="1.5746762589928058"/>
    <n v="74.995594713656388"/>
    <x v="0"/>
    <x v="0"/>
    <n v="2043"/>
    <x v="1"/>
    <s v="USD"/>
    <n v="1541307600"/>
    <x v="526"/>
    <b v="0"/>
    <b v="1"/>
  </r>
  <r>
    <n v="996"/>
    <s v="Butler LLC"/>
    <s v="Future-proofed upward-trending migration"/>
    <n v="6600"/>
    <n v="4814"/>
    <x v="0"/>
    <n v="0.72939393939393937"/>
    <n v="42.982142857142854"/>
    <x v="3"/>
    <x v="3"/>
    <n v="112"/>
    <x v="1"/>
    <s v="USD"/>
    <n v="1357106400"/>
    <x v="874"/>
    <b v="0"/>
    <b v="0"/>
  </r>
  <r>
    <n v="997"/>
    <s v="Ball LLC"/>
    <s v="Right-sized full-range throughput"/>
    <n v="7600"/>
    <n v="4603"/>
    <x v="3"/>
    <n v="0.60565789473684206"/>
    <n v="33.115107913669064"/>
    <x v="3"/>
    <x v="3"/>
    <n v="139"/>
    <x v="6"/>
    <s v="EUR"/>
    <n v="1390197600"/>
    <x v="875"/>
    <b v="0"/>
    <b v="0"/>
  </r>
  <r>
    <n v="998"/>
    <s v="Taylor, Santiago and Flores"/>
    <s v="Polarized composite customer loyalty"/>
    <n v="66600"/>
    <n v="37823"/>
    <x v="0"/>
    <n v="0.5679129129129129"/>
    <n v="101.13101604278074"/>
    <x v="1"/>
    <x v="7"/>
    <n v="374"/>
    <x v="1"/>
    <s v="USD"/>
    <n v="1265868000"/>
    <x v="876"/>
    <b v="0"/>
    <b v="1"/>
  </r>
  <r>
    <n v="999"/>
    <s v="Hernandez, Norton and Kelley"/>
    <s v="Expanded eco-centric policy"/>
    <n v="111100"/>
    <n v="62819"/>
    <x v="3"/>
    <n v="0.56542754275427543"/>
    <n v="55.98841354723708"/>
    <x v="0"/>
    <x v="0"/>
    <n v="1122"/>
    <x v="1"/>
    <s v="USD"/>
    <n v="1467176400"/>
    <x v="877"/>
    <b v="0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0"/>
    <x v="0"/>
    <s v="food trucks"/>
    <n v="0"/>
    <s v="CA"/>
    <s v="CAD"/>
    <n v="1448690400"/>
    <x v="0"/>
    <n v="1450159200"/>
    <d v="2015-12-14T06:00:00"/>
    <b v="0"/>
    <b v="0"/>
  </r>
  <r>
    <n v="1"/>
    <s v="Odom Inc"/>
    <s v="Managed bottom-line architecture"/>
    <n v="1400"/>
    <n v="14560"/>
    <x v="1"/>
    <n v="10.4"/>
    <n v="92.151898734177209"/>
    <x v="1"/>
    <s v="rock"/>
    <n v="158"/>
    <s v="US"/>
    <s v="USD"/>
    <n v="1408424400"/>
    <x v="1"/>
    <n v="1408597200"/>
    <d v="2014-08-20T05:00:00"/>
    <b v="0"/>
    <b v="1"/>
  </r>
  <r>
    <n v="2"/>
    <s v="Melton, Robinson and Fritz"/>
    <s v="Function-based leadingedge pricing structure"/>
    <n v="108400"/>
    <n v="142523"/>
    <x v="1"/>
    <n v="1.3147878228782288"/>
    <n v="100.01614035087719"/>
    <x v="2"/>
    <s v="web"/>
    <n v="1425"/>
    <s v="AU"/>
    <s v="AUD"/>
    <n v="1384668000"/>
    <x v="2"/>
    <n v="1384840800"/>
    <d v="2013-11-18T06:00:00"/>
    <b v="0"/>
    <b v="0"/>
  </r>
  <r>
    <n v="3"/>
    <s v="Mcdonald, Gonzalez and Ross"/>
    <s v="Vision-oriented fresh-thinking conglomeration"/>
    <n v="4200"/>
    <n v="2477"/>
    <x v="0"/>
    <n v="0.58976190476190471"/>
    <n v="103.20833333333333"/>
    <x v="1"/>
    <s v="rock"/>
    <n v="24"/>
    <s v="US"/>
    <s v="USD"/>
    <n v="1565499600"/>
    <x v="3"/>
    <n v="1568955600"/>
    <d v="2019-09-19T05:00:00"/>
    <b v="0"/>
    <b v="0"/>
  </r>
  <r>
    <n v="4"/>
    <s v="Larson-Little"/>
    <s v="Proactive foreground core"/>
    <n v="7600"/>
    <n v="5265"/>
    <x v="0"/>
    <n v="0.69276315789473686"/>
    <n v="99.339622641509436"/>
    <x v="3"/>
    <s v="plays"/>
    <n v="53"/>
    <s v="US"/>
    <s v="USD"/>
    <n v="1547964000"/>
    <x v="4"/>
    <n v="1548309600"/>
    <d v="2019-01-23T06:00:00"/>
    <b v="0"/>
    <b v="0"/>
  </r>
  <r>
    <n v="5"/>
    <s v="Harris Group"/>
    <s v="Open-source optimizing database"/>
    <n v="7600"/>
    <n v="13195"/>
    <x v="1"/>
    <n v="1.7361842105263159"/>
    <n v="75.833333333333329"/>
    <x v="3"/>
    <s v="plays"/>
    <n v="174"/>
    <s v="DK"/>
    <s v="DKK"/>
    <n v="1346130000"/>
    <x v="5"/>
    <n v="1347080400"/>
    <d v="2012-09-07T05:00:00"/>
    <b v="0"/>
    <b v="0"/>
  </r>
  <r>
    <n v="6"/>
    <s v="Ortiz, Coleman and Mitchell"/>
    <s v="Operative upward-trending algorithm"/>
    <n v="5200"/>
    <n v="1090"/>
    <x v="0"/>
    <n v="0.20961538461538462"/>
    <n v="60.555555555555557"/>
    <x v="4"/>
    <s v="documentary"/>
    <n v="18"/>
    <s v="GB"/>
    <s v="GBP"/>
    <n v="1505278800"/>
    <x v="6"/>
    <n v="1505365200"/>
    <d v="2017-09-13T05:00:00"/>
    <b v="0"/>
    <b v="0"/>
  </r>
  <r>
    <n v="7"/>
    <s v="Carter-Guzman"/>
    <s v="Centralized cohesive challenge"/>
    <n v="4500"/>
    <n v="14741"/>
    <x v="1"/>
    <n v="3.2757777777777779"/>
    <n v="64.93832599118943"/>
    <x v="3"/>
    <s v="plays"/>
    <n v="227"/>
    <s v="DK"/>
    <s v="DKK"/>
    <n v="1439442000"/>
    <x v="7"/>
    <n v="1439614800"/>
    <d v="2015-08-14T05:00:00"/>
    <b v="0"/>
    <b v="0"/>
  </r>
  <r>
    <n v="8"/>
    <s v="Nunez-Richards"/>
    <s v="Exclusive attitude-oriented intranet"/>
    <n v="110100"/>
    <n v="21946"/>
    <x v="2"/>
    <n v="0.19932788374205268"/>
    <n v="30.997175141242938"/>
    <x v="3"/>
    <s v="plays"/>
    <n v="708"/>
    <s v="DK"/>
    <s v="DKK"/>
    <n v="1281330000"/>
    <x v="8"/>
    <n v="1281502800"/>
    <d v="2010-08-10T05:00:00"/>
    <b v="0"/>
    <b v="0"/>
  </r>
  <r>
    <n v="9"/>
    <s v="Rangel, Holt and Jones"/>
    <s v="Open-source fresh-thinking model"/>
    <n v="6200"/>
    <n v="3208"/>
    <x v="0"/>
    <n v="0.51741935483870971"/>
    <n v="72.909090909090907"/>
    <x v="1"/>
    <s v="electric music"/>
    <n v="44"/>
    <s v="US"/>
    <s v="USD"/>
    <n v="1379566800"/>
    <x v="9"/>
    <n v="1383804000"/>
    <d v="2013-11-06T06:00:00"/>
    <b v="0"/>
    <b v="0"/>
  </r>
  <r>
    <n v="10"/>
    <s v="Green Ltd"/>
    <s v="Monitored empowering installation"/>
    <n v="5200"/>
    <n v="13838"/>
    <x v="1"/>
    <n v="2.6611538461538462"/>
    <n v="62.9"/>
    <x v="4"/>
    <s v="drama"/>
    <n v="220"/>
    <s v="US"/>
    <s v="USD"/>
    <n v="1281762000"/>
    <x v="10"/>
    <n v="1285909200"/>
    <d v="2010-09-30T05:00:00"/>
    <b v="0"/>
    <b v="0"/>
  </r>
  <r>
    <n v="11"/>
    <s v="Perez, Johnson and Gardner"/>
    <s v="Grass-roots zero administration system engine"/>
    <n v="6300"/>
    <n v="3030"/>
    <x v="0"/>
    <n v="0.48095238095238096"/>
    <n v="112.22222222222223"/>
    <x v="3"/>
    <s v="plays"/>
    <n v="27"/>
    <s v="US"/>
    <s v="USD"/>
    <n v="1285045200"/>
    <x v="11"/>
    <n v="1285563600"/>
    <d v="2010-09-26T05:00:00"/>
    <b v="0"/>
    <b v="1"/>
  </r>
  <r>
    <n v="12"/>
    <s v="Kim Ltd"/>
    <s v="Assimilated hybrid intranet"/>
    <n v="6300"/>
    <n v="5629"/>
    <x v="0"/>
    <n v="0.89349206349206345"/>
    <n v="102.34545454545454"/>
    <x v="4"/>
    <s v="drama"/>
    <n v="55"/>
    <s v="US"/>
    <s v="USD"/>
    <n v="1571720400"/>
    <x v="12"/>
    <n v="1572411600"/>
    <d v="2019-10-29T05:00:00"/>
    <b v="0"/>
    <b v="0"/>
  </r>
  <r>
    <n v="13"/>
    <s v="Walker, Taylor and Coleman"/>
    <s v="Multi-tiered directional open architecture"/>
    <n v="4200"/>
    <n v="10295"/>
    <x v="1"/>
    <n v="2.4511904761904764"/>
    <n v="105.05102040816327"/>
    <x v="1"/>
    <s v="indie rock"/>
    <n v="98"/>
    <s v="US"/>
    <s v="USD"/>
    <n v="1465621200"/>
    <x v="13"/>
    <n v="1466658000"/>
    <d v="2016-06-22T05:00:00"/>
    <b v="0"/>
    <b v="0"/>
  </r>
  <r>
    <n v="14"/>
    <s v="Rodriguez, Rose and Stewart"/>
    <s v="Cloned directional synergy"/>
    <n v="28200"/>
    <n v="18829"/>
    <x v="0"/>
    <n v="0.66769503546099296"/>
    <n v="94.144999999999996"/>
    <x v="1"/>
    <s v="indie rock"/>
    <n v="200"/>
    <s v="US"/>
    <s v="USD"/>
    <n v="1331013600"/>
    <x v="14"/>
    <n v="1333342800"/>
    <d v="2012-04-01T05:00:00"/>
    <b v="0"/>
    <b v="0"/>
  </r>
  <r>
    <n v="15"/>
    <s v="Wright, Hunt and Rowe"/>
    <s v="Extended eco-centric pricing structure"/>
    <n v="81200"/>
    <n v="38414"/>
    <x v="0"/>
    <n v="0.47307881773399013"/>
    <n v="84.986725663716811"/>
    <x v="2"/>
    <s v="wearables"/>
    <n v="452"/>
    <s v="US"/>
    <s v="USD"/>
    <n v="1575957600"/>
    <x v="15"/>
    <n v="1576303200"/>
    <d v="2019-12-13T06:00:00"/>
    <b v="0"/>
    <b v="0"/>
  </r>
  <r>
    <n v="16"/>
    <s v="Hines Inc"/>
    <s v="Cross-platform systemic adapter"/>
    <n v="1700"/>
    <n v="11041"/>
    <x v="1"/>
    <n v="6.4947058823529416"/>
    <n v="110.41"/>
    <x v="5"/>
    <s v="nonfiction"/>
    <n v="100"/>
    <s v="US"/>
    <s v="USD"/>
    <n v="1390370400"/>
    <x v="16"/>
    <n v="1392271200"/>
    <d v="2014-02-12T06:00:00"/>
    <b v="0"/>
    <b v="0"/>
  </r>
  <r>
    <n v="17"/>
    <s v="Cochran-Nguyen"/>
    <s v="Seamless 4thgeneration methodology"/>
    <n v="84600"/>
    <n v="134845"/>
    <x v="1"/>
    <n v="1.5939125295508274"/>
    <n v="107.96236989591674"/>
    <x v="4"/>
    <s v="animation"/>
    <n v="1249"/>
    <s v="US"/>
    <s v="USD"/>
    <n v="1294812000"/>
    <x v="17"/>
    <n v="1294898400"/>
    <d v="2011-01-12T06:00:00"/>
    <b v="0"/>
    <b v="0"/>
  </r>
  <r>
    <n v="18"/>
    <s v="Johnson-Gould"/>
    <s v="Exclusive needs-based adapter"/>
    <n v="9100"/>
    <n v="6089"/>
    <x v="3"/>
    <n v="0.66912087912087914"/>
    <n v="45.103703703703701"/>
    <x v="3"/>
    <s v="plays"/>
    <n v="135"/>
    <s v="US"/>
    <s v="USD"/>
    <n v="1536382800"/>
    <x v="18"/>
    <n v="1537074000"/>
    <d v="2018-09-15T05:00:00"/>
    <b v="0"/>
    <b v="0"/>
  </r>
  <r>
    <n v="19"/>
    <s v="Perez-Hess"/>
    <s v="Down-sized cohesive archive"/>
    <n v="62500"/>
    <n v="30331"/>
    <x v="0"/>
    <n v="0.48529600000000001"/>
    <n v="45.001483679525222"/>
    <x v="3"/>
    <s v="plays"/>
    <n v="674"/>
    <s v="US"/>
    <s v="USD"/>
    <n v="1551679200"/>
    <x v="19"/>
    <n v="1553490000"/>
    <d v="2019-03-24T05:00:00"/>
    <b v="0"/>
    <b v="1"/>
  </r>
  <r>
    <n v="20"/>
    <s v="Reeves, Thompson and Richardson"/>
    <s v="Proactive composite alliance"/>
    <n v="131800"/>
    <n v="147936"/>
    <x v="1"/>
    <n v="1.1224279210925645"/>
    <n v="105.97134670487107"/>
    <x v="4"/>
    <s v="drama"/>
    <n v="1396"/>
    <s v="US"/>
    <s v="USD"/>
    <n v="1406523600"/>
    <x v="20"/>
    <n v="1406523600"/>
    <d v="2014-07-27T05:00:00"/>
    <b v="0"/>
    <b v="0"/>
  </r>
  <r>
    <n v="21"/>
    <s v="Simmons-Reynolds"/>
    <s v="Re-engineered intangible definition"/>
    <n v="94000"/>
    <n v="38533"/>
    <x v="0"/>
    <n v="0.40992553191489361"/>
    <n v="69.055555555555557"/>
    <x v="3"/>
    <s v="plays"/>
    <n v="558"/>
    <s v="US"/>
    <s v="USD"/>
    <n v="1313384400"/>
    <x v="21"/>
    <n v="1316322000"/>
    <d v="2011-09-17T05:00:00"/>
    <b v="0"/>
    <b v="0"/>
  </r>
  <r>
    <n v="22"/>
    <s v="Collier Inc"/>
    <s v="Enhanced dynamic definition"/>
    <n v="59100"/>
    <n v="75690"/>
    <x v="1"/>
    <n v="1.2807106598984772"/>
    <n v="85.044943820224717"/>
    <x v="3"/>
    <s v="plays"/>
    <n v="890"/>
    <s v="US"/>
    <s v="USD"/>
    <n v="1522731600"/>
    <x v="22"/>
    <n v="1524027600"/>
    <d v="2018-04-17T05:00:00"/>
    <b v="0"/>
    <b v="0"/>
  </r>
  <r>
    <n v="23"/>
    <s v="Gray-Jenkins"/>
    <s v="Devolved next generation adapter"/>
    <n v="4500"/>
    <n v="14942"/>
    <x v="1"/>
    <n v="3.3204444444444445"/>
    <n v="105.22535211267606"/>
    <x v="4"/>
    <s v="documentary"/>
    <n v="142"/>
    <s v="GB"/>
    <s v="GBP"/>
    <n v="1550124000"/>
    <x v="23"/>
    <n v="1554699600"/>
    <d v="2019-04-07T05:00:00"/>
    <b v="0"/>
    <b v="0"/>
  </r>
  <r>
    <n v="24"/>
    <s v="Scott, Wilson and Martin"/>
    <s v="Cross-platform intermediate frame"/>
    <n v="92400"/>
    <n v="104257"/>
    <x v="1"/>
    <n v="1.1283225108225108"/>
    <n v="39.003741114852225"/>
    <x v="2"/>
    <s v="wearables"/>
    <n v="2673"/>
    <s v="US"/>
    <s v="USD"/>
    <n v="1403326800"/>
    <x v="24"/>
    <n v="1403499600"/>
    <d v="2014-06-22T05:00:00"/>
    <b v="0"/>
    <b v="0"/>
  </r>
  <r>
    <n v="25"/>
    <s v="Caldwell, Velazquez and Wilson"/>
    <s v="Monitored impactful analyzer"/>
    <n v="5500"/>
    <n v="11904"/>
    <x v="1"/>
    <n v="2.1643636363636363"/>
    <n v="73.030674846625772"/>
    <x v="6"/>
    <s v="video games"/>
    <n v="163"/>
    <s v="US"/>
    <s v="USD"/>
    <n v="1305694800"/>
    <x v="25"/>
    <n v="1307422800"/>
    <d v="2011-06-06T05:00:00"/>
    <b v="0"/>
    <b v="1"/>
  </r>
  <r>
    <n v="26"/>
    <s v="Spencer-Bates"/>
    <s v="Optional responsive customer loyalty"/>
    <n v="107500"/>
    <n v="51814"/>
    <x v="3"/>
    <n v="0.4819906976744186"/>
    <n v="35.009459459459457"/>
    <x v="3"/>
    <s v="plays"/>
    <n v="1480"/>
    <s v="US"/>
    <s v="USD"/>
    <n v="1533013200"/>
    <x v="26"/>
    <n v="1535346000"/>
    <d v="2018-08-26T05:00:00"/>
    <b v="0"/>
    <b v="0"/>
  </r>
  <r>
    <n v="27"/>
    <s v="Best, Carr and Williams"/>
    <s v="Diverse transitional migration"/>
    <n v="2000"/>
    <n v="1599"/>
    <x v="0"/>
    <n v="0.79949999999999999"/>
    <n v="106.6"/>
    <x v="1"/>
    <s v="rock"/>
    <n v="15"/>
    <s v="US"/>
    <s v="USD"/>
    <n v="1443848400"/>
    <x v="27"/>
    <n v="1444539600"/>
    <d v="2015-10-10T05:00:00"/>
    <b v="0"/>
    <b v="0"/>
  </r>
  <r>
    <n v="28"/>
    <s v="Campbell, Brown and Powell"/>
    <s v="Synchronized global task-force"/>
    <n v="130800"/>
    <n v="137635"/>
    <x v="1"/>
    <n v="1.0522553516819573"/>
    <n v="61.997747747747745"/>
    <x v="3"/>
    <s v="plays"/>
    <n v="2220"/>
    <s v="US"/>
    <s v="USD"/>
    <n v="1265695200"/>
    <x v="28"/>
    <n v="1267682400"/>
    <d v="2010-03-03T06:00:00"/>
    <b v="0"/>
    <b v="1"/>
  </r>
  <r>
    <n v="29"/>
    <s v="Johnson, Parker and Haynes"/>
    <s v="Focused 6thgeneration forecast"/>
    <n v="45900"/>
    <n v="150965"/>
    <x v="1"/>
    <n v="3.2889978213507627"/>
    <n v="94.000622665006233"/>
    <x v="4"/>
    <s v="shorts"/>
    <n v="1606"/>
    <s v="CH"/>
    <s v="CHF"/>
    <n v="1532062800"/>
    <x v="29"/>
    <n v="1535518800"/>
    <d v="2018-08-28T05:00:00"/>
    <b v="0"/>
    <b v="0"/>
  </r>
  <r>
    <n v="30"/>
    <s v="Clark-Cooke"/>
    <s v="Down-sized analyzing challenge"/>
    <n v="9000"/>
    <n v="14455"/>
    <x v="1"/>
    <n v="1.606111111111111"/>
    <n v="112.05426356589147"/>
    <x v="4"/>
    <s v="animation"/>
    <n v="129"/>
    <s v="US"/>
    <s v="USD"/>
    <n v="1558674000"/>
    <x v="30"/>
    <n v="1559106000"/>
    <d v="2019-05-28T05:00:00"/>
    <b v="0"/>
    <b v="0"/>
  </r>
  <r>
    <n v="31"/>
    <s v="Schroeder Ltd"/>
    <s v="Progressive needs-based focus group"/>
    <n v="3500"/>
    <n v="10850"/>
    <x v="1"/>
    <n v="3.1"/>
    <n v="48.008849557522126"/>
    <x v="6"/>
    <s v="video games"/>
    <n v="226"/>
    <s v="GB"/>
    <s v="GBP"/>
    <n v="1451973600"/>
    <x v="31"/>
    <n v="1454392800"/>
    <d v="2016-02-01T06:00:00"/>
    <b v="0"/>
    <b v="0"/>
  </r>
  <r>
    <n v="32"/>
    <s v="Jackson PLC"/>
    <s v="Ergonomic 6thgeneration success"/>
    <n v="101000"/>
    <n v="87676"/>
    <x v="0"/>
    <n v="0.86807920792079207"/>
    <n v="38.004334633723452"/>
    <x v="4"/>
    <s v="documentary"/>
    <n v="2307"/>
    <s v="IT"/>
    <s v="EUR"/>
    <n v="1515564000"/>
    <x v="32"/>
    <n v="1517896800"/>
    <d v="2018-02-05T06:00:00"/>
    <b v="0"/>
    <b v="0"/>
  </r>
  <r>
    <n v="33"/>
    <s v="Blair, Collins and Carter"/>
    <s v="Exclusive interactive approach"/>
    <n v="50200"/>
    <n v="189666"/>
    <x v="1"/>
    <n v="3.7782071713147412"/>
    <n v="35.000184535892231"/>
    <x v="3"/>
    <s v="plays"/>
    <n v="5419"/>
    <s v="US"/>
    <s v="USD"/>
    <n v="1412485200"/>
    <x v="33"/>
    <n v="1415685600"/>
    <d v="2014-11-10T06:00:00"/>
    <b v="0"/>
    <b v="0"/>
  </r>
  <r>
    <n v="34"/>
    <s v="Maldonado and Sons"/>
    <s v="Reverse-engineered asynchronous archive"/>
    <n v="9300"/>
    <n v="14025"/>
    <x v="1"/>
    <n v="1.5080645161290323"/>
    <n v="85"/>
    <x v="4"/>
    <s v="documentary"/>
    <n v="165"/>
    <s v="US"/>
    <s v="USD"/>
    <n v="1490245200"/>
    <x v="34"/>
    <n v="1490677200"/>
    <d v="2017-03-27T05:00:00"/>
    <b v="0"/>
    <b v="0"/>
  </r>
  <r>
    <n v="35"/>
    <s v="Mitchell and Sons"/>
    <s v="Synergized intangible challenge"/>
    <n v="125500"/>
    <n v="188628"/>
    <x v="1"/>
    <n v="1.5030119521912351"/>
    <n v="95.993893129770996"/>
    <x v="4"/>
    <s v="drama"/>
    <n v="1965"/>
    <s v="DK"/>
    <s v="DKK"/>
    <n v="1547877600"/>
    <x v="35"/>
    <n v="1551506400"/>
    <d v="2019-03-01T06:00:00"/>
    <b v="0"/>
    <b v="1"/>
  </r>
  <r>
    <n v="36"/>
    <s v="Jackson-Lewis"/>
    <s v="Monitored multi-state encryption"/>
    <n v="700"/>
    <n v="1101"/>
    <x v="1"/>
    <n v="1.572857142857143"/>
    <n v="68.8125"/>
    <x v="3"/>
    <s v="plays"/>
    <n v="16"/>
    <s v="US"/>
    <s v="USD"/>
    <n v="1298700000"/>
    <x v="36"/>
    <n v="1300856400"/>
    <d v="2011-03-22T05:00:00"/>
    <b v="0"/>
    <b v="0"/>
  </r>
  <r>
    <n v="37"/>
    <s v="Black, Armstrong and Anderson"/>
    <s v="Profound attitude-oriented functionalities"/>
    <n v="8100"/>
    <n v="11339"/>
    <x v="1"/>
    <n v="1.3998765432098765"/>
    <n v="105.97196261682242"/>
    <x v="5"/>
    <s v="fiction"/>
    <n v="107"/>
    <s v="US"/>
    <s v="USD"/>
    <n v="1570338000"/>
    <x v="37"/>
    <n v="1573192800"/>
    <d v="2019-11-07T06:00:00"/>
    <b v="0"/>
    <b v="1"/>
  </r>
  <r>
    <n v="38"/>
    <s v="Maldonado-Gonzalez"/>
    <s v="Digitized client-driven database"/>
    <n v="3100"/>
    <n v="10085"/>
    <x v="1"/>
    <n v="3.2532258064516131"/>
    <n v="75.261194029850742"/>
    <x v="7"/>
    <s v="photography books"/>
    <n v="134"/>
    <s v="US"/>
    <s v="USD"/>
    <n v="1287378000"/>
    <x v="38"/>
    <n v="1287810000"/>
    <d v="2010-10-22T05:00:00"/>
    <b v="0"/>
    <b v="0"/>
  </r>
  <r>
    <n v="39"/>
    <s v="Kim-Rice"/>
    <s v="Organized bi-directional function"/>
    <n v="9900"/>
    <n v="5027"/>
    <x v="0"/>
    <n v="0.50777777777777777"/>
    <n v="57.125"/>
    <x v="3"/>
    <s v="plays"/>
    <n v="88"/>
    <s v="DK"/>
    <s v="DKK"/>
    <n v="1361772000"/>
    <x v="39"/>
    <n v="1362978000"/>
    <d v="2013-03-10T05:00:00"/>
    <b v="0"/>
    <b v="0"/>
  </r>
  <r>
    <n v="40"/>
    <s v="Garcia, Garcia and Lopez"/>
    <s v="Reduced stable middleware"/>
    <n v="8800"/>
    <n v="14878"/>
    <x v="1"/>
    <n v="1.6906818181818182"/>
    <n v="75.141414141414145"/>
    <x v="2"/>
    <s v="wearables"/>
    <n v="198"/>
    <s v="US"/>
    <s v="USD"/>
    <n v="1275714000"/>
    <x v="40"/>
    <n v="1277355600"/>
    <d v="2010-06-23T05:00:00"/>
    <b v="0"/>
    <b v="1"/>
  </r>
  <r>
    <n v="41"/>
    <s v="Watts Group"/>
    <s v="Universal 5thgeneration neural-net"/>
    <n v="5600"/>
    <n v="11924"/>
    <x v="1"/>
    <n v="2.1292857142857144"/>
    <n v="107.42342342342343"/>
    <x v="1"/>
    <s v="rock"/>
    <n v="111"/>
    <s v="IT"/>
    <s v="EUR"/>
    <n v="1346734800"/>
    <x v="41"/>
    <n v="1348981200"/>
    <d v="2012-09-29T05:00:00"/>
    <b v="0"/>
    <b v="1"/>
  </r>
  <r>
    <n v="42"/>
    <s v="Werner-Bryant"/>
    <s v="Virtual uniform frame"/>
    <n v="1800"/>
    <n v="7991"/>
    <x v="1"/>
    <n v="4.4394444444444447"/>
    <n v="35.995495495495497"/>
    <x v="0"/>
    <s v="food trucks"/>
    <n v="222"/>
    <s v="US"/>
    <s v="USD"/>
    <n v="1309755600"/>
    <x v="42"/>
    <n v="1310533200"/>
    <d v="2011-07-12T05:00:00"/>
    <b v="0"/>
    <b v="0"/>
  </r>
  <r>
    <n v="43"/>
    <s v="Schmitt-Mendoza"/>
    <s v="Profound explicit paradigm"/>
    <n v="90200"/>
    <n v="167717"/>
    <x v="1"/>
    <n v="1.859390243902439"/>
    <n v="26.998873148744366"/>
    <x v="5"/>
    <s v="radio &amp; podcasts"/>
    <n v="6212"/>
    <s v="US"/>
    <s v="USD"/>
    <n v="1406178000"/>
    <x v="43"/>
    <n v="1407560400"/>
    <d v="2014-08-08T05:00:00"/>
    <b v="0"/>
    <b v="0"/>
  </r>
  <r>
    <n v="44"/>
    <s v="Reid-Mccullough"/>
    <s v="Visionary real-time groupware"/>
    <n v="1600"/>
    <n v="10541"/>
    <x v="1"/>
    <n v="6.5881249999999998"/>
    <n v="107.56122448979592"/>
    <x v="5"/>
    <s v="fiction"/>
    <n v="98"/>
    <s v="DK"/>
    <s v="DKK"/>
    <n v="1552798800"/>
    <x v="44"/>
    <n v="1552885200"/>
    <d v="2019-03-17T05:00:00"/>
    <b v="0"/>
    <b v="0"/>
  </r>
  <r>
    <n v="45"/>
    <s v="Woods-Clark"/>
    <s v="Networked tertiary Graphical User Interface"/>
    <n v="9500"/>
    <n v="4530"/>
    <x v="0"/>
    <n v="0.4768421052631579"/>
    <n v="94.375"/>
    <x v="3"/>
    <s v="plays"/>
    <n v="48"/>
    <s v="US"/>
    <s v="USD"/>
    <n v="1478062800"/>
    <x v="45"/>
    <n v="1479362400"/>
    <d v="2016-11-16T06:00:00"/>
    <b v="0"/>
    <b v="1"/>
  </r>
  <r>
    <n v="46"/>
    <s v="Vaughn, Hunt and Caldwell"/>
    <s v="Virtual grid-enabled task-force"/>
    <n v="3700"/>
    <n v="4247"/>
    <x v="1"/>
    <n v="1.1478378378378378"/>
    <n v="46.163043478260867"/>
    <x v="1"/>
    <s v="rock"/>
    <n v="92"/>
    <s v="US"/>
    <s v="USD"/>
    <n v="1278565200"/>
    <x v="46"/>
    <n v="1280552400"/>
    <d v="2010-07-30T05:00:00"/>
    <b v="0"/>
    <b v="0"/>
  </r>
  <r>
    <n v="47"/>
    <s v="Bennett and Sons"/>
    <s v="Function-based multi-state software"/>
    <n v="1500"/>
    <n v="7129"/>
    <x v="1"/>
    <n v="4.7526666666666664"/>
    <n v="47.845637583892618"/>
    <x v="3"/>
    <s v="plays"/>
    <n v="149"/>
    <s v="US"/>
    <s v="USD"/>
    <n v="1396069200"/>
    <x v="47"/>
    <n v="1398661200"/>
    <d v="2014-04-27T05:00:00"/>
    <b v="0"/>
    <b v="0"/>
  </r>
  <r>
    <n v="48"/>
    <s v="Lamb Inc"/>
    <s v="Optimized leadingedge concept"/>
    <n v="33300"/>
    <n v="128862"/>
    <x v="1"/>
    <n v="3.86972972972973"/>
    <n v="53.007815713698065"/>
    <x v="3"/>
    <s v="plays"/>
    <n v="2431"/>
    <s v="US"/>
    <s v="USD"/>
    <n v="1435208400"/>
    <x v="48"/>
    <n v="1436245200"/>
    <d v="2015-07-06T05:00:00"/>
    <b v="0"/>
    <b v="0"/>
  </r>
  <r>
    <n v="49"/>
    <s v="Casey-Kelly"/>
    <s v="Sharable holistic interface"/>
    <n v="7200"/>
    <n v="13653"/>
    <x v="1"/>
    <n v="1.89625"/>
    <n v="45.059405940594061"/>
    <x v="1"/>
    <s v="rock"/>
    <n v="303"/>
    <s v="US"/>
    <s v="USD"/>
    <n v="1571547600"/>
    <x v="49"/>
    <n v="1575439200"/>
    <d v="2019-12-03T06:00:00"/>
    <b v="0"/>
    <b v="0"/>
  </r>
  <r>
    <n v="50"/>
    <s v="Jones, Taylor and Moore"/>
    <s v="Down-sized system-worthy secured line"/>
    <n v="100"/>
    <n v="2"/>
    <x v="0"/>
    <n v="0.02"/>
    <n v="2"/>
    <x v="1"/>
    <s v="metal"/>
    <n v="1"/>
    <s v="IT"/>
    <s v="EUR"/>
    <n v="1375333200"/>
    <x v="50"/>
    <n v="1377752400"/>
    <d v="2013-08-28T05:00:00"/>
    <b v="0"/>
    <b v="0"/>
  </r>
  <r>
    <n v="51"/>
    <s v="Bradshaw, Gill and Donovan"/>
    <s v="Inverse secondary infrastructure"/>
    <n v="158100"/>
    <n v="145243"/>
    <x v="0"/>
    <n v="0.91867805186590767"/>
    <n v="99.006816632583508"/>
    <x v="2"/>
    <s v="wearables"/>
    <n v="1467"/>
    <s v="GB"/>
    <s v="GBP"/>
    <n v="1332824400"/>
    <x v="51"/>
    <n v="1334206800"/>
    <d v="2012-04-11T05:00:00"/>
    <b v="0"/>
    <b v="1"/>
  </r>
  <r>
    <n v="52"/>
    <s v="Hernandez, Rodriguez and Clark"/>
    <s v="Organic foreground leverage"/>
    <n v="7200"/>
    <n v="2459"/>
    <x v="0"/>
    <n v="0.34152777777777776"/>
    <n v="32.786666666666669"/>
    <x v="3"/>
    <s v="plays"/>
    <n v="75"/>
    <s v="US"/>
    <s v="USD"/>
    <n v="1284526800"/>
    <x v="52"/>
    <n v="1284872400"/>
    <d v="2010-09-18T05:00:00"/>
    <b v="0"/>
    <b v="0"/>
  </r>
  <r>
    <n v="53"/>
    <s v="Smith-Jones"/>
    <s v="Reverse-engineered static concept"/>
    <n v="8800"/>
    <n v="12356"/>
    <x v="1"/>
    <n v="1.4040909090909091"/>
    <n v="59.119617224880386"/>
    <x v="4"/>
    <s v="drama"/>
    <n v="209"/>
    <s v="US"/>
    <s v="USD"/>
    <n v="1400562000"/>
    <x v="53"/>
    <n v="1403931600"/>
    <d v="2014-06-27T05:00:00"/>
    <b v="0"/>
    <b v="0"/>
  </r>
  <r>
    <n v="54"/>
    <s v="Roy PLC"/>
    <s v="Multi-channeled neutral customer loyalty"/>
    <n v="6000"/>
    <n v="5392"/>
    <x v="0"/>
    <n v="0.89866666666666661"/>
    <n v="44.93333333333333"/>
    <x v="2"/>
    <s v="wearables"/>
    <n v="120"/>
    <s v="US"/>
    <s v="USD"/>
    <n v="1520748000"/>
    <x v="54"/>
    <n v="1521262800"/>
    <d v="2018-03-16T05:00:00"/>
    <b v="0"/>
    <b v="0"/>
  </r>
  <r>
    <n v="55"/>
    <s v="Wright, Brooks and Villarreal"/>
    <s v="Reverse-engineered bifurcated strategy"/>
    <n v="6600"/>
    <n v="11746"/>
    <x v="1"/>
    <n v="1.7796969696969698"/>
    <n v="89.664122137404576"/>
    <x v="1"/>
    <s v="jazz"/>
    <n v="131"/>
    <s v="US"/>
    <s v="USD"/>
    <n v="1532926800"/>
    <x v="55"/>
    <n v="1533358800"/>
    <d v="2018-08-03T05:00:00"/>
    <b v="0"/>
    <b v="0"/>
  </r>
  <r>
    <n v="56"/>
    <s v="Flores, Miller and Johnson"/>
    <s v="Horizontal context-sensitive knowledge user"/>
    <n v="8000"/>
    <n v="11493"/>
    <x v="1"/>
    <n v="1.436625"/>
    <n v="70.079268292682926"/>
    <x v="2"/>
    <s v="wearables"/>
    <n v="164"/>
    <s v="US"/>
    <s v="USD"/>
    <n v="1420869600"/>
    <x v="56"/>
    <n v="1421474400"/>
    <d v="2015-01-16T06:00:00"/>
    <b v="0"/>
    <b v="0"/>
  </r>
  <r>
    <n v="57"/>
    <s v="Bridges, Freeman and Kim"/>
    <s v="Cross-group multi-state task-force"/>
    <n v="2900"/>
    <n v="6243"/>
    <x v="1"/>
    <n v="2.1527586206896552"/>
    <n v="31.059701492537314"/>
    <x v="6"/>
    <s v="video games"/>
    <n v="201"/>
    <s v="US"/>
    <s v="USD"/>
    <n v="1504242000"/>
    <x v="57"/>
    <n v="1505278800"/>
    <d v="2017-09-12T05:00:00"/>
    <b v="0"/>
    <b v="0"/>
  </r>
  <r>
    <n v="58"/>
    <s v="Anderson-Perez"/>
    <s v="Expanded 3rdgeneration strategy"/>
    <n v="2700"/>
    <n v="6132"/>
    <x v="1"/>
    <n v="2.2711111111111113"/>
    <n v="29.061611374407583"/>
    <x v="3"/>
    <s v="plays"/>
    <n v="211"/>
    <s v="US"/>
    <s v="USD"/>
    <n v="1442811600"/>
    <x v="58"/>
    <n v="1443934800"/>
    <d v="2015-10-03T05:00:00"/>
    <b v="0"/>
    <b v="0"/>
  </r>
  <r>
    <n v="59"/>
    <s v="Wright, Fox and Marks"/>
    <s v="Assimilated real-time support"/>
    <n v="1400"/>
    <n v="3851"/>
    <x v="1"/>
    <n v="2.7507142857142859"/>
    <n v="30.0859375"/>
    <x v="3"/>
    <s v="plays"/>
    <n v="128"/>
    <s v="US"/>
    <s v="USD"/>
    <n v="1497243600"/>
    <x v="59"/>
    <n v="1498539600"/>
    <d v="2017-06-26T05:00:00"/>
    <b v="0"/>
    <b v="1"/>
  </r>
  <r>
    <n v="60"/>
    <s v="Crawford-Peters"/>
    <s v="User-centric regional database"/>
    <n v="94200"/>
    <n v="135997"/>
    <x v="1"/>
    <n v="1.4437048832271762"/>
    <n v="84.998125000000002"/>
    <x v="3"/>
    <s v="plays"/>
    <n v="1600"/>
    <s v="CA"/>
    <s v="CAD"/>
    <n v="1342501200"/>
    <x v="60"/>
    <n v="1342760400"/>
    <d v="2012-07-19T05:00:00"/>
    <b v="0"/>
    <b v="0"/>
  </r>
  <r>
    <n v="61"/>
    <s v="Romero-Hoffman"/>
    <s v="Open-source zero administration complexity"/>
    <n v="199200"/>
    <n v="184750"/>
    <x v="0"/>
    <n v="0.92745983935742971"/>
    <n v="82.001775410563695"/>
    <x v="3"/>
    <s v="plays"/>
    <n v="2253"/>
    <s v="CA"/>
    <s v="CAD"/>
    <n v="1298268000"/>
    <x v="61"/>
    <n v="1301720400"/>
    <d v="2011-04-01T05:00:00"/>
    <b v="0"/>
    <b v="0"/>
  </r>
  <r>
    <n v="62"/>
    <s v="Sparks-West"/>
    <s v="Organized incremental standardization"/>
    <n v="2000"/>
    <n v="14452"/>
    <x v="1"/>
    <n v="7.226"/>
    <n v="58.040160642570278"/>
    <x v="2"/>
    <s v="web"/>
    <n v="249"/>
    <s v="US"/>
    <s v="USD"/>
    <n v="1433480400"/>
    <x v="62"/>
    <n v="1433566800"/>
    <d v="2015-06-05T05:00:00"/>
    <b v="0"/>
    <b v="0"/>
  </r>
  <r>
    <n v="63"/>
    <s v="Baker, Morgan and Brown"/>
    <s v="Assimilated didactic open system"/>
    <n v="4700"/>
    <n v="557"/>
    <x v="0"/>
    <n v="0.11851063829787234"/>
    <n v="111.4"/>
    <x v="3"/>
    <s v="plays"/>
    <n v="5"/>
    <s v="US"/>
    <s v="USD"/>
    <n v="1493355600"/>
    <x v="63"/>
    <n v="1493874000"/>
    <d v="2017-05-03T05:00:00"/>
    <b v="0"/>
    <b v="0"/>
  </r>
  <r>
    <n v="64"/>
    <s v="Mosley-Gilbert"/>
    <s v="Vision-oriented logistical intranet"/>
    <n v="2800"/>
    <n v="2734"/>
    <x v="0"/>
    <n v="0.97642857142857142"/>
    <n v="71.94736842105263"/>
    <x v="2"/>
    <s v="web"/>
    <n v="38"/>
    <s v="US"/>
    <s v="USD"/>
    <n v="1530507600"/>
    <x v="64"/>
    <n v="1531803600"/>
    <d v="2018-07-16T05:00:00"/>
    <b v="0"/>
    <b v="1"/>
  </r>
  <r>
    <n v="65"/>
    <s v="Berry-Boyer"/>
    <s v="Mandatory incremental projection"/>
    <n v="6100"/>
    <n v="14405"/>
    <x v="1"/>
    <n v="2.3614754098360655"/>
    <n v="61.038135593220339"/>
    <x v="3"/>
    <s v="plays"/>
    <n v="236"/>
    <s v="US"/>
    <s v="USD"/>
    <n v="1296108000"/>
    <x v="65"/>
    <n v="1296712800"/>
    <d v="2011-02-02T06:00:00"/>
    <b v="0"/>
    <b v="0"/>
  </r>
  <r>
    <n v="66"/>
    <s v="Sanders-Allen"/>
    <s v="Grass-roots needs-based encryption"/>
    <n v="2900"/>
    <n v="1307"/>
    <x v="0"/>
    <n v="0.45068965517241377"/>
    <n v="108.91666666666667"/>
    <x v="3"/>
    <s v="plays"/>
    <n v="12"/>
    <s v="US"/>
    <s v="USD"/>
    <n v="1428469200"/>
    <x v="66"/>
    <n v="1428901200"/>
    <d v="2015-04-12T05:00:00"/>
    <b v="0"/>
    <b v="1"/>
  </r>
  <r>
    <n v="67"/>
    <s v="Lopez Inc"/>
    <s v="Team-oriented 6thgeneration middleware"/>
    <n v="72600"/>
    <n v="117892"/>
    <x v="1"/>
    <n v="1.6238567493112948"/>
    <n v="29.001722017220171"/>
    <x v="2"/>
    <s v="wearables"/>
    <n v="4065"/>
    <s v="GB"/>
    <s v="GBP"/>
    <n v="1264399200"/>
    <x v="67"/>
    <n v="1264831200"/>
    <d v="2010-01-29T06:00:00"/>
    <b v="0"/>
    <b v="1"/>
  </r>
  <r>
    <n v="68"/>
    <s v="Moreno-Turner"/>
    <s v="Inverse multi-tasking installation"/>
    <n v="5700"/>
    <n v="14508"/>
    <x v="1"/>
    <n v="2.5452631578947367"/>
    <n v="58.975609756097562"/>
    <x v="3"/>
    <s v="plays"/>
    <n v="246"/>
    <s v="IT"/>
    <s v="EUR"/>
    <n v="1501131600"/>
    <x v="68"/>
    <n v="1505192400"/>
    <d v="2017-09-11T05:00:00"/>
    <b v="0"/>
    <b v="1"/>
  </r>
  <r>
    <n v="69"/>
    <s v="Jones-Watson"/>
    <s v="Switchable disintermediate moderator"/>
    <n v="7900"/>
    <n v="1901"/>
    <x v="3"/>
    <n v="0.24063291139240506"/>
    <n v="111.82352941176471"/>
    <x v="3"/>
    <s v="plays"/>
    <n v="17"/>
    <s v="US"/>
    <s v="USD"/>
    <n v="1292738400"/>
    <x v="69"/>
    <n v="1295676000"/>
    <d v="2011-01-21T06:00:00"/>
    <b v="0"/>
    <b v="0"/>
  </r>
  <r>
    <n v="70"/>
    <s v="Barker Inc"/>
    <s v="Re-engineered 24/7 task-force"/>
    <n v="128000"/>
    <n v="158389"/>
    <x v="1"/>
    <n v="1.2374140625000001"/>
    <n v="63.995555555555555"/>
    <x v="3"/>
    <s v="plays"/>
    <n v="2475"/>
    <s v="IT"/>
    <s v="EUR"/>
    <n v="1288674000"/>
    <x v="70"/>
    <n v="1292911200"/>
    <d v="2010-12-20T06:00:00"/>
    <b v="0"/>
    <b v="1"/>
  </r>
  <r>
    <n v="71"/>
    <s v="Tate, Bass and House"/>
    <s v="Organic object-oriented budgetary management"/>
    <n v="6000"/>
    <n v="6484"/>
    <x v="1"/>
    <n v="1.0806666666666667"/>
    <n v="85.315789473684205"/>
    <x v="3"/>
    <s v="plays"/>
    <n v="76"/>
    <s v="US"/>
    <s v="USD"/>
    <n v="1575093600"/>
    <x v="71"/>
    <n v="1575439200"/>
    <d v="2019-12-03T06:00:00"/>
    <b v="0"/>
    <b v="0"/>
  </r>
  <r>
    <n v="72"/>
    <s v="Hampton, Lewis and Ray"/>
    <s v="Seamless coherent parallelism"/>
    <n v="600"/>
    <n v="4022"/>
    <x v="1"/>
    <n v="6.7033333333333331"/>
    <n v="74.481481481481481"/>
    <x v="4"/>
    <s v="animation"/>
    <n v="54"/>
    <s v="US"/>
    <s v="USD"/>
    <n v="1435726800"/>
    <x v="72"/>
    <n v="1438837200"/>
    <d v="2015-08-05T05:00:00"/>
    <b v="0"/>
    <b v="0"/>
  </r>
  <r>
    <n v="73"/>
    <s v="Collins-Goodman"/>
    <s v="Cross-platform even-keeled initiative"/>
    <n v="1400"/>
    <n v="9253"/>
    <x v="1"/>
    <n v="6.609285714285714"/>
    <n v="105.14772727272727"/>
    <x v="1"/>
    <s v="jazz"/>
    <n v="88"/>
    <s v="US"/>
    <s v="USD"/>
    <n v="1480226400"/>
    <x v="73"/>
    <n v="1480485600"/>
    <d v="2016-11-29T06:00:00"/>
    <b v="0"/>
    <b v="0"/>
  </r>
  <r>
    <n v="74"/>
    <s v="Davis-Michael"/>
    <s v="Progressive tertiary framework"/>
    <n v="3900"/>
    <n v="4776"/>
    <x v="1"/>
    <n v="1.2246153846153847"/>
    <n v="56.188235294117646"/>
    <x v="1"/>
    <s v="metal"/>
    <n v="85"/>
    <s v="GB"/>
    <s v="GBP"/>
    <n v="1459054800"/>
    <x v="74"/>
    <n v="1459141200"/>
    <d v="2016-03-27T05:00:00"/>
    <b v="0"/>
    <b v="0"/>
  </r>
  <r>
    <n v="75"/>
    <s v="White, Torres and Bishop"/>
    <s v="Multi-layered dynamic protocol"/>
    <n v="9700"/>
    <n v="14606"/>
    <x v="1"/>
    <n v="1.5057731958762886"/>
    <n v="85.917647058823533"/>
    <x v="7"/>
    <s v="photography books"/>
    <n v="170"/>
    <s v="US"/>
    <s v="USD"/>
    <n v="1531630800"/>
    <x v="75"/>
    <n v="1532322000"/>
    <d v="2018-07-22T05:00:00"/>
    <b v="0"/>
    <b v="0"/>
  </r>
  <r>
    <n v="76"/>
    <s v="Martin, Conway and Larsen"/>
    <s v="Horizontal next generation function"/>
    <n v="122900"/>
    <n v="95993"/>
    <x v="0"/>
    <n v="0.78106590724165992"/>
    <n v="57.00296912114014"/>
    <x v="3"/>
    <s v="plays"/>
    <n v="1684"/>
    <s v="US"/>
    <s v="USD"/>
    <n v="1421992800"/>
    <x v="76"/>
    <n v="1426222800"/>
    <d v="2015-03-12T05:00:00"/>
    <b v="1"/>
    <b v="1"/>
  </r>
  <r>
    <n v="77"/>
    <s v="Acevedo-Huffman"/>
    <s v="Pre-emptive impactful model"/>
    <n v="9500"/>
    <n v="4460"/>
    <x v="0"/>
    <n v="0.46947368421052632"/>
    <n v="79.642857142857139"/>
    <x v="4"/>
    <s v="animation"/>
    <n v="56"/>
    <s v="US"/>
    <s v="USD"/>
    <n v="1285563600"/>
    <x v="77"/>
    <n v="1286773200"/>
    <d v="2010-10-10T05:00:00"/>
    <b v="0"/>
    <b v="1"/>
  </r>
  <r>
    <n v="78"/>
    <s v="Montgomery, Larson and Spencer"/>
    <s v="User-centric bifurcated knowledge user"/>
    <n v="4500"/>
    <n v="13536"/>
    <x v="1"/>
    <n v="3.008"/>
    <n v="41.018181818181816"/>
    <x v="5"/>
    <s v="translations"/>
    <n v="330"/>
    <s v="US"/>
    <s v="USD"/>
    <n v="1523854800"/>
    <x v="78"/>
    <n v="1523941200"/>
    <d v="2018-04-16T05:00:00"/>
    <b v="0"/>
    <b v="0"/>
  </r>
  <r>
    <n v="79"/>
    <s v="Soto LLC"/>
    <s v="Triple-buffered reciprocal project"/>
    <n v="57800"/>
    <n v="40228"/>
    <x v="0"/>
    <n v="0.6959861591695502"/>
    <n v="48.004773269689736"/>
    <x v="3"/>
    <s v="plays"/>
    <n v="838"/>
    <s v="US"/>
    <s v="USD"/>
    <n v="1529125200"/>
    <x v="79"/>
    <n v="1529557200"/>
    <d v="2018-06-20T05:00:00"/>
    <b v="0"/>
    <b v="0"/>
  </r>
  <r>
    <n v="80"/>
    <s v="Sutton, Barrett and Tucker"/>
    <s v="Cross-platform needs-based approach"/>
    <n v="1100"/>
    <n v="7012"/>
    <x v="1"/>
    <n v="6.374545454545455"/>
    <n v="55.212598425196852"/>
    <x v="6"/>
    <s v="video games"/>
    <n v="127"/>
    <s v="US"/>
    <s v="USD"/>
    <n v="1503982800"/>
    <x v="80"/>
    <n v="1506574800"/>
    <d v="2017-09-27T05:00:00"/>
    <b v="0"/>
    <b v="0"/>
  </r>
  <r>
    <n v="81"/>
    <s v="Gomez, Bailey and Flores"/>
    <s v="User-friendly static contingency"/>
    <n v="16800"/>
    <n v="37857"/>
    <x v="1"/>
    <n v="2.253392857142857"/>
    <n v="92.109489051094897"/>
    <x v="1"/>
    <s v="rock"/>
    <n v="411"/>
    <s v="US"/>
    <s v="USD"/>
    <n v="1511416800"/>
    <x v="81"/>
    <n v="1513576800"/>
    <d v="2017-12-17T06:00:00"/>
    <b v="0"/>
    <b v="0"/>
  </r>
  <r>
    <n v="82"/>
    <s v="Porter-George"/>
    <s v="Reactive content-based framework"/>
    <n v="1000"/>
    <n v="14973"/>
    <x v="1"/>
    <n v="14.973000000000001"/>
    <n v="83.183333333333337"/>
    <x v="6"/>
    <s v="video games"/>
    <n v="180"/>
    <s v="GB"/>
    <s v="GBP"/>
    <n v="1547704800"/>
    <x v="82"/>
    <n v="1548309600"/>
    <d v="2019-01-23T06:00:00"/>
    <b v="0"/>
    <b v="1"/>
  </r>
  <r>
    <n v="83"/>
    <s v="Fitzgerald PLC"/>
    <s v="Realigned user-facing concept"/>
    <n v="106400"/>
    <n v="39996"/>
    <x v="0"/>
    <n v="0.37590225563909774"/>
    <n v="39.996000000000002"/>
    <x v="1"/>
    <s v="electric music"/>
    <n v="1000"/>
    <s v="US"/>
    <s v="USD"/>
    <n v="1469682000"/>
    <x v="83"/>
    <n v="1471582800"/>
    <d v="2016-08-18T05:00:00"/>
    <b v="0"/>
    <b v="0"/>
  </r>
  <r>
    <n v="84"/>
    <s v="Cisneros-Burton"/>
    <s v="Public-key zero tolerance orchestration"/>
    <n v="31400"/>
    <n v="41564"/>
    <x v="1"/>
    <n v="1.3236942675159236"/>
    <n v="111.1336898395722"/>
    <x v="2"/>
    <s v="wearables"/>
    <n v="374"/>
    <s v="US"/>
    <s v="USD"/>
    <n v="1343451600"/>
    <x v="84"/>
    <n v="1344315600"/>
    <d v="2012-08-06T05:00:00"/>
    <b v="0"/>
    <b v="0"/>
  </r>
  <r>
    <n v="85"/>
    <s v="Hill, Lawson and Wilkinson"/>
    <s v="Multi-tiered eco-centric architecture"/>
    <n v="4900"/>
    <n v="6430"/>
    <x v="1"/>
    <n v="1.3122448979591836"/>
    <n v="90.563380281690144"/>
    <x v="1"/>
    <s v="indie rock"/>
    <n v="71"/>
    <s v="AU"/>
    <s v="AUD"/>
    <n v="1315717200"/>
    <x v="85"/>
    <n v="1316408400"/>
    <d v="2011-09-18T05:00:00"/>
    <b v="0"/>
    <b v="0"/>
  </r>
  <r>
    <n v="86"/>
    <s v="Davis-Smith"/>
    <s v="Organic motivating firmware"/>
    <n v="7400"/>
    <n v="12405"/>
    <x v="1"/>
    <n v="1.6763513513513513"/>
    <n v="61.108374384236456"/>
    <x v="3"/>
    <s v="plays"/>
    <n v="203"/>
    <s v="US"/>
    <s v="USD"/>
    <n v="1430715600"/>
    <x v="86"/>
    <n v="1431838800"/>
    <d v="2015-05-16T05:00:00"/>
    <b v="1"/>
    <b v="0"/>
  </r>
  <r>
    <n v="87"/>
    <s v="Farrell and Sons"/>
    <s v="Synergized 4thgeneration conglomeration"/>
    <n v="198500"/>
    <n v="123040"/>
    <x v="0"/>
    <n v="0.6198488664987406"/>
    <n v="83.022941970310384"/>
    <x v="1"/>
    <s v="rock"/>
    <n v="1482"/>
    <s v="AU"/>
    <s v="AUD"/>
    <n v="1299564000"/>
    <x v="87"/>
    <n v="1300510800"/>
    <d v="2011-03-18T05:00:00"/>
    <b v="0"/>
    <b v="1"/>
  </r>
  <r>
    <n v="88"/>
    <s v="Clark Group"/>
    <s v="Grass-roots fault-tolerant policy"/>
    <n v="4800"/>
    <n v="12516"/>
    <x v="1"/>
    <n v="2.6074999999999999"/>
    <n v="110.76106194690266"/>
    <x v="5"/>
    <s v="translations"/>
    <n v="113"/>
    <s v="US"/>
    <s v="USD"/>
    <n v="1429160400"/>
    <x v="88"/>
    <n v="1431061200"/>
    <d v="2015-05-07T05:00:00"/>
    <b v="0"/>
    <b v="0"/>
  </r>
  <r>
    <n v="89"/>
    <s v="White, Singleton and Zimmerman"/>
    <s v="Monitored scalable knowledgebase"/>
    <n v="3400"/>
    <n v="8588"/>
    <x v="1"/>
    <n v="2.5258823529411765"/>
    <n v="89.458333333333329"/>
    <x v="3"/>
    <s v="plays"/>
    <n v="96"/>
    <s v="US"/>
    <s v="USD"/>
    <n v="1271307600"/>
    <x v="89"/>
    <n v="1271480400"/>
    <d v="2010-04-16T05:00:00"/>
    <b v="0"/>
    <b v="0"/>
  </r>
  <r>
    <n v="90"/>
    <s v="Kramer Group"/>
    <s v="Synergistic explicit parallelism"/>
    <n v="7800"/>
    <n v="6132"/>
    <x v="0"/>
    <n v="0.7861538461538462"/>
    <n v="57.849056603773583"/>
    <x v="3"/>
    <s v="plays"/>
    <n v="106"/>
    <s v="US"/>
    <s v="USD"/>
    <n v="1456380000"/>
    <x v="90"/>
    <n v="1456380000"/>
    <d v="2016-02-24T06:00:00"/>
    <b v="0"/>
    <b v="1"/>
  </r>
  <r>
    <n v="91"/>
    <s v="Frazier, Patrick and Smith"/>
    <s v="Enhanced systemic analyzer"/>
    <n v="154300"/>
    <n v="74688"/>
    <x v="0"/>
    <n v="0.48404406999351912"/>
    <n v="109.99705449189985"/>
    <x v="5"/>
    <s v="translations"/>
    <n v="679"/>
    <s v="IT"/>
    <s v="EUR"/>
    <n v="1470459600"/>
    <x v="91"/>
    <n v="1472878800"/>
    <d v="2016-09-02T05:00:00"/>
    <b v="0"/>
    <b v="0"/>
  </r>
  <r>
    <n v="92"/>
    <s v="Santos, Bell and Lloyd"/>
    <s v="Object-based analyzing knowledge user"/>
    <n v="20000"/>
    <n v="51775"/>
    <x v="1"/>
    <n v="2.5887500000000001"/>
    <n v="103.96586345381526"/>
    <x v="6"/>
    <s v="video games"/>
    <n v="498"/>
    <s v="CH"/>
    <s v="CHF"/>
    <n v="1277269200"/>
    <x v="92"/>
    <n v="1277355600"/>
    <d v="2010-06-23T05:00:00"/>
    <b v="0"/>
    <b v="1"/>
  </r>
  <r>
    <n v="93"/>
    <s v="Hall and Sons"/>
    <s v="Pre-emptive radical architecture"/>
    <n v="108800"/>
    <n v="65877"/>
    <x v="3"/>
    <n v="0.60548713235294116"/>
    <n v="107.99508196721311"/>
    <x v="3"/>
    <s v="plays"/>
    <n v="610"/>
    <s v="US"/>
    <s v="USD"/>
    <n v="1350709200"/>
    <x v="93"/>
    <n v="1351054800"/>
    <d v="2012-10-23T05:00:00"/>
    <b v="0"/>
    <b v="1"/>
  </r>
  <r>
    <n v="94"/>
    <s v="Hanson Inc"/>
    <s v="Grass-roots web-enabled contingency"/>
    <n v="2900"/>
    <n v="8807"/>
    <x v="1"/>
    <n v="3.036896551724138"/>
    <n v="48.927777777777777"/>
    <x v="2"/>
    <s v="web"/>
    <n v="180"/>
    <s v="GB"/>
    <s v="GBP"/>
    <n v="1554613200"/>
    <x v="94"/>
    <n v="1555563600"/>
    <d v="2019-04-17T05:00:00"/>
    <b v="0"/>
    <b v="0"/>
  </r>
  <r>
    <n v="95"/>
    <s v="Sanchez LLC"/>
    <s v="Stand-alone system-worthy standardization"/>
    <n v="900"/>
    <n v="1017"/>
    <x v="1"/>
    <n v="1.1299999999999999"/>
    <n v="37.666666666666664"/>
    <x v="4"/>
    <s v="documentary"/>
    <n v="27"/>
    <s v="US"/>
    <s v="USD"/>
    <n v="1571029200"/>
    <x v="95"/>
    <n v="1571634000"/>
    <d v="2019-10-20T05:00:00"/>
    <b v="0"/>
    <b v="0"/>
  </r>
  <r>
    <n v="96"/>
    <s v="Howard Ltd"/>
    <s v="Down-sized systematic policy"/>
    <n v="69700"/>
    <n v="151513"/>
    <x v="1"/>
    <n v="2.1737876614060259"/>
    <n v="64.999141999141997"/>
    <x v="3"/>
    <s v="plays"/>
    <n v="2331"/>
    <s v="US"/>
    <s v="USD"/>
    <n v="1299736800"/>
    <x v="96"/>
    <n v="1300856400"/>
    <d v="2011-03-22T05:00:00"/>
    <b v="0"/>
    <b v="0"/>
  </r>
  <r>
    <n v="97"/>
    <s v="Stewart LLC"/>
    <s v="Cloned bi-directional architecture"/>
    <n v="1300"/>
    <n v="12047"/>
    <x v="1"/>
    <n v="9.2669230769230762"/>
    <n v="106.61061946902655"/>
    <x v="0"/>
    <s v="food trucks"/>
    <n v="113"/>
    <s v="US"/>
    <s v="USD"/>
    <n v="1435208400"/>
    <x v="48"/>
    <n v="1439874000"/>
    <d v="2015-08-17T05:00:00"/>
    <b v="0"/>
    <b v="0"/>
  </r>
  <r>
    <n v="98"/>
    <s v="Arias, Allen and Miller"/>
    <s v="Seamless transitional portal"/>
    <n v="97800"/>
    <n v="32951"/>
    <x v="0"/>
    <n v="0.33692229038854804"/>
    <n v="27.009016393442622"/>
    <x v="6"/>
    <s v="video games"/>
    <n v="1220"/>
    <s v="AU"/>
    <s v="AUD"/>
    <n v="1437973200"/>
    <x v="97"/>
    <n v="1438318800"/>
    <d v="2015-07-30T05:00:00"/>
    <b v="0"/>
    <b v="0"/>
  </r>
  <r>
    <n v="99"/>
    <s v="Baker-Morris"/>
    <s v="Fully-configurable motivating approach"/>
    <n v="7600"/>
    <n v="14951"/>
    <x v="1"/>
    <n v="1.9672368421052631"/>
    <n v="91.16463414634147"/>
    <x v="3"/>
    <s v="plays"/>
    <n v="164"/>
    <s v="US"/>
    <s v="USD"/>
    <n v="1416895200"/>
    <x v="98"/>
    <n v="1419400800"/>
    <d v="2014-12-23T06:00:00"/>
    <b v="0"/>
    <b v="0"/>
  </r>
  <r>
    <n v="100"/>
    <s v="Tucker, Fox and Green"/>
    <s v="Upgradable fault-tolerant approach"/>
    <n v="100"/>
    <n v="1"/>
    <x v="0"/>
    <n v="0.01"/>
    <n v="1"/>
    <x v="3"/>
    <s v="plays"/>
    <n v="1"/>
    <s v="US"/>
    <s v="USD"/>
    <n v="1319000400"/>
    <x v="99"/>
    <n v="1320555600"/>
    <d v="2011-11-05T05:00:00"/>
    <b v="0"/>
    <b v="0"/>
  </r>
  <r>
    <n v="101"/>
    <s v="Douglas LLC"/>
    <s v="Reduced heuristic moratorium"/>
    <n v="900"/>
    <n v="9193"/>
    <x v="1"/>
    <n v="10.214444444444444"/>
    <n v="56.054878048780488"/>
    <x v="1"/>
    <s v="electric music"/>
    <n v="164"/>
    <s v="US"/>
    <s v="USD"/>
    <n v="1424498400"/>
    <x v="100"/>
    <n v="1425103200"/>
    <d v="2015-02-27T06:00:00"/>
    <b v="0"/>
    <b v="1"/>
  </r>
  <r>
    <n v="102"/>
    <s v="Garcia Inc"/>
    <s v="Front-line web-enabled model"/>
    <n v="3700"/>
    <n v="10422"/>
    <x v="1"/>
    <n v="2.8167567567567566"/>
    <n v="31.017857142857142"/>
    <x v="2"/>
    <s v="wearables"/>
    <n v="336"/>
    <s v="US"/>
    <s v="USD"/>
    <n v="1526274000"/>
    <x v="101"/>
    <n v="1526878800"/>
    <d v="2018-05-20T05:00:00"/>
    <b v="0"/>
    <b v="1"/>
  </r>
  <r>
    <n v="103"/>
    <s v="Frye, Hunt and Powell"/>
    <s v="Polarized incremental emulation"/>
    <n v="10000"/>
    <n v="2461"/>
    <x v="0"/>
    <n v="0.24610000000000001"/>
    <n v="66.513513513513516"/>
    <x v="1"/>
    <s v="electric music"/>
    <n v="37"/>
    <s v="IT"/>
    <s v="EUR"/>
    <n v="1287896400"/>
    <x v="102"/>
    <n v="1288674000"/>
    <d v="2010-11-01T05:00:00"/>
    <b v="0"/>
    <b v="0"/>
  </r>
  <r>
    <n v="104"/>
    <s v="Smith, Wells and Nguyen"/>
    <s v="Self-enabling grid-enabled initiative"/>
    <n v="119200"/>
    <n v="170623"/>
    <x v="1"/>
    <n v="1.4314010067114094"/>
    <n v="89.005216484089729"/>
    <x v="1"/>
    <s v="indie rock"/>
    <n v="1917"/>
    <s v="US"/>
    <s v="USD"/>
    <n v="1495515600"/>
    <x v="103"/>
    <n v="1495602000"/>
    <d v="2017-05-23T05:00:00"/>
    <b v="0"/>
    <b v="0"/>
  </r>
  <r>
    <n v="105"/>
    <s v="Charles-Johnson"/>
    <s v="Total fresh-thinking system engine"/>
    <n v="6800"/>
    <n v="9829"/>
    <x v="1"/>
    <n v="1.4454411764705883"/>
    <n v="103.46315789473684"/>
    <x v="2"/>
    <s v="web"/>
    <n v="95"/>
    <s v="US"/>
    <s v="USD"/>
    <n v="1364878800"/>
    <x v="104"/>
    <n v="1366434000"/>
    <d v="2013-04-19T05:00:00"/>
    <b v="0"/>
    <b v="0"/>
  </r>
  <r>
    <n v="106"/>
    <s v="Brandt, Carter and Wood"/>
    <s v="Ameliorated clear-thinking circuit"/>
    <n v="3900"/>
    <n v="14006"/>
    <x v="1"/>
    <n v="3.5912820512820511"/>
    <n v="95.278911564625844"/>
    <x v="3"/>
    <s v="plays"/>
    <n v="147"/>
    <s v="US"/>
    <s v="USD"/>
    <n v="1567918800"/>
    <x v="105"/>
    <n v="1568350800"/>
    <d v="2019-09-12T05:00:00"/>
    <b v="0"/>
    <b v="0"/>
  </r>
  <r>
    <n v="107"/>
    <s v="Tucker, Schmidt and Reid"/>
    <s v="Multi-layered encompassing installation"/>
    <n v="3500"/>
    <n v="6527"/>
    <x v="1"/>
    <n v="1.8648571428571428"/>
    <n v="75.895348837209298"/>
    <x v="3"/>
    <s v="plays"/>
    <n v="86"/>
    <s v="US"/>
    <s v="USD"/>
    <n v="1524459600"/>
    <x v="106"/>
    <n v="1525928400"/>
    <d v="2018-05-09T05:00:00"/>
    <b v="0"/>
    <b v="1"/>
  </r>
  <r>
    <n v="108"/>
    <s v="Decker Inc"/>
    <s v="Universal encompassing implementation"/>
    <n v="1500"/>
    <n v="8929"/>
    <x v="1"/>
    <n v="5.9526666666666666"/>
    <n v="107.57831325301204"/>
    <x v="4"/>
    <s v="documentary"/>
    <n v="83"/>
    <s v="US"/>
    <s v="USD"/>
    <n v="1333688400"/>
    <x v="107"/>
    <n v="1336885200"/>
    <d v="2012-05-12T05:00:00"/>
    <b v="0"/>
    <b v="0"/>
  </r>
  <r>
    <n v="109"/>
    <s v="Romero and Sons"/>
    <s v="Object-based client-server application"/>
    <n v="5200"/>
    <n v="3079"/>
    <x v="0"/>
    <n v="0.5921153846153846"/>
    <n v="51.31666666666667"/>
    <x v="4"/>
    <s v="television"/>
    <n v="60"/>
    <s v="US"/>
    <s v="USD"/>
    <n v="1389506400"/>
    <x v="108"/>
    <n v="1389679200"/>
    <d v="2014-01-13T06:00:00"/>
    <b v="0"/>
    <b v="0"/>
  </r>
  <r>
    <n v="110"/>
    <s v="Castillo-Carey"/>
    <s v="Cross-platform solution-oriented process improvement"/>
    <n v="142400"/>
    <n v="21307"/>
    <x v="0"/>
    <n v="0.14962780898876404"/>
    <n v="71.983108108108112"/>
    <x v="0"/>
    <s v="food trucks"/>
    <n v="296"/>
    <s v="US"/>
    <s v="USD"/>
    <n v="1536642000"/>
    <x v="109"/>
    <n v="1538283600"/>
    <d v="2018-09-29T05:00:00"/>
    <b v="0"/>
    <b v="0"/>
  </r>
  <r>
    <n v="111"/>
    <s v="Hart-Briggs"/>
    <s v="Re-engineered user-facing approach"/>
    <n v="61400"/>
    <n v="73653"/>
    <x v="1"/>
    <n v="1.1995602605863191"/>
    <n v="108.95414201183432"/>
    <x v="5"/>
    <s v="radio &amp; podcasts"/>
    <n v="676"/>
    <s v="US"/>
    <s v="USD"/>
    <n v="1348290000"/>
    <x v="110"/>
    <n v="1348808400"/>
    <d v="2012-09-27T05:00:00"/>
    <b v="0"/>
    <b v="0"/>
  </r>
  <r>
    <n v="112"/>
    <s v="Jones-Meyer"/>
    <s v="Re-engineered client-driven hub"/>
    <n v="4700"/>
    <n v="12635"/>
    <x v="1"/>
    <n v="2.6882978723404256"/>
    <n v="35"/>
    <x v="2"/>
    <s v="web"/>
    <n v="361"/>
    <s v="AU"/>
    <s v="AUD"/>
    <n v="1408856400"/>
    <x v="111"/>
    <n v="1410152400"/>
    <d v="2014-09-07T05:00:00"/>
    <b v="0"/>
    <b v="0"/>
  </r>
  <r>
    <n v="113"/>
    <s v="Wright, Hartman and Yu"/>
    <s v="User-friendly tertiary array"/>
    <n v="3300"/>
    <n v="12437"/>
    <x v="1"/>
    <n v="3.7687878787878786"/>
    <n v="94.938931297709928"/>
    <x v="0"/>
    <s v="food trucks"/>
    <n v="131"/>
    <s v="US"/>
    <s v="USD"/>
    <n v="1505192400"/>
    <x v="112"/>
    <n v="1505797200"/>
    <d v="2017-09-18T05:00:00"/>
    <b v="0"/>
    <b v="0"/>
  </r>
  <r>
    <n v="114"/>
    <s v="Harper-Davis"/>
    <s v="Robust heuristic encoding"/>
    <n v="1900"/>
    <n v="13816"/>
    <x v="1"/>
    <n v="7.2715789473684209"/>
    <n v="109.65079365079364"/>
    <x v="2"/>
    <s v="wearables"/>
    <n v="126"/>
    <s v="US"/>
    <s v="USD"/>
    <n v="1554786000"/>
    <x v="113"/>
    <n v="1554872400"/>
    <d v="2019-04-09T05:00:00"/>
    <b v="0"/>
    <b v="1"/>
  </r>
  <r>
    <n v="115"/>
    <s v="Barrett PLC"/>
    <s v="Team-oriented clear-thinking capacity"/>
    <n v="166700"/>
    <n v="145382"/>
    <x v="0"/>
    <n v="0.87211757648470301"/>
    <n v="44.001815980629537"/>
    <x v="5"/>
    <s v="fiction"/>
    <n v="3304"/>
    <s v="IT"/>
    <s v="EUR"/>
    <n v="1510898400"/>
    <x v="114"/>
    <n v="1513922400"/>
    <d v="2017-12-21T06:00:00"/>
    <b v="0"/>
    <b v="0"/>
  </r>
  <r>
    <n v="116"/>
    <s v="David-Clark"/>
    <s v="De-engineered motivating standardization"/>
    <n v="7200"/>
    <n v="6336"/>
    <x v="0"/>
    <n v="0.88"/>
    <n v="86.794520547945211"/>
    <x v="3"/>
    <s v="plays"/>
    <n v="73"/>
    <s v="US"/>
    <s v="USD"/>
    <n v="1442552400"/>
    <x v="115"/>
    <n v="1442638800"/>
    <d v="2015-09-18T05:00:00"/>
    <b v="0"/>
    <b v="0"/>
  </r>
  <r>
    <n v="117"/>
    <s v="Chaney-Dennis"/>
    <s v="Business-focused 24hour groupware"/>
    <n v="4900"/>
    <n v="8523"/>
    <x v="1"/>
    <n v="1.7393877551020409"/>
    <n v="30.992727272727272"/>
    <x v="4"/>
    <s v="television"/>
    <n v="275"/>
    <s v="US"/>
    <s v="USD"/>
    <n v="1316667600"/>
    <x v="116"/>
    <n v="1317186000"/>
    <d v="2011-09-27T05:00:00"/>
    <b v="0"/>
    <b v="0"/>
  </r>
  <r>
    <n v="118"/>
    <s v="Robinson, Lopez and Christensen"/>
    <s v="Organic next generation protocol"/>
    <n v="5400"/>
    <n v="6351"/>
    <x v="1"/>
    <n v="1.1761111111111111"/>
    <n v="94.791044776119406"/>
    <x v="7"/>
    <s v="photography books"/>
    <n v="67"/>
    <s v="US"/>
    <s v="USD"/>
    <n v="1390716000"/>
    <x v="117"/>
    <n v="1391234400"/>
    <d v="2014-01-31T06:00:00"/>
    <b v="0"/>
    <b v="0"/>
  </r>
  <r>
    <n v="119"/>
    <s v="Clark and Sons"/>
    <s v="Reverse-engineered full-range Internet solution"/>
    <n v="5000"/>
    <n v="10748"/>
    <x v="1"/>
    <n v="2.1496"/>
    <n v="69.79220779220779"/>
    <x v="4"/>
    <s v="documentary"/>
    <n v="154"/>
    <s v="US"/>
    <s v="USD"/>
    <n v="1402894800"/>
    <x v="118"/>
    <n v="1404363600"/>
    <d v="2014-07-02T05:00:00"/>
    <b v="0"/>
    <b v="1"/>
  </r>
  <r>
    <n v="120"/>
    <s v="Vega Group"/>
    <s v="Synchronized regional synergy"/>
    <n v="75100"/>
    <n v="112272"/>
    <x v="1"/>
    <n v="1.4949667110519307"/>
    <n v="63.003367003367003"/>
    <x v="6"/>
    <s v="mobile games"/>
    <n v="1782"/>
    <s v="US"/>
    <s v="USD"/>
    <n v="1429246800"/>
    <x v="119"/>
    <n v="1429592400"/>
    <d v="2015-04-20T05:00:00"/>
    <b v="0"/>
    <b v="1"/>
  </r>
  <r>
    <n v="121"/>
    <s v="Brown-Brown"/>
    <s v="Multi-lateral homogeneous success"/>
    <n v="45300"/>
    <n v="99361"/>
    <x v="1"/>
    <n v="2.1933995584988963"/>
    <n v="110.0343300110742"/>
    <x v="6"/>
    <s v="video games"/>
    <n v="903"/>
    <s v="US"/>
    <s v="USD"/>
    <n v="1412485200"/>
    <x v="33"/>
    <n v="1413608400"/>
    <d v="2014-10-17T05:00:00"/>
    <b v="0"/>
    <b v="0"/>
  </r>
  <r>
    <n v="122"/>
    <s v="Taylor PLC"/>
    <s v="Seamless zero-defect solution"/>
    <n v="136800"/>
    <n v="88055"/>
    <x v="0"/>
    <n v="0.64367690058479532"/>
    <n v="25.997933274284026"/>
    <x v="5"/>
    <s v="fiction"/>
    <n v="3387"/>
    <s v="US"/>
    <s v="USD"/>
    <n v="1417068000"/>
    <x v="120"/>
    <n v="1419400800"/>
    <d v="2014-12-23T06:00:00"/>
    <b v="0"/>
    <b v="0"/>
  </r>
  <r>
    <n v="123"/>
    <s v="Edwards-Lewis"/>
    <s v="Enhanced scalable concept"/>
    <n v="177700"/>
    <n v="33092"/>
    <x v="0"/>
    <n v="0.18622397298818233"/>
    <n v="49.987915407854985"/>
    <x v="3"/>
    <s v="plays"/>
    <n v="662"/>
    <s v="CA"/>
    <s v="CAD"/>
    <n v="1448344800"/>
    <x v="121"/>
    <n v="1448604000"/>
    <d v="2015-11-26T06:00:00"/>
    <b v="1"/>
    <b v="0"/>
  </r>
  <r>
    <n v="124"/>
    <s v="Stanton, Neal and Rodriguez"/>
    <s v="Polarized uniform software"/>
    <n v="2600"/>
    <n v="9562"/>
    <x v="1"/>
    <n v="3.6776923076923076"/>
    <n v="101.72340425531915"/>
    <x v="7"/>
    <s v="photography books"/>
    <n v="94"/>
    <s v="IT"/>
    <s v="EUR"/>
    <n v="1557723600"/>
    <x v="122"/>
    <n v="1562302800"/>
    <d v="2019-07-04T05:00:00"/>
    <b v="0"/>
    <b v="0"/>
  </r>
  <r>
    <n v="125"/>
    <s v="Pratt LLC"/>
    <s v="Stand-alone web-enabled moderator"/>
    <n v="5300"/>
    <n v="8475"/>
    <x v="1"/>
    <n v="1.5990566037735849"/>
    <n v="47.083333333333336"/>
    <x v="3"/>
    <s v="plays"/>
    <n v="180"/>
    <s v="US"/>
    <s v="USD"/>
    <n v="1537333200"/>
    <x v="123"/>
    <n v="1537678800"/>
    <d v="2018-09-22T05:00:00"/>
    <b v="0"/>
    <b v="0"/>
  </r>
  <r>
    <n v="126"/>
    <s v="Gross PLC"/>
    <s v="Proactive methodical benchmark"/>
    <n v="180200"/>
    <n v="69617"/>
    <x v="0"/>
    <n v="0.38633185349611543"/>
    <n v="89.944444444444443"/>
    <x v="3"/>
    <s v="plays"/>
    <n v="774"/>
    <s v="US"/>
    <s v="USD"/>
    <n v="1471150800"/>
    <x v="124"/>
    <n v="1473570000"/>
    <d v="2016-09-10T05:00:00"/>
    <b v="0"/>
    <b v="1"/>
  </r>
  <r>
    <n v="127"/>
    <s v="Martinez, Gomez and Dalton"/>
    <s v="Team-oriented 6thgeneration matrix"/>
    <n v="103200"/>
    <n v="53067"/>
    <x v="0"/>
    <n v="0.51421511627906979"/>
    <n v="78.96875"/>
    <x v="3"/>
    <s v="plays"/>
    <n v="672"/>
    <s v="CA"/>
    <s v="CAD"/>
    <n v="1273640400"/>
    <x v="125"/>
    <n v="1273899600"/>
    <d v="2010-05-14T05:00:00"/>
    <b v="0"/>
    <b v="0"/>
  </r>
  <r>
    <n v="128"/>
    <s v="Allen-Curtis"/>
    <s v="Phased human-resource core"/>
    <n v="70600"/>
    <n v="42596"/>
    <x v="3"/>
    <n v="0.60334277620396604"/>
    <n v="80.067669172932327"/>
    <x v="1"/>
    <s v="rock"/>
    <n v="532"/>
    <s v="US"/>
    <s v="USD"/>
    <n v="1282885200"/>
    <x v="126"/>
    <n v="1284008400"/>
    <d v="2010-09-08T05:00:00"/>
    <b v="0"/>
    <b v="0"/>
  </r>
  <r>
    <n v="129"/>
    <s v="Morgan-Martinez"/>
    <s v="Mandatory tertiary implementation"/>
    <n v="148500"/>
    <n v="4756"/>
    <x v="3"/>
    <n v="3.2026936026936029E-2"/>
    <n v="86.472727272727269"/>
    <x v="0"/>
    <s v="food trucks"/>
    <n v="55"/>
    <s v="AU"/>
    <s v="AUD"/>
    <n v="1422943200"/>
    <x v="127"/>
    <n v="1425103200"/>
    <d v="2015-02-27T06:00:00"/>
    <b v="0"/>
    <b v="0"/>
  </r>
  <r>
    <n v="130"/>
    <s v="Luna, Anderson and Fox"/>
    <s v="Secured directional encryption"/>
    <n v="9600"/>
    <n v="14925"/>
    <x v="1"/>
    <n v="1.5546875"/>
    <n v="28.001876172607879"/>
    <x v="4"/>
    <s v="drama"/>
    <n v="533"/>
    <s v="DK"/>
    <s v="DKK"/>
    <n v="1319605200"/>
    <x v="128"/>
    <n v="1320991200"/>
    <d v="2011-11-10T06:00:00"/>
    <b v="0"/>
    <b v="0"/>
  </r>
  <r>
    <n v="131"/>
    <s v="Fleming, Zhang and Henderson"/>
    <s v="Distributed 5thgeneration implementation"/>
    <n v="164700"/>
    <n v="166116"/>
    <x v="1"/>
    <n v="1.0085974499089254"/>
    <n v="67.996725337699544"/>
    <x v="2"/>
    <s v="web"/>
    <n v="2443"/>
    <s v="GB"/>
    <s v="GBP"/>
    <n v="1385704800"/>
    <x v="129"/>
    <n v="1386828000"/>
    <d v="2013-12-11T06:00:00"/>
    <b v="0"/>
    <b v="0"/>
  </r>
  <r>
    <n v="132"/>
    <s v="Flowers and Sons"/>
    <s v="Virtual static core"/>
    <n v="3300"/>
    <n v="3834"/>
    <x v="1"/>
    <n v="1.1618181818181819"/>
    <n v="43.078651685393261"/>
    <x v="3"/>
    <s v="plays"/>
    <n v="89"/>
    <s v="US"/>
    <s v="USD"/>
    <n v="1515736800"/>
    <x v="130"/>
    <n v="1517119200"/>
    <d v="2018-01-27T06:00:00"/>
    <b v="0"/>
    <b v="1"/>
  </r>
  <r>
    <n v="133"/>
    <s v="Gates PLC"/>
    <s v="Secured content-based product"/>
    <n v="4500"/>
    <n v="13985"/>
    <x v="1"/>
    <n v="3.1077777777777778"/>
    <n v="87.95597484276729"/>
    <x v="1"/>
    <s v="world music"/>
    <n v="159"/>
    <s v="US"/>
    <s v="USD"/>
    <n v="1313125200"/>
    <x v="131"/>
    <n v="1315026000"/>
    <d v="2011-09-02T05:00:00"/>
    <b v="0"/>
    <b v="0"/>
  </r>
  <r>
    <n v="134"/>
    <s v="Caldwell LLC"/>
    <s v="Secured executive concept"/>
    <n v="99500"/>
    <n v="89288"/>
    <x v="0"/>
    <n v="0.89736683417085428"/>
    <n v="94.987234042553197"/>
    <x v="4"/>
    <s v="documentary"/>
    <n v="940"/>
    <s v="CH"/>
    <s v="CHF"/>
    <n v="1308459600"/>
    <x v="132"/>
    <n v="1312693200"/>
    <d v="2011-08-06T05:00:00"/>
    <b v="0"/>
    <b v="1"/>
  </r>
  <r>
    <n v="135"/>
    <s v="Le, Burton and Evans"/>
    <s v="Balanced zero-defect software"/>
    <n v="7700"/>
    <n v="5488"/>
    <x v="0"/>
    <n v="0.71272727272727276"/>
    <n v="46.905982905982903"/>
    <x v="3"/>
    <s v="plays"/>
    <n v="117"/>
    <s v="US"/>
    <s v="USD"/>
    <n v="1362636000"/>
    <x v="133"/>
    <n v="1363064400"/>
    <d v="2013-03-11T05:00:00"/>
    <b v="0"/>
    <b v="1"/>
  </r>
  <r>
    <n v="136"/>
    <s v="Briggs PLC"/>
    <s v="Distributed context-sensitive flexibility"/>
    <n v="82800"/>
    <n v="2721"/>
    <x v="3"/>
    <n v="3.2862318840579711E-2"/>
    <n v="46.913793103448278"/>
    <x v="4"/>
    <s v="drama"/>
    <n v="58"/>
    <s v="US"/>
    <s v="USD"/>
    <n v="1402117200"/>
    <x v="134"/>
    <n v="1403154000"/>
    <d v="2014-06-18T05:00:00"/>
    <b v="0"/>
    <b v="1"/>
  </r>
  <r>
    <n v="137"/>
    <s v="Hudson-Nguyen"/>
    <s v="Down-sized disintermediate support"/>
    <n v="1800"/>
    <n v="4712"/>
    <x v="1"/>
    <n v="2.617777777777778"/>
    <n v="94.24"/>
    <x v="5"/>
    <s v="nonfiction"/>
    <n v="50"/>
    <s v="US"/>
    <s v="USD"/>
    <n v="1286341200"/>
    <x v="135"/>
    <n v="1286859600"/>
    <d v="2010-10-11T05:00:00"/>
    <b v="0"/>
    <b v="0"/>
  </r>
  <r>
    <n v="138"/>
    <s v="Hogan Ltd"/>
    <s v="Stand-alone mission-critical moratorium"/>
    <n v="9600"/>
    <n v="9216"/>
    <x v="0"/>
    <n v="0.96"/>
    <n v="80.139130434782615"/>
    <x v="6"/>
    <s v="mobile games"/>
    <n v="115"/>
    <s v="US"/>
    <s v="USD"/>
    <n v="1348808400"/>
    <x v="136"/>
    <n v="1349326800"/>
    <d v="2012-10-03T05:00:00"/>
    <b v="0"/>
    <b v="0"/>
  </r>
  <r>
    <n v="139"/>
    <s v="Hamilton, Wright and Chavez"/>
    <s v="Down-sized empowering protocol"/>
    <n v="92100"/>
    <n v="19246"/>
    <x v="0"/>
    <n v="0.20896851248642778"/>
    <n v="59.036809815950917"/>
    <x v="2"/>
    <s v="wearables"/>
    <n v="326"/>
    <s v="US"/>
    <s v="USD"/>
    <n v="1429592400"/>
    <x v="137"/>
    <n v="1430974800"/>
    <d v="2015-05-06T05:00:00"/>
    <b v="0"/>
    <b v="1"/>
  </r>
  <r>
    <n v="140"/>
    <s v="Bautista-Cross"/>
    <s v="Fully-configurable coherent Internet solution"/>
    <n v="5500"/>
    <n v="12274"/>
    <x v="1"/>
    <n v="2.2316363636363636"/>
    <n v="65.989247311827953"/>
    <x v="4"/>
    <s v="documentary"/>
    <n v="186"/>
    <s v="US"/>
    <s v="USD"/>
    <n v="1519538400"/>
    <x v="138"/>
    <n v="1519970400"/>
    <d v="2018-03-01T06:00:00"/>
    <b v="0"/>
    <b v="0"/>
  </r>
  <r>
    <n v="141"/>
    <s v="Jackson LLC"/>
    <s v="Distributed motivating algorithm"/>
    <n v="64300"/>
    <n v="65323"/>
    <x v="1"/>
    <n v="1.0159097978227061"/>
    <n v="60.992530345471522"/>
    <x v="2"/>
    <s v="web"/>
    <n v="1071"/>
    <s v="US"/>
    <s v="USD"/>
    <n v="1434085200"/>
    <x v="139"/>
    <n v="1434603600"/>
    <d v="2015-06-17T05:00:00"/>
    <b v="0"/>
    <b v="0"/>
  </r>
  <r>
    <n v="142"/>
    <s v="Figueroa Ltd"/>
    <s v="Expanded solution-oriented benchmark"/>
    <n v="5000"/>
    <n v="11502"/>
    <x v="1"/>
    <n v="2.3003999999999998"/>
    <n v="98.307692307692307"/>
    <x v="2"/>
    <s v="web"/>
    <n v="117"/>
    <s v="US"/>
    <s v="USD"/>
    <n v="1333688400"/>
    <x v="107"/>
    <n v="1337230800"/>
    <d v="2012-05-16T05:00:00"/>
    <b v="0"/>
    <b v="0"/>
  </r>
  <r>
    <n v="143"/>
    <s v="Avila-Jones"/>
    <s v="Implemented discrete secured line"/>
    <n v="5400"/>
    <n v="7322"/>
    <x v="1"/>
    <n v="1.355925925925926"/>
    <n v="104.6"/>
    <x v="1"/>
    <s v="indie rock"/>
    <n v="70"/>
    <s v="US"/>
    <s v="USD"/>
    <n v="1277701200"/>
    <x v="140"/>
    <n v="1279429200"/>
    <d v="2010-07-17T05:00:00"/>
    <b v="0"/>
    <b v="0"/>
  </r>
  <r>
    <n v="144"/>
    <s v="Martin, Lopez and Hunter"/>
    <s v="Multi-lateral actuating installation"/>
    <n v="9000"/>
    <n v="11619"/>
    <x v="1"/>
    <n v="1.2909999999999999"/>
    <n v="86.066666666666663"/>
    <x v="3"/>
    <s v="plays"/>
    <n v="135"/>
    <s v="US"/>
    <s v="USD"/>
    <n v="1560747600"/>
    <x v="141"/>
    <n v="1561438800"/>
    <d v="2019-06-24T05:00:00"/>
    <b v="0"/>
    <b v="0"/>
  </r>
  <r>
    <n v="145"/>
    <s v="Fields-Moore"/>
    <s v="Secured reciprocal array"/>
    <n v="25000"/>
    <n v="59128"/>
    <x v="1"/>
    <n v="2.3651200000000001"/>
    <n v="76.989583333333329"/>
    <x v="2"/>
    <s v="wearables"/>
    <n v="768"/>
    <s v="CH"/>
    <s v="CHF"/>
    <n v="1410066000"/>
    <x v="142"/>
    <n v="1410498000"/>
    <d v="2014-09-11T05:00:00"/>
    <b v="0"/>
    <b v="0"/>
  </r>
  <r>
    <n v="146"/>
    <s v="Harris-Golden"/>
    <s v="Optional bandwidth-monitored middleware"/>
    <n v="8800"/>
    <n v="1518"/>
    <x v="3"/>
    <n v="0.17249999999999999"/>
    <n v="29.764705882352942"/>
    <x v="3"/>
    <s v="plays"/>
    <n v="51"/>
    <s v="US"/>
    <s v="USD"/>
    <n v="1320732000"/>
    <x v="143"/>
    <n v="1322460000"/>
    <d v="2011-11-27T06:00:00"/>
    <b v="0"/>
    <b v="0"/>
  </r>
  <r>
    <n v="147"/>
    <s v="Moss, Norman and Dunlap"/>
    <s v="Upgradable upward-trending workforce"/>
    <n v="8300"/>
    <n v="9337"/>
    <x v="1"/>
    <n v="1.1249397590361445"/>
    <n v="46.91959798994975"/>
    <x v="3"/>
    <s v="plays"/>
    <n v="199"/>
    <s v="US"/>
    <s v="USD"/>
    <n v="1465794000"/>
    <x v="144"/>
    <n v="1466312400"/>
    <d v="2016-06-18T05:00:00"/>
    <b v="0"/>
    <b v="1"/>
  </r>
  <r>
    <n v="148"/>
    <s v="White, Larson and Wright"/>
    <s v="Upgradable hybrid capability"/>
    <n v="9300"/>
    <n v="11255"/>
    <x v="1"/>
    <n v="1.2102150537634409"/>
    <n v="105.18691588785046"/>
    <x v="2"/>
    <s v="wearables"/>
    <n v="107"/>
    <s v="US"/>
    <s v="USD"/>
    <n v="1500958800"/>
    <x v="145"/>
    <n v="1501736400"/>
    <d v="2017-08-02T05:00:00"/>
    <b v="0"/>
    <b v="0"/>
  </r>
  <r>
    <n v="149"/>
    <s v="Payne, Oliver and Burch"/>
    <s v="Managed fresh-thinking flexibility"/>
    <n v="6200"/>
    <n v="13632"/>
    <x v="1"/>
    <n v="2.1987096774193549"/>
    <n v="69.907692307692301"/>
    <x v="1"/>
    <s v="indie rock"/>
    <n v="195"/>
    <s v="US"/>
    <s v="USD"/>
    <n v="1357020000"/>
    <x v="146"/>
    <n v="1361512800"/>
    <d v="2013-02-21T06:00:00"/>
    <b v="0"/>
    <b v="0"/>
  </r>
  <r>
    <n v="150"/>
    <s v="Brown, Palmer and Pace"/>
    <s v="Networked stable workforce"/>
    <n v="100"/>
    <n v="1"/>
    <x v="0"/>
    <n v="0.01"/>
    <n v="1"/>
    <x v="1"/>
    <s v="rock"/>
    <n v="1"/>
    <s v="US"/>
    <s v="USD"/>
    <n v="1544940000"/>
    <x v="147"/>
    <n v="1545026400"/>
    <d v="2018-12-16T06:00:00"/>
    <b v="0"/>
    <b v="0"/>
  </r>
  <r>
    <n v="151"/>
    <s v="Parker LLC"/>
    <s v="Customizable intermediate extranet"/>
    <n v="137200"/>
    <n v="88037"/>
    <x v="0"/>
    <n v="0.64166909620991253"/>
    <n v="60.011588275391958"/>
    <x v="1"/>
    <s v="electric music"/>
    <n v="1467"/>
    <s v="US"/>
    <s v="USD"/>
    <n v="1402290000"/>
    <x v="148"/>
    <n v="1406696400"/>
    <d v="2014-07-29T05:00:00"/>
    <b v="0"/>
    <b v="0"/>
  </r>
  <r>
    <n v="152"/>
    <s v="Bowen, Mcdonald and Hall"/>
    <s v="User-centric fault-tolerant task-force"/>
    <n v="41500"/>
    <n v="175573"/>
    <x v="1"/>
    <n v="4.2306746987951804"/>
    <n v="52.006220379146917"/>
    <x v="1"/>
    <s v="indie rock"/>
    <n v="3376"/>
    <s v="US"/>
    <s v="USD"/>
    <n v="1487311200"/>
    <x v="149"/>
    <n v="1487916000"/>
    <d v="2017-02-23T06:00:00"/>
    <b v="0"/>
    <b v="0"/>
  </r>
  <r>
    <n v="153"/>
    <s v="Whitehead, Bell and Hughes"/>
    <s v="Multi-tiered radical definition"/>
    <n v="189400"/>
    <n v="176112"/>
    <x v="0"/>
    <n v="0.92984160506863778"/>
    <n v="31.000176025347649"/>
    <x v="3"/>
    <s v="plays"/>
    <n v="5681"/>
    <s v="US"/>
    <s v="USD"/>
    <n v="1350622800"/>
    <x v="150"/>
    <n v="1351141200"/>
    <d v="2012-10-24T05:00:00"/>
    <b v="0"/>
    <b v="0"/>
  </r>
  <r>
    <n v="154"/>
    <s v="Rodriguez-Brown"/>
    <s v="Devolved foreground benchmark"/>
    <n v="171300"/>
    <n v="100650"/>
    <x v="0"/>
    <n v="0.58756567425569173"/>
    <n v="95.042492917847028"/>
    <x v="1"/>
    <s v="indie rock"/>
    <n v="1059"/>
    <s v="US"/>
    <s v="USD"/>
    <n v="1463029200"/>
    <x v="151"/>
    <n v="1465016400"/>
    <d v="2016-06-03T05:00:00"/>
    <b v="0"/>
    <b v="1"/>
  </r>
  <r>
    <n v="155"/>
    <s v="Hall-Schaefer"/>
    <s v="Distributed eco-centric methodology"/>
    <n v="139500"/>
    <n v="90706"/>
    <x v="0"/>
    <n v="0.65022222222222226"/>
    <n v="75.968174204355108"/>
    <x v="3"/>
    <s v="plays"/>
    <n v="1194"/>
    <s v="US"/>
    <s v="USD"/>
    <n v="1269493200"/>
    <x v="152"/>
    <n v="1270789200"/>
    <d v="2010-04-08T05:00:00"/>
    <b v="0"/>
    <b v="0"/>
  </r>
  <r>
    <n v="156"/>
    <s v="Meza-Rogers"/>
    <s v="Streamlined encompassing encryption"/>
    <n v="36400"/>
    <n v="26914"/>
    <x v="3"/>
    <n v="0.73939560439560437"/>
    <n v="71.013192612137203"/>
    <x v="1"/>
    <s v="rock"/>
    <n v="379"/>
    <s v="AU"/>
    <s v="AUD"/>
    <n v="1570251600"/>
    <x v="153"/>
    <n v="1572325200"/>
    <d v="2019-10-28T05:00:00"/>
    <b v="0"/>
    <b v="0"/>
  </r>
  <r>
    <n v="157"/>
    <s v="Curtis-Curtis"/>
    <s v="User-friendly reciprocal initiative"/>
    <n v="4200"/>
    <n v="2212"/>
    <x v="0"/>
    <n v="0.52666666666666662"/>
    <n v="73.733333333333334"/>
    <x v="7"/>
    <s v="photography books"/>
    <n v="30"/>
    <s v="AU"/>
    <s v="AUD"/>
    <n v="1388383200"/>
    <x v="154"/>
    <n v="1389420000"/>
    <d v="2014-01-10T06:00:00"/>
    <b v="0"/>
    <b v="0"/>
  </r>
  <r>
    <n v="158"/>
    <s v="Carlson Inc"/>
    <s v="Ergonomic fresh-thinking installation"/>
    <n v="2100"/>
    <n v="4640"/>
    <x v="1"/>
    <n v="2.2095238095238097"/>
    <n v="113.17073170731707"/>
    <x v="1"/>
    <s v="rock"/>
    <n v="41"/>
    <s v="US"/>
    <s v="USD"/>
    <n v="1449554400"/>
    <x v="155"/>
    <n v="1449640800"/>
    <d v="2015-12-08T06:00:00"/>
    <b v="0"/>
    <b v="0"/>
  </r>
  <r>
    <n v="159"/>
    <s v="Clarke, Anderson and Lee"/>
    <s v="Robust explicit hardware"/>
    <n v="191200"/>
    <n v="191222"/>
    <x v="1"/>
    <n v="1.0001150627615063"/>
    <n v="105.00933552992861"/>
    <x v="3"/>
    <s v="plays"/>
    <n v="1821"/>
    <s v="US"/>
    <s v="USD"/>
    <n v="1553662800"/>
    <x v="156"/>
    <n v="1555218000"/>
    <d v="2019-04-13T05:00:00"/>
    <b v="0"/>
    <b v="1"/>
  </r>
  <r>
    <n v="160"/>
    <s v="Evans Group"/>
    <s v="Stand-alone actuating support"/>
    <n v="8000"/>
    <n v="12985"/>
    <x v="1"/>
    <n v="1.6231249999999999"/>
    <n v="79.176829268292678"/>
    <x v="2"/>
    <s v="wearables"/>
    <n v="164"/>
    <s v="US"/>
    <s v="USD"/>
    <n v="1556341200"/>
    <x v="157"/>
    <n v="1557723600"/>
    <d v="2019-05-12T05:00:00"/>
    <b v="0"/>
    <b v="0"/>
  </r>
  <r>
    <n v="161"/>
    <s v="Bruce Group"/>
    <s v="Cross-platform methodical process improvement"/>
    <n v="5500"/>
    <n v="4300"/>
    <x v="0"/>
    <n v="0.78181818181818186"/>
    <n v="57.333333333333336"/>
    <x v="2"/>
    <s v="web"/>
    <n v="75"/>
    <s v="US"/>
    <s v="USD"/>
    <n v="1442984400"/>
    <x v="158"/>
    <n v="1443502800"/>
    <d v="2015-09-28T05:00:00"/>
    <b v="0"/>
    <b v="1"/>
  </r>
  <r>
    <n v="162"/>
    <s v="Keith, Alvarez and Potter"/>
    <s v="Extended bottom-line open architecture"/>
    <n v="6100"/>
    <n v="9134"/>
    <x v="1"/>
    <n v="1.4973770491803278"/>
    <n v="58.178343949044589"/>
    <x v="1"/>
    <s v="rock"/>
    <n v="157"/>
    <s v="CH"/>
    <s v="CHF"/>
    <n v="1544248800"/>
    <x v="159"/>
    <n v="1546840800"/>
    <d v="2019-01-06T06:00:00"/>
    <b v="0"/>
    <b v="0"/>
  </r>
  <r>
    <n v="163"/>
    <s v="Burton-Watkins"/>
    <s v="Extended reciprocal circuit"/>
    <n v="3500"/>
    <n v="8864"/>
    <x v="1"/>
    <n v="2.5325714285714285"/>
    <n v="36.032520325203251"/>
    <x v="7"/>
    <s v="photography books"/>
    <n v="246"/>
    <s v="US"/>
    <s v="USD"/>
    <n v="1508475600"/>
    <x v="160"/>
    <n v="1512712800"/>
    <d v="2017-12-07T06:00:00"/>
    <b v="0"/>
    <b v="1"/>
  </r>
  <r>
    <n v="164"/>
    <s v="Lopez and Sons"/>
    <s v="Polarized human-resource protocol"/>
    <n v="150500"/>
    <n v="150755"/>
    <x v="1"/>
    <n v="1.0016943521594683"/>
    <n v="107.99068767908309"/>
    <x v="3"/>
    <s v="plays"/>
    <n v="1396"/>
    <s v="US"/>
    <s v="USD"/>
    <n v="1507438800"/>
    <x v="161"/>
    <n v="1507525200"/>
    <d v="2017-10-08T05:00:00"/>
    <b v="0"/>
    <b v="0"/>
  </r>
  <r>
    <n v="165"/>
    <s v="Cordova Ltd"/>
    <s v="Synergized radical product"/>
    <n v="90400"/>
    <n v="110279"/>
    <x v="1"/>
    <n v="1.2199004424778761"/>
    <n v="44.005985634477256"/>
    <x v="2"/>
    <s v="web"/>
    <n v="2506"/>
    <s v="US"/>
    <s v="USD"/>
    <n v="1501563600"/>
    <x v="162"/>
    <n v="1504328400"/>
    <d v="2017-09-01T05:00:00"/>
    <b v="0"/>
    <b v="0"/>
  </r>
  <r>
    <n v="166"/>
    <s v="Brown-Vang"/>
    <s v="Robust heuristic artificial intelligence"/>
    <n v="9800"/>
    <n v="13439"/>
    <x v="1"/>
    <n v="1.3713265306122449"/>
    <n v="55.077868852459019"/>
    <x v="7"/>
    <s v="photography books"/>
    <n v="244"/>
    <s v="US"/>
    <s v="USD"/>
    <n v="1292997600"/>
    <x v="163"/>
    <n v="1293343200"/>
    <d v="2010-12-25T06:00:00"/>
    <b v="0"/>
    <b v="0"/>
  </r>
  <r>
    <n v="167"/>
    <s v="Cruz-Ward"/>
    <s v="Robust content-based emulation"/>
    <n v="2600"/>
    <n v="10804"/>
    <x v="1"/>
    <n v="4.155384615384615"/>
    <n v="74"/>
    <x v="3"/>
    <s v="plays"/>
    <n v="146"/>
    <s v="AU"/>
    <s v="AUD"/>
    <n v="1370840400"/>
    <x v="164"/>
    <n v="1371704400"/>
    <d v="2013-06-19T05:00:00"/>
    <b v="0"/>
    <b v="0"/>
  </r>
  <r>
    <n v="168"/>
    <s v="Hernandez Group"/>
    <s v="Ergonomic uniform open system"/>
    <n v="128100"/>
    <n v="40107"/>
    <x v="0"/>
    <n v="0.3130913348946136"/>
    <n v="41.996858638743454"/>
    <x v="1"/>
    <s v="indie rock"/>
    <n v="955"/>
    <s v="DK"/>
    <s v="DKK"/>
    <n v="1550815200"/>
    <x v="165"/>
    <n v="1552798800"/>
    <d v="2019-03-16T05:00:00"/>
    <b v="0"/>
    <b v="1"/>
  </r>
  <r>
    <n v="169"/>
    <s v="Tran, Steele and Wilson"/>
    <s v="Profit-focused modular product"/>
    <n v="23300"/>
    <n v="98811"/>
    <x v="1"/>
    <n v="4.240815450643777"/>
    <n v="77.988161010260455"/>
    <x v="4"/>
    <s v="shorts"/>
    <n v="1267"/>
    <s v="US"/>
    <s v="USD"/>
    <n v="1339909200"/>
    <x v="166"/>
    <n v="1342328400"/>
    <d v="2012-07-14T05:00:00"/>
    <b v="0"/>
    <b v="1"/>
  </r>
  <r>
    <n v="170"/>
    <s v="Summers, Gallegos and Stein"/>
    <s v="Mandatory mobile product"/>
    <n v="188100"/>
    <n v="5528"/>
    <x v="0"/>
    <n v="2.9388623072833599E-2"/>
    <n v="82.507462686567166"/>
    <x v="1"/>
    <s v="indie rock"/>
    <n v="67"/>
    <s v="US"/>
    <s v="USD"/>
    <n v="1501736400"/>
    <x v="167"/>
    <n v="1502341200"/>
    <d v="2017-08-09T05:00:00"/>
    <b v="0"/>
    <b v="0"/>
  </r>
  <r>
    <n v="171"/>
    <s v="Blair Group"/>
    <s v="Public-key 3rdgeneration budgetary management"/>
    <n v="4900"/>
    <n v="521"/>
    <x v="0"/>
    <n v="0.1063265306122449"/>
    <n v="104.2"/>
    <x v="5"/>
    <s v="translations"/>
    <n v="5"/>
    <s v="US"/>
    <s v="USD"/>
    <n v="1395291600"/>
    <x v="168"/>
    <n v="1397192400"/>
    <d v="2014-04-10T05:00:00"/>
    <b v="0"/>
    <b v="0"/>
  </r>
  <r>
    <n v="172"/>
    <s v="Nixon Inc"/>
    <s v="Centralized national firmware"/>
    <n v="800"/>
    <n v="663"/>
    <x v="0"/>
    <n v="0.82874999999999999"/>
    <n v="25.5"/>
    <x v="4"/>
    <s v="documentary"/>
    <n v="26"/>
    <s v="US"/>
    <s v="USD"/>
    <n v="1405746000"/>
    <x v="169"/>
    <n v="1407042000"/>
    <d v="2014-08-02T05:00:00"/>
    <b v="0"/>
    <b v="1"/>
  </r>
  <r>
    <n v="173"/>
    <s v="White LLC"/>
    <s v="Cross-group 4thgeneration middleware"/>
    <n v="96700"/>
    <n v="157635"/>
    <x v="1"/>
    <n v="1.6301447776628748"/>
    <n v="100.98334401024984"/>
    <x v="3"/>
    <s v="plays"/>
    <n v="1561"/>
    <s v="US"/>
    <s v="USD"/>
    <n v="1368853200"/>
    <x v="170"/>
    <n v="1369371600"/>
    <d v="2013-05-23T05:00:00"/>
    <b v="0"/>
    <b v="0"/>
  </r>
  <r>
    <n v="174"/>
    <s v="Santos, Black and Donovan"/>
    <s v="Pre-emptive scalable access"/>
    <n v="600"/>
    <n v="5368"/>
    <x v="1"/>
    <n v="8.9466666666666672"/>
    <n v="111.83333333333333"/>
    <x v="2"/>
    <s v="wearables"/>
    <n v="48"/>
    <s v="US"/>
    <s v="USD"/>
    <n v="1444021200"/>
    <x v="171"/>
    <n v="1444107600"/>
    <d v="2015-10-05T05:00:00"/>
    <b v="0"/>
    <b v="1"/>
  </r>
  <r>
    <n v="175"/>
    <s v="Jones, Contreras and Burnett"/>
    <s v="Sharable intangible migration"/>
    <n v="181200"/>
    <n v="47459"/>
    <x v="0"/>
    <n v="0.26191501103752757"/>
    <n v="41.999115044247787"/>
    <x v="3"/>
    <s v="plays"/>
    <n v="1130"/>
    <s v="US"/>
    <s v="USD"/>
    <n v="1472619600"/>
    <x v="172"/>
    <n v="1474261200"/>
    <d v="2016-09-18T05:00:00"/>
    <b v="0"/>
    <b v="0"/>
  </r>
  <r>
    <n v="176"/>
    <s v="Stone-Orozco"/>
    <s v="Proactive scalable Graphical User Interface"/>
    <n v="115000"/>
    <n v="86060"/>
    <x v="0"/>
    <n v="0.74834782608695649"/>
    <n v="110.05115089514067"/>
    <x v="3"/>
    <s v="plays"/>
    <n v="782"/>
    <s v="US"/>
    <s v="USD"/>
    <n v="1472878800"/>
    <x v="173"/>
    <n v="1473656400"/>
    <d v="2016-09-11T05:00:00"/>
    <b v="0"/>
    <b v="0"/>
  </r>
  <r>
    <n v="177"/>
    <s v="Lee, Gibson and Morgan"/>
    <s v="Digitized solution-oriented product"/>
    <n v="38800"/>
    <n v="161593"/>
    <x v="1"/>
    <n v="4.1647680412371137"/>
    <n v="58.997079225994888"/>
    <x v="3"/>
    <s v="plays"/>
    <n v="2739"/>
    <s v="US"/>
    <s v="USD"/>
    <n v="1289800800"/>
    <x v="174"/>
    <n v="1291960800"/>
    <d v="2010-12-09T06:00:00"/>
    <b v="0"/>
    <b v="0"/>
  </r>
  <r>
    <n v="178"/>
    <s v="Alexander-Williams"/>
    <s v="Triple-buffered cohesive structure"/>
    <n v="7200"/>
    <n v="6927"/>
    <x v="0"/>
    <n v="0.96208333333333329"/>
    <n v="32.985714285714288"/>
    <x v="0"/>
    <s v="food trucks"/>
    <n v="210"/>
    <s v="US"/>
    <s v="USD"/>
    <n v="1505970000"/>
    <x v="175"/>
    <n v="1506747600"/>
    <d v="2017-09-29T05:00:00"/>
    <b v="0"/>
    <b v="0"/>
  </r>
  <r>
    <n v="179"/>
    <s v="Marks Ltd"/>
    <s v="Realigned human-resource orchestration"/>
    <n v="44500"/>
    <n v="159185"/>
    <x v="1"/>
    <n v="3.5771910112359548"/>
    <n v="45.005654509471306"/>
    <x v="3"/>
    <s v="plays"/>
    <n v="3537"/>
    <s v="CA"/>
    <s v="CAD"/>
    <n v="1363496400"/>
    <x v="176"/>
    <n v="1363582800"/>
    <d v="2013-03-17T05:00:00"/>
    <b v="0"/>
    <b v="1"/>
  </r>
  <r>
    <n v="180"/>
    <s v="Olsen, Edwards and Reid"/>
    <s v="Optional clear-thinking software"/>
    <n v="56000"/>
    <n v="172736"/>
    <x v="1"/>
    <n v="3.0845714285714285"/>
    <n v="81.98196487897485"/>
    <x v="2"/>
    <s v="wearables"/>
    <n v="2107"/>
    <s v="AU"/>
    <s v="AUD"/>
    <n v="1269234000"/>
    <x v="177"/>
    <n v="1269666000"/>
    <d v="2010-03-26T05:00:00"/>
    <b v="0"/>
    <b v="0"/>
  </r>
  <r>
    <n v="181"/>
    <s v="Daniels, Rose and Tyler"/>
    <s v="Centralized global approach"/>
    <n v="8600"/>
    <n v="5315"/>
    <x v="0"/>
    <n v="0.61802325581395345"/>
    <n v="39.080882352941174"/>
    <x v="2"/>
    <s v="web"/>
    <n v="136"/>
    <s v="US"/>
    <s v="USD"/>
    <n v="1507093200"/>
    <x v="178"/>
    <n v="1508648400"/>
    <d v="2017-10-21T05:00:00"/>
    <b v="0"/>
    <b v="0"/>
  </r>
  <r>
    <n v="182"/>
    <s v="Adams Group"/>
    <s v="Reverse-engineered bandwidth-monitored contingency"/>
    <n v="27100"/>
    <n v="195750"/>
    <x v="1"/>
    <n v="7.2232472324723247"/>
    <n v="58.996383363471971"/>
    <x v="3"/>
    <s v="plays"/>
    <n v="3318"/>
    <s v="DK"/>
    <s v="DKK"/>
    <n v="1560574800"/>
    <x v="179"/>
    <n v="1561957200"/>
    <d v="2019-06-30T05:00:00"/>
    <b v="0"/>
    <b v="0"/>
  </r>
  <r>
    <n v="183"/>
    <s v="Rogers, Huerta and Medina"/>
    <s v="Pre-emptive bandwidth-monitored instruction set"/>
    <n v="5100"/>
    <n v="3525"/>
    <x v="0"/>
    <n v="0.69117647058823528"/>
    <n v="40.988372093023258"/>
    <x v="1"/>
    <s v="rock"/>
    <n v="86"/>
    <s v="CA"/>
    <s v="CAD"/>
    <n v="1284008400"/>
    <x v="180"/>
    <n v="1285131600"/>
    <d v="2010-09-21T05:00:00"/>
    <b v="0"/>
    <b v="0"/>
  </r>
  <r>
    <n v="184"/>
    <s v="Howard, Carter and Griffith"/>
    <s v="Adaptive asynchronous emulation"/>
    <n v="3600"/>
    <n v="10550"/>
    <x v="1"/>
    <n v="2.9305555555555554"/>
    <n v="31.029411764705884"/>
    <x v="3"/>
    <s v="plays"/>
    <n v="340"/>
    <s v="US"/>
    <s v="USD"/>
    <n v="1556859600"/>
    <x v="181"/>
    <n v="1556946000"/>
    <d v="2019-05-03T05:00:00"/>
    <b v="0"/>
    <b v="0"/>
  </r>
  <r>
    <n v="185"/>
    <s v="Bailey PLC"/>
    <s v="Innovative actuating conglomeration"/>
    <n v="1000"/>
    <n v="718"/>
    <x v="0"/>
    <n v="0.71799999999999997"/>
    <n v="37.789473684210527"/>
    <x v="4"/>
    <s v="television"/>
    <n v="19"/>
    <s v="US"/>
    <s v="USD"/>
    <n v="1526187600"/>
    <x v="182"/>
    <n v="1527138000"/>
    <d v="2018-05-23T05:00:00"/>
    <b v="0"/>
    <b v="0"/>
  </r>
  <r>
    <n v="186"/>
    <s v="Parker Group"/>
    <s v="Grass-roots foreground policy"/>
    <n v="88800"/>
    <n v="28358"/>
    <x v="0"/>
    <n v="0.31934684684684683"/>
    <n v="32.006772009029348"/>
    <x v="3"/>
    <s v="plays"/>
    <n v="886"/>
    <s v="US"/>
    <s v="USD"/>
    <n v="1400821200"/>
    <x v="183"/>
    <n v="1402117200"/>
    <d v="2014-06-06T05:00:00"/>
    <b v="0"/>
    <b v="0"/>
  </r>
  <r>
    <n v="187"/>
    <s v="Fox Group"/>
    <s v="Horizontal transitional paradigm"/>
    <n v="60200"/>
    <n v="138384"/>
    <x v="1"/>
    <n v="2.2987375415282392"/>
    <n v="95.966712898751737"/>
    <x v="4"/>
    <s v="shorts"/>
    <n v="1442"/>
    <s v="CA"/>
    <s v="CAD"/>
    <n v="1361599200"/>
    <x v="184"/>
    <n v="1364014800"/>
    <d v="2013-03-22T05:00:00"/>
    <b v="0"/>
    <b v="1"/>
  </r>
  <r>
    <n v="188"/>
    <s v="Walker, Jones and Rodriguez"/>
    <s v="Networked didactic info-mediaries"/>
    <n v="8200"/>
    <n v="2625"/>
    <x v="0"/>
    <n v="0.3201219512195122"/>
    <n v="75"/>
    <x v="3"/>
    <s v="plays"/>
    <n v="35"/>
    <s v="IT"/>
    <s v="EUR"/>
    <n v="1417500000"/>
    <x v="185"/>
    <n v="1417586400"/>
    <d v="2014-12-02T06:00:00"/>
    <b v="0"/>
    <b v="0"/>
  </r>
  <r>
    <n v="189"/>
    <s v="Anthony-Shaw"/>
    <s v="Switchable contextually-based access"/>
    <n v="191300"/>
    <n v="45004"/>
    <x v="3"/>
    <n v="0.23525352848928385"/>
    <n v="102.0498866213152"/>
    <x v="3"/>
    <s v="plays"/>
    <n v="441"/>
    <s v="US"/>
    <s v="USD"/>
    <n v="1457071200"/>
    <x v="186"/>
    <n v="1457071200"/>
    <d v="2016-03-03T06:00:00"/>
    <b v="0"/>
    <b v="0"/>
  </r>
  <r>
    <n v="190"/>
    <s v="Cook LLC"/>
    <s v="Up-sized dynamic throughput"/>
    <n v="3700"/>
    <n v="2538"/>
    <x v="0"/>
    <n v="0.68594594594594593"/>
    <n v="105.75"/>
    <x v="3"/>
    <s v="plays"/>
    <n v="24"/>
    <s v="US"/>
    <s v="USD"/>
    <n v="1370322000"/>
    <x v="187"/>
    <n v="1370408400"/>
    <d v="2013-06-04T05:00:00"/>
    <b v="0"/>
    <b v="1"/>
  </r>
  <r>
    <n v="191"/>
    <s v="Sutton PLC"/>
    <s v="Mandatory reciprocal superstructure"/>
    <n v="8400"/>
    <n v="3188"/>
    <x v="0"/>
    <n v="0.37952380952380954"/>
    <n v="37.069767441860463"/>
    <x v="3"/>
    <s v="plays"/>
    <n v="86"/>
    <s v="IT"/>
    <s v="EUR"/>
    <n v="1552366800"/>
    <x v="188"/>
    <n v="1552626000"/>
    <d v="2019-03-14T05:00:00"/>
    <b v="0"/>
    <b v="0"/>
  </r>
  <r>
    <n v="192"/>
    <s v="Long, Morgan and Mitchell"/>
    <s v="Upgradable 4thgeneration productivity"/>
    <n v="42600"/>
    <n v="8517"/>
    <x v="0"/>
    <n v="0.19992957746478873"/>
    <n v="35.049382716049379"/>
    <x v="1"/>
    <s v="rock"/>
    <n v="243"/>
    <s v="US"/>
    <s v="USD"/>
    <n v="1403845200"/>
    <x v="189"/>
    <n v="1404190800"/>
    <d v="2014-06-30T05:00:00"/>
    <b v="0"/>
    <b v="0"/>
  </r>
  <r>
    <n v="193"/>
    <s v="Calhoun, Rogers and Long"/>
    <s v="Progressive discrete hub"/>
    <n v="6600"/>
    <n v="3012"/>
    <x v="0"/>
    <n v="0.45636363636363636"/>
    <n v="46.338461538461537"/>
    <x v="1"/>
    <s v="indie rock"/>
    <n v="65"/>
    <s v="US"/>
    <s v="USD"/>
    <n v="1523163600"/>
    <x v="190"/>
    <n v="1523509200"/>
    <d v="2018-04-11T05:00:00"/>
    <b v="1"/>
    <b v="0"/>
  </r>
  <r>
    <n v="194"/>
    <s v="Sandoval Group"/>
    <s v="Assimilated multi-tasking archive"/>
    <n v="7100"/>
    <n v="8716"/>
    <x v="1"/>
    <n v="1.227605633802817"/>
    <n v="69.174603174603178"/>
    <x v="1"/>
    <s v="metal"/>
    <n v="126"/>
    <s v="US"/>
    <s v="USD"/>
    <n v="1442206800"/>
    <x v="191"/>
    <n v="1443589200"/>
    <d v="2015-09-29T05:00:00"/>
    <b v="0"/>
    <b v="0"/>
  </r>
  <r>
    <n v="195"/>
    <s v="Smith and Sons"/>
    <s v="Upgradable high-level solution"/>
    <n v="15800"/>
    <n v="57157"/>
    <x v="1"/>
    <n v="3.61753164556962"/>
    <n v="109.07824427480917"/>
    <x v="1"/>
    <s v="electric music"/>
    <n v="524"/>
    <s v="US"/>
    <s v="USD"/>
    <n v="1532840400"/>
    <x v="192"/>
    <n v="1533445200"/>
    <d v="2018-08-04T05:00:00"/>
    <b v="0"/>
    <b v="0"/>
  </r>
  <r>
    <n v="196"/>
    <s v="King Inc"/>
    <s v="Organic bandwidth-monitored frame"/>
    <n v="8200"/>
    <n v="5178"/>
    <x v="0"/>
    <n v="0.63146341463414635"/>
    <n v="51.78"/>
    <x v="2"/>
    <s v="wearables"/>
    <n v="100"/>
    <s v="DK"/>
    <s v="DKK"/>
    <n v="1472878800"/>
    <x v="173"/>
    <n v="1474520400"/>
    <d v="2016-09-21T05:00:00"/>
    <b v="0"/>
    <b v="0"/>
  </r>
  <r>
    <n v="197"/>
    <s v="Perry and Sons"/>
    <s v="Business-focused logistical framework"/>
    <n v="54700"/>
    <n v="163118"/>
    <x v="1"/>
    <n v="2.9820475319926874"/>
    <n v="82.010055304172951"/>
    <x v="4"/>
    <s v="drama"/>
    <n v="1989"/>
    <s v="US"/>
    <s v="USD"/>
    <n v="1498194000"/>
    <x v="193"/>
    <n v="1499403600"/>
    <d v="2017-07-06T05:00:00"/>
    <b v="0"/>
    <b v="0"/>
  </r>
  <r>
    <n v="198"/>
    <s v="Palmer Inc"/>
    <s v="Universal multi-state capability"/>
    <n v="63200"/>
    <n v="6041"/>
    <x v="0"/>
    <n v="9.5585443037974685E-2"/>
    <n v="35.958333333333336"/>
    <x v="1"/>
    <s v="electric music"/>
    <n v="168"/>
    <s v="US"/>
    <s v="USD"/>
    <n v="1281070800"/>
    <x v="194"/>
    <n v="1283576400"/>
    <d v="2010-09-03T05:00:00"/>
    <b v="0"/>
    <b v="0"/>
  </r>
  <r>
    <n v="199"/>
    <s v="Hull, Baker and Martinez"/>
    <s v="Digitized reciprocal infrastructure"/>
    <n v="1800"/>
    <n v="968"/>
    <x v="0"/>
    <n v="0.5377777777777778"/>
    <n v="74.461538461538467"/>
    <x v="1"/>
    <s v="rock"/>
    <n v="13"/>
    <s v="US"/>
    <s v="USD"/>
    <n v="1436245200"/>
    <x v="195"/>
    <n v="1436590800"/>
    <d v="2015-07-10T05:00:00"/>
    <b v="0"/>
    <b v="0"/>
  </r>
  <r>
    <n v="200"/>
    <s v="Becker, Rice and White"/>
    <s v="Reduced dedicated capability"/>
    <n v="100"/>
    <n v="2"/>
    <x v="0"/>
    <n v="0.02"/>
    <n v="2"/>
    <x v="3"/>
    <s v="plays"/>
    <n v="1"/>
    <s v="CA"/>
    <s v="CAD"/>
    <n v="1269493200"/>
    <x v="152"/>
    <n v="1270443600"/>
    <d v="2010-04-04T05:00:00"/>
    <b v="0"/>
    <b v="0"/>
  </r>
  <r>
    <n v="201"/>
    <s v="Osborne, Perkins and Knox"/>
    <s v="Cross-platform bi-directional workforce"/>
    <n v="2100"/>
    <n v="14305"/>
    <x v="1"/>
    <n v="6.8119047619047617"/>
    <n v="91.114649681528661"/>
    <x v="2"/>
    <s v="web"/>
    <n v="157"/>
    <s v="US"/>
    <s v="USD"/>
    <n v="1406264400"/>
    <x v="196"/>
    <n v="1407819600"/>
    <d v="2014-08-11T05:00:00"/>
    <b v="0"/>
    <b v="0"/>
  </r>
  <r>
    <n v="202"/>
    <s v="Mcknight-Freeman"/>
    <s v="Upgradable scalable methodology"/>
    <n v="8300"/>
    <n v="6543"/>
    <x v="3"/>
    <n v="0.78831325301204824"/>
    <n v="79.792682926829272"/>
    <x v="0"/>
    <s v="food trucks"/>
    <n v="82"/>
    <s v="US"/>
    <s v="USD"/>
    <n v="1317531600"/>
    <x v="197"/>
    <n v="1317877200"/>
    <d v="2011-10-05T05:00:00"/>
    <b v="0"/>
    <b v="0"/>
  </r>
  <r>
    <n v="203"/>
    <s v="Hayden, Shannon and Stein"/>
    <s v="Customer-focused client-server service-desk"/>
    <n v="143900"/>
    <n v="193413"/>
    <x v="1"/>
    <n v="1.3440792216817234"/>
    <n v="42.999777678968428"/>
    <x v="3"/>
    <s v="plays"/>
    <n v="4498"/>
    <s v="AU"/>
    <s v="AUD"/>
    <n v="1484632800"/>
    <x v="198"/>
    <n v="1484805600"/>
    <d v="2017-01-18T06:00:00"/>
    <b v="0"/>
    <b v="0"/>
  </r>
  <r>
    <n v="204"/>
    <s v="Daniel-Luna"/>
    <s v="Mandatory multimedia leverage"/>
    <n v="75000"/>
    <n v="2529"/>
    <x v="0"/>
    <n v="3.372E-2"/>
    <n v="63.225000000000001"/>
    <x v="1"/>
    <s v="jazz"/>
    <n v="40"/>
    <s v="US"/>
    <s v="USD"/>
    <n v="1301806800"/>
    <x v="199"/>
    <n v="1302670800"/>
    <d v="2011-04-12T05:00:00"/>
    <b v="0"/>
    <b v="0"/>
  </r>
  <r>
    <n v="205"/>
    <s v="Weaver-Marquez"/>
    <s v="Focused analyzing circuit"/>
    <n v="1300"/>
    <n v="5614"/>
    <x v="1"/>
    <n v="4.3184615384615386"/>
    <n v="70.174999999999997"/>
    <x v="3"/>
    <s v="plays"/>
    <n v="80"/>
    <s v="US"/>
    <s v="USD"/>
    <n v="1539752400"/>
    <x v="200"/>
    <n v="1540789200"/>
    <d v="2018-10-28T05:00:00"/>
    <b v="1"/>
    <b v="0"/>
  </r>
  <r>
    <n v="206"/>
    <s v="Austin, Baker and Kelley"/>
    <s v="Fundamental grid-enabled strategy"/>
    <n v="9000"/>
    <n v="3496"/>
    <x v="3"/>
    <n v="0.38844444444444443"/>
    <n v="61.333333333333336"/>
    <x v="5"/>
    <s v="fiction"/>
    <n v="57"/>
    <s v="US"/>
    <s v="USD"/>
    <n v="1267250400"/>
    <x v="201"/>
    <n v="1268028000"/>
    <d v="2010-03-07T06:00:00"/>
    <b v="0"/>
    <b v="0"/>
  </r>
  <r>
    <n v="207"/>
    <s v="Carney-Anderson"/>
    <s v="Digitized 5thgeneration knowledgebase"/>
    <n v="1000"/>
    <n v="4257"/>
    <x v="1"/>
    <n v="4.2569999999999997"/>
    <n v="99"/>
    <x v="1"/>
    <s v="rock"/>
    <n v="43"/>
    <s v="US"/>
    <s v="USD"/>
    <n v="1535432400"/>
    <x v="202"/>
    <n v="1537160400"/>
    <d v="2018-09-16T05:00:00"/>
    <b v="0"/>
    <b v="1"/>
  </r>
  <r>
    <n v="208"/>
    <s v="Jackson Inc"/>
    <s v="Mandatory multi-tasking encryption"/>
    <n v="196900"/>
    <n v="199110"/>
    <x v="1"/>
    <n v="1.0112239715591671"/>
    <n v="96.984900146127615"/>
    <x v="4"/>
    <s v="documentary"/>
    <n v="2053"/>
    <s v="US"/>
    <s v="USD"/>
    <n v="1510207200"/>
    <x v="203"/>
    <n v="1512280800"/>
    <d v="2017-12-02T06:00:00"/>
    <b v="0"/>
    <b v="0"/>
  </r>
  <r>
    <n v="209"/>
    <s v="Warren Ltd"/>
    <s v="Distributed system-worthy application"/>
    <n v="194500"/>
    <n v="41212"/>
    <x v="2"/>
    <n v="0.21188688946015424"/>
    <n v="51.004950495049506"/>
    <x v="4"/>
    <s v="documentary"/>
    <n v="808"/>
    <s v="AU"/>
    <s v="AUD"/>
    <n v="1462510800"/>
    <x v="204"/>
    <n v="1463115600"/>
    <d v="2016-05-12T05:00:00"/>
    <b v="0"/>
    <b v="0"/>
  </r>
  <r>
    <n v="210"/>
    <s v="Schultz Inc"/>
    <s v="Synergistic tertiary time-frame"/>
    <n v="9400"/>
    <n v="6338"/>
    <x v="0"/>
    <n v="0.67425531914893622"/>
    <n v="28.044247787610619"/>
    <x v="4"/>
    <s v="science fiction"/>
    <n v="226"/>
    <s v="DK"/>
    <s v="DKK"/>
    <n v="1488520800"/>
    <x v="205"/>
    <n v="1490850000"/>
    <d v="2017-03-29T05:00:00"/>
    <b v="0"/>
    <b v="0"/>
  </r>
  <r>
    <n v="211"/>
    <s v="Thompson LLC"/>
    <s v="Customer-focused impactful benchmark"/>
    <n v="104400"/>
    <n v="99100"/>
    <x v="0"/>
    <n v="0.9492337164750958"/>
    <n v="60.984615384615381"/>
    <x v="3"/>
    <s v="plays"/>
    <n v="1625"/>
    <s v="US"/>
    <s v="USD"/>
    <n v="1377579600"/>
    <x v="206"/>
    <n v="1379653200"/>
    <d v="2013-09-19T05:00:00"/>
    <b v="0"/>
    <b v="0"/>
  </r>
  <r>
    <n v="212"/>
    <s v="Johnson Inc"/>
    <s v="Profound next generation infrastructure"/>
    <n v="8100"/>
    <n v="12300"/>
    <x v="1"/>
    <n v="1.5185185185185186"/>
    <n v="73.214285714285708"/>
    <x v="3"/>
    <s v="plays"/>
    <n v="168"/>
    <s v="US"/>
    <s v="USD"/>
    <n v="1576389600"/>
    <x v="207"/>
    <n v="1580364000"/>
    <d v="2020-01-29T06:00:00"/>
    <b v="0"/>
    <b v="0"/>
  </r>
  <r>
    <n v="213"/>
    <s v="Morgan-Warren"/>
    <s v="Face-to-face encompassing info-mediaries"/>
    <n v="87900"/>
    <n v="171549"/>
    <x v="1"/>
    <n v="1.9516382252559727"/>
    <n v="39.997435299603637"/>
    <x v="1"/>
    <s v="indie rock"/>
    <n v="4289"/>
    <s v="US"/>
    <s v="USD"/>
    <n v="1289019600"/>
    <x v="208"/>
    <n v="1289714400"/>
    <d v="2010-11-13T06:00:00"/>
    <b v="0"/>
    <b v="1"/>
  </r>
  <r>
    <n v="214"/>
    <s v="Sullivan Group"/>
    <s v="Open-source fresh-thinking policy"/>
    <n v="1400"/>
    <n v="14324"/>
    <x v="1"/>
    <n v="10.231428571428571"/>
    <n v="86.812121212121212"/>
    <x v="1"/>
    <s v="rock"/>
    <n v="165"/>
    <s v="US"/>
    <s v="USD"/>
    <n v="1282194000"/>
    <x v="209"/>
    <n v="1282712400"/>
    <d v="2010-08-24T05:00:00"/>
    <b v="0"/>
    <b v="0"/>
  </r>
  <r>
    <n v="215"/>
    <s v="Vargas, Banks and Palmer"/>
    <s v="Extended 24/7 implementation"/>
    <n v="156800"/>
    <n v="6024"/>
    <x v="0"/>
    <n v="3.8418367346938778E-2"/>
    <n v="42.125874125874127"/>
    <x v="3"/>
    <s v="plays"/>
    <n v="143"/>
    <s v="US"/>
    <s v="USD"/>
    <n v="1550037600"/>
    <x v="210"/>
    <n v="1550210400"/>
    <d v="2019-02-14T06:00:00"/>
    <b v="0"/>
    <b v="0"/>
  </r>
  <r>
    <n v="216"/>
    <s v="Johnson, Dixon and Zimmerman"/>
    <s v="Organic dynamic algorithm"/>
    <n v="121700"/>
    <n v="188721"/>
    <x v="1"/>
    <n v="1.5507066557107643"/>
    <n v="103.97851239669421"/>
    <x v="3"/>
    <s v="plays"/>
    <n v="1815"/>
    <s v="US"/>
    <s v="USD"/>
    <n v="1321941600"/>
    <x v="211"/>
    <n v="1322114400"/>
    <d v="2011-11-23T06:00:00"/>
    <b v="0"/>
    <b v="0"/>
  </r>
  <r>
    <n v="217"/>
    <s v="Moore, Dudley and Navarro"/>
    <s v="Organic multi-tasking focus group"/>
    <n v="129400"/>
    <n v="57911"/>
    <x v="0"/>
    <n v="0.44753477588871715"/>
    <n v="62.003211991434689"/>
    <x v="4"/>
    <s v="science fiction"/>
    <n v="934"/>
    <s v="US"/>
    <s v="USD"/>
    <n v="1556427600"/>
    <x v="212"/>
    <n v="1557205200"/>
    <d v="2019-05-06T05:00:00"/>
    <b v="0"/>
    <b v="0"/>
  </r>
  <r>
    <n v="218"/>
    <s v="Price-Rodriguez"/>
    <s v="Adaptive logistical initiative"/>
    <n v="5700"/>
    <n v="12309"/>
    <x v="1"/>
    <n v="2.1594736842105262"/>
    <n v="31.005037783375315"/>
    <x v="4"/>
    <s v="shorts"/>
    <n v="397"/>
    <s v="GB"/>
    <s v="GBP"/>
    <n v="1320991200"/>
    <x v="213"/>
    <n v="1323928800"/>
    <d v="2011-12-14T06:00:00"/>
    <b v="0"/>
    <b v="1"/>
  </r>
  <r>
    <n v="219"/>
    <s v="Huang-Henderson"/>
    <s v="Stand-alone mobile customer loyalty"/>
    <n v="41700"/>
    <n v="138497"/>
    <x v="1"/>
    <n v="3.3212709832134291"/>
    <n v="89.991552956465242"/>
    <x v="4"/>
    <s v="animation"/>
    <n v="1539"/>
    <s v="US"/>
    <s v="USD"/>
    <n v="1345093200"/>
    <x v="214"/>
    <n v="1346130000"/>
    <d v="2012-08-27T05:00:00"/>
    <b v="0"/>
    <b v="0"/>
  </r>
  <r>
    <n v="220"/>
    <s v="Owens-Le"/>
    <s v="Focused composite approach"/>
    <n v="7900"/>
    <n v="667"/>
    <x v="0"/>
    <n v="8.4430379746835441E-2"/>
    <n v="39.235294117647058"/>
    <x v="3"/>
    <s v="plays"/>
    <n v="17"/>
    <s v="US"/>
    <s v="USD"/>
    <n v="1309496400"/>
    <x v="215"/>
    <n v="1311051600"/>
    <d v="2011-07-18T05:00:00"/>
    <b v="1"/>
    <b v="0"/>
  </r>
  <r>
    <n v="221"/>
    <s v="Huff LLC"/>
    <s v="Face-to-face clear-thinking Local Area Network"/>
    <n v="121500"/>
    <n v="119830"/>
    <x v="0"/>
    <n v="0.9862551440329218"/>
    <n v="54.993116108306566"/>
    <x v="0"/>
    <s v="food trucks"/>
    <n v="2179"/>
    <s v="US"/>
    <s v="USD"/>
    <n v="1340254800"/>
    <x v="216"/>
    <n v="1340427600"/>
    <d v="2012-06-22T05:00:00"/>
    <b v="1"/>
    <b v="0"/>
  </r>
  <r>
    <n v="222"/>
    <s v="Johnson LLC"/>
    <s v="Cross-group cohesive circuit"/>
    <n v="4800"/>
    <n v="6623"/>
    <x v="1"/>
    <n v="1.3797916666666667"/>
    <n v="47.992753623188406"/>
    <x v="7"/>
    <s v="photography books"/>
    <n v="138"/>
    <s v="US"/>
    <s v="USD"/>
    <n v="1412226000"/>
    <x v="217"/>
    <n v="1412312400"/>
    <d v="2014-10-02T05:00:00"/>
    <b v="0"/>
    <b v="0"/>
  </r>
  <r>
    <n v="223"/>
    <s v="Chavez, Garcia and Cantu"/>
    <s v="Synergistic explicit capability"/>
    <n v="87300"/>
    <n v="81897"/>
    <x v="0"/>
    <n v="0.93810996563573879"/>
    <n v="87.966702470461868"/>
    <x v="3"/>
    <s v="plays"/>
    <n v="931"/>
    <s v="US"/>
    <s v="USD"/>
    <n v="1458104400"/>
    <x v="218"/>
    <n v="1459314000"/>
    <d v="2016-03-29T05:00:00"/>
    <b v="0"/>
    <b v="0"/>
  </r>
  <r>
    <n v="224"/>
    <s v="Lester-Moore"/>
    <s v="Diverse analyzing definition"/>
    <n v="46300"/>
    <n v="186885"/>
    <x v="1"/>
    <n v="4.0363930885529156"/>
    <n v="51.999165275459099"/>
    <x v="4"/>
    <s v="science fiction"/>
    <n v="3594"/>
    <s v="US"/>
    <s v="USD"/>
    <n v="1411534800"/>
    <x v="219"/>
    <n v="1415426400"/>
    <d v="2014-11-07T06:00:00"/>
    <b v="0"/>
    <b v="0"/>
  </r>
  <r>
    <n v="225"/>
    <s v="Fox-Quinn"/>
    <s v="Enterprise-wide reciprocal success"/>
    <n v="67800"/>
    <n v="176398"/>
    <x v="1"/>
    <n v="2.6017404129793511"/>
    <n v="29.999659863945578"/>
    <x v="1"/>
    <s v="rock"/>
    <n v="5880"/>
    <s v="US"/>
    <s v="USD"/>
    <n v="1399093200"/>
    <x v="220"/>
    <n v="1399093200"/>
    <d v="2014-05-02T05:00:00"/>
    <b v="1"/>
    <b v="0"/>
  </r>
  <r>
    <n v="226"/>
    <s v="Garcia Inc"/>
    <s v="Progressive neutral middleware"/>
    <n v="3000"/>
    <n v="10999"/>
    <x v="1"/>
    <n v="3.6663333333333332"/>
    <n v="98.205357142857139"/>
    <x v="7"/>
    <s v="photography books"/>
    <n v="112"/>
    <s v="US"/>
    <s v="USD"/>
    <n v="1270702800"/>
    <x v="221"/>
    <n v="1273899600"/>
    <d v="2010-05-14T05:00:00"/>
    <b v="0"/>
    <b v="0"/>
  </r>
  <r>
    <n v="227"/>
    <s v="Johnson-Lee"/>
    <s v="Intuitive exuding process improvement"/>
    <n v="60900"/>
    <n v="102751"/>
    <x v="1"/>
    <n v="1.687208538587849"/>
    <n v="108.96182396606575"/>
    <x v="6"/>
    <s v="mobile games"/>
    <n v="943"/>
    <s v="US"/>
    <s v="USD"/>
    <n v="1431666000"/>
    <x v="222"/>
    <n v="1432184400"/>
    <d v="2015-05-20T05:00:00"/>
    <b v="0"/>
    <b v="0"/>
  </r>
  <r>
    <n v="228"/>
    <s v="Pineda Group"/>
    <s v="Exclusive real-time protocol"/>
    <n v="137900"/>
    <n v="165352"/>
    <x v="1"/>
    <n v="1.1990717911530093"/>
    <n v="66.998379254457049"/>
    <x v="4"/>
    <s v="animation"/>
    <n v="2468"/>
    <s v="US"/>
    <s v="USD"/>
    <n v="1472619600"/>
    <x v="172"/>
    <n v="1474779600"/>
    <d v="2016-09-24T05:00:00"/>
    <b v="0"/>
    <b v="0"/>
  </r>
  <r>
    <n v="229"/>
    <s v="Hoffman-Howard"/>
    <s v="Extended encompassing application"/>
    <n v="85600"/>
    <n v="165798"/>
    <x v="1"/>
    <n v="1.936892523364486"/>
    <n v="64.99333594668758"/>
    <x v="6"/>
    <s v="mobile games"/>
    <n v="2551"/>
    <s v="US"/>
    <s v="USD"/>
    <n v="1496293200"/>
    <x v="223"/>
    <n v="1500440400"/>
    <d v="2017-07-18T05:00:00"/>
    <b v="0"/>
    <b v="1"/>
  </r>
  <r>
    <n v="230"/>
    <s v="Miranda, Hall and Mcgrath"/>
    <s v="Progressive value-added ability"/>
    <n v="2400"/>
    <n v="10084"/>
    <x v="1"/>
    <n v="4.2016666666666671"/>
    <n v="99.841584158415841"/>
    <x v="6"/>
    <s v="video games"/>
    <n v="101"/>
    <s v="US"/>
    <s v="USD"/>
    <n v="1575612000"/>
    <x v="224"/>
    <n v="1575612000"/>
    <d v="2019-12-05T06:00:00"/>
    <b v="0"/>
    <b v="0"/>
  </r>
  <r>
    <n v="231"/>
    <s v="Williams, Carter and Gonzalez"/>
    <s v="Cross-platform uniform hardware"/>
    <n v="7200"/>
    <n v="5523"/>
    <x v="3"/>
    <n v="0.76708333333333334"/>
    <n v="82.432835820895519"/>
    <x v="3"/>
    <s v="plays"/>
    <n v="67"/>
    <s v="US"/>
    <s v="USD"/>
    <n v="1369112400"/>
    <x v="225"/>
    <n v="1374123600"/>
    <d v="2013-07-17T05:00:00"/>
    <b v="0"/>
    <b v="0"/>
  </r>
  <r>
    <n v="232"/>
    <s v="Davis-Rodriguez"/>
    <s v="Progressive secondary portal"/>
    <n v="3400"/>
    <n v="5823"/>
    <x v="1"/>
    <n v="1.7126470588235294"/>
    <n v="63.293478260869563"/>
    <x v="3"/>
    <s v="plays"/>
    <n v="92"/>
    <s v="US"/>
    <s v="USD"/>
    <n v="1469422800"/>
    <x v="226"/>
    <n v="1469509200"/>
    <d v="2016-07-25T05:00:00"/>
    <b v="0"/>
    <b v="0"/>
  </r>
  <r>
    <n v="233"/>
    <s v="Reid, Rivera and Perry"/>
    <s v="Multi-lateral national adapter"/>
    <n v="3800"/>
    <n v="6000"/>
    <x v="1"/>
    <n v="1.5789473684210527"/>
    <n v="96.774193548387103"/>
    <x v="4"/>
    <s v="animation"/>
    <n v="62"/>
    <s v="US"/>
    <s v="USD"/>
    <n v="1307854800"/>
    <x v="227"/>
    <n v="1309237200"/>
    <d v="2011-06-27T05:00:00"/>
    <b v="0"/>
    <b v="0"/>
  </r>
  <r>
    <n v="234"/>
    <s v="Mendoza-Parker"/>
    <s v="Enterprise-wide motivating matrices"/>
    <n v="7500"/>
    <n v="8181"/>
    <x v="1"/>
    <n v="1.0908"/>
    <n v="54.906040268456373"/>
    <x v="6"/>
    <s v="video games"/>
    <n v="149"/>
    <s v="IT"/>
    <s v="EUR"/>
    <n v="1503378000"/>
    <x v="228"/>
    <n v="1503982800"/>
    <d v="2017-08-28T05:00:00"/>
    <b v="0"/>
    <b v="1"/>
  </r>
  <r>
    <n v="235"/>
    <s v="Lee, Ali and Guzman"/>
    <s v="Polarized upward-trending Local Area Network"/>
    <n v="8600"/>
    <n v="3589"/>
    <x v="0"/>
    <n v="0.41732558139534881"/>
    <n v="39.010869565217391"/>
    <x v="4"/>
    <s v="animation"/>
    <n v="92"/>
    <s v="US"/>
    <s v="USD"/>
    <n v="1486965600"/>
    <x v="229"/>
    <n v="1487397600"/>
    <d v="2017-02-17T06:00:00"/>
    <b v="0"/>
    <b v="0"/>
  </r>
  <r>
    <n v="236"/>
    <s v="Gallegos-Cobb"/>
    <s v="Object-based directional function"/>
    <n v="39500"/>
    <n v="4323"/>
    <x v="0"/>
    <n v="0.10944303797468355"/>
    <n v="75.84210526315789"/>
    <x v="1"/>
    <s v="rock"/>
    <n v="57"/>
    <s v="AU"/>
    <s v="AUD"/>
    <n v="1561438800"/>
    <x v="230"/>
    <n v="1562043600"/>
    <d v="2019-07-01T05:00:00"/>
    <b v="0"/>
    <b v="1"/>
  </r>
  <r>
    <n v="237"/>
    <s v="Ellison PLC"/>
    <s v="Re-contextualized tangible open architecture"/>
    <n v="9300"/>
    <n v="14822"/>
    <x v="1"/>
    <n v="1.593763440860215"/>
    <n v="45.051671732522799"/>
    <x v="4"/>
    <s v="animation"/>
    <n v="329"/>
    <s v="US"/>
    <s v="USD"/>
    <n v="1398402000"/>
    <x v="231"/>
    <n v="1398574800"/>
    <d v="2014-04-26T05:00:00"/>
    <b v="0"/>
    <b v="0"/>
  </r>
  <r>
    <n v="238"/>
    <s v="Bolton, Sanchez and Carrillo"/>
    <s v="Distributed systemic adapter"/>
    <n v="2400"/>
    <n v="10138"/>
    <x v="1"/>
    <n v="4.2241666666666671"/>
    <n v="104.51546391752578"/>
    <x v="3"/>
    <s v="plays"/>
    <n v="97"/>
    <s v="DK"/>
    <s v="DKK"/>
    <n v="1513231200"/>
    <x v="232"/>
    <n v="1515391200"/>
    <d v="2018-01-07T06:00:00"/>
    <b v="0"/>
    <b v="1"/>
  </r>
  <r>
    <n v="239"/>
    <s v="Mason-Sanders"/>
    <s v="Networked web-enabled instruction set"/>
    <n v="3200"/>
    <n v="3127"/>
    <x v="0"/>
    <n v="0.97718749999999999"/>
    <n v="76.268292682926827"/>
    <x v="2"/>
    <s v="wearables"/>
    <n v="41"/>
    <s v="US"/>
    <s v="USD"/>
    <n v="1440824400"/>
    <x v="233"/>
    <n v="1441170000"/>
    <d v="2015-09-01T05:00:00"/>
    <b v="0"/>
    <b v="0"/>
  </r>
  <r>
    <n v="240"/>
    <s v="Pitts-Reed"/>
    <s v="Vision-oriented dynamic service-desk"/>
    <n v="29400"/>
    <n v="123124"/>
    <x v="1"/>
    <n v="4.1878911564625847"/>
    <n v="69.015695067264573"/>
    <x v="3"/>
    <s v="plays"/>
    <n v="1784"/>
    <s v="US"/>
    <s v="USD"/>
    <n v="1281070800"/>
    <x v="194"/>
    <n v="1281157200"/>
    <d v="2010-08-06T05:00:00"/>
    <b v="0"/>
    <b v="0"/>
  </r>
  <r>
    <n v="241"/>
    <s v="Gonzalez-Martinez"/>
    <s v="Vision-oriented actuating open system"/>
    <n v="168500"/>
    <n v="171729"/>
    <x v="1"/>
    <n v="1.0191632047477746"/>
    <n v="101.97684085510689"/>
    <x v="5"/>
    <s v="nonfiction"/>
    <n v="1684"/>
    <s v="AU"/>
    <s v="AUD"/>
    <n v="1397365200"/>
    <x v="234"/>
    <n v="1398229200"/>
    <d v="2014-04-22T05:00:00"/>
    <b v="0"/>
    <b v="1"/>
  </r>
  <r>
    <n v="242"/>
    <s v="Hill, Martin and Garcia"/>
    <s v="Sharable scalable core"/>
    <n v="8400"/>
    <n v="10729"/>
    <x v="1"/>
    <n v="1.2772619047619047"/>
    <n v="42.915999999999997"/>
    <x v="1"/>
    <s v="rock"/>
    <n v="250"/>
    <s v="US"/>
    <s v="USD"/>
    <n v="1494392400"/>
    <x v="235"/>
    <n v="1495256400"/>
    <d v="2017-05-19T05:00:00"/>
    <b v="0"/>
    <b v="1"/>
  </r>
  <r>
    <n v="243"/>
    <s v="Garcia PLC"/>
    <s v="Customer-focused attitude-oriented function"/>
    <n v="2300"/>
    <n v="10240"/>
    <x v="1"/>
    <n v="4.4521739130434783"/>
    <n v="43.025210084033617"/>
    <x v="3"/>
    <s v="plays"/>
    <n v="238"/>
    <s v="US"/>
    <s v="USD"/>
    <n v="1520143200"/>
    <x v="236"/>
    <n v="1520402400"/>
    <d v="2018-03-06T06:00:00"/>
    <b v="0"/>
    <b v="0"/>
  </r>
  <r>
    <n v="244"/>
    <s v="Herring-Bailey"/>
    <s v="Reverse-engineered system-worthy extranet"/>
    <n v="700"/>
    <n v="3988"/>
    <x v="1"/>
    <n v="5.6971428571428575"/>
    <n v="75.245283018867923"/>
    <x v="3"/>
    <s v="plays"/>
    <n v="53"/>
    <s v="US"/>
    <s v="USD"/>
    <n v="1405314000"/>
    <x v="237"/>
    <n v="1409806800"/>
    <d v="2014-09-03T05:00:00"/>
    <b v="0"/>
    <b v="0"/>
  </r>
  <r>
    <n v="245"/>
    <s v="Russell-Gardner"/>
    <s v="Re-engineered systematic monitoring"/>
    <n v="2900"/>
    <n v="14771"/>
    <x v="1"/>
    <n v="5.0934482758620687"/>
    <n v="69.023364485981304"/>
    <x v="3"/>
    <s v="plays"/>
    <n v="214"/>
    <s v="US"/>
    <s v="USD"/>
    <n v="1396846800"/>
    <x v="238"/>
    <n v="1396933200"/>
    <d v="2014-04-07T05:00:00"/>
    <b v="0"/>
    <b v="0"/>
  </r>
  <r>
    <n v="246"/>
    <s v="Walters-Carter"/>
    <s v="Seamless value-added standardization"/>
    <n v="4500"/>
    <n v="14649"/>
    <x v="1"/>
    <n v="3.2553333333333332"/>
    <n v="65.986486486486484"/>
    <x v="2"/>
    <s v="web"/>
    <n v="222"/>
    <s v="US"/>
    <s v="USD"/>
    <n v="1375678800"/>
    <x v="239"/>
    <n v="1376024400"/>
    <d v="2013-08-08T05:00:00"/>
    <b v="0"/>
    <b v="0"/>
  </r>
  <r>
    <n v="247"/>
    <s v="Johnson, Patterson and Montoya"/>
    <s v="Triple-buffered fresh-thinking frame"/>
    <n v="19800"/>
    <n v="184658"/>
    <x v="1"/>
    <n v="9.3261616161616168"/>
    <n v="98.013800424628457"/>
    <x v="5"/>
    <s v="fiction"/>
    <n v="1884"/>
    <s v="US"/>
    <s v="USD"/>
    <n v="1482386400"/>
    <x v="240"/>
    <n v="1483682400"/>
    <d v="2017-01-05T06:00:00"/>
    <b v="0"/>
    <b v="1"/>
  </r>
  <r>
    <n v="248"/>
    <s v="Roberts and Sons"/>
    <s v="Streamlined holistic knowledgebase"/>
    <n v="6200"/>
    <n v="13103"/>
    <x v="1"/>
    <n v="2.1133870967741935"/>
    <n v="60.105504587155963"/>
    <x v="6"/>
    <s v="mobile games"/>
    <n v="218"/>
    <s v="AU"/>
    <s v="AUD"/>
    <n v="1420005600"/>
    <x v="241"/>
    <n v="1420437600"/>
    <d v="2015-01-04T06:00:00"/>
    <b v="0"/>
    <b v="0"/>
  </r>
  <r>
    <n v="249"/>
    <s v="Avila-Nelson"/>
    <s v="Up-sized intermediate website"/>
    <n v="61500"/>
    <n v="168095"/>
    <x v="1"/>
    <n v="2.7332520325203253"/>
    <n v="26.000773395204948"/>
    <x v="5"/>
    <s v="translations"/>
    <n v="6465"/>
    <s v="US"/>
    <s v="USD"/>
    <n v="1420178400"/>
    <x v="242"/>
    <n v="1420783200"/>
    <d v="2015-01-08T06:00:00"/>
    <b v="0"/>
    <b v="0"/>
  </r>
  <r>
    <n v="250"/>
    <s v="Robbins and Sons"/>
    <s v="Future-proofed directional synergy"/>
    <n v="100"/>
    <n v="3"/>
    <x v="0"/>
    <n v="0.03"/>
    <n v="3"/>
    <x v="1"/>
    <s v="rock"/>
    <n v="1"/>
    <s v="US"/>
    <s v="USD"/>
    <n v="1264399200"/>
    <x v="67"/>
    <n v="1267423200"/>
    <d v="2010-02-28T06:00:00"/>
    <b v="0"/>
    <b v="0"/>
  </r>
  <r>
    <n v="251"/>
    <s v="Singleton Ltd"/>
    <s v="Enhanced user-facing function"/>
    <n v="7100"/>
    <n v="3840"/>
    <x v="0"/>
    <n v="0.54084507042253516"/>
    <n v="38.019801980198018"/>
    <x v="3"/>
    <s v="plays"/>
    <n v="101"/>
    <s v="US"/>
    <s v="USD"/>
    <n v="1355032800"/>
    <x v="243"/>
    <n v="1355205600"/>
    <d v="2012-12-10T06:00:00"/>
    <b v="0"/>
    <b v="0"/>
  </r>
  <r>
    <n v="252"/>
    <s v="Perez PLC"/>
    <s v="Operative bandwidth-monitored interface"/>
    <n v="1000"/>
    <n v="6263"/>
    <x v="1"/>
    <n v="6.2629999999999999"/>
    <n v="106.15254237288136"/>
    <x v="3"/>
    <s v="plays"/>
    <n v="59"/>
    <s v="US"/>
    <s v="USD"/>
    <n v="1382677200"/>
    <x v="244"/>
    <n v="1383109200"/>
    <d v="2013-10-29T05:00:00"/>
    <b v="0"/>
    <b v="0"/>
  </r>
  <r>
    <n v="253"/>
    <s v="Rogers, Jacobs and Jackson"/>
    <s v="Upgradable multi-state instruction set"/>
    <n v="121500"/>
    <n v="108161"/>
    <x v="0"/>
    <n v="0.8902139917695473"/>
    <n v="81.019475655430711"/>
    <x v="4"/>
    <s v="drama"/>
    <n v="1335"/>
    <s v="CA"/>
    <s v="CAD"/>
    <n v="1302238800"/>
    <x v="245"/>
    <n v="1303275600"/>
    <d v="2011-04-19T05:00:00"/>
    <b v="0"/>
    <b v="0"/>
  </r>
  <r>
    <n v="254"/>
    <s v="Barry Group"/>
    <s v="De-engineered static Local Area Network"/>
    <n v="4600"/>
    <n v="8505"/>
    <x v="1"/>
    <n v="1.8489130434782608"/>
    <n v="96.647727272727266"/>
    <x v="5"/>
    <s v="nonfiction"/>
    <n v="88"/>
    <s v="US"/>
    <s v="USD"/>
    <n v="1487656800"/>
    <x v="246"/>
    <n v="1487829600"/>
    <d v="2017-02-22T06:00:00"/>
    <b v="0"/>
    <b v="0"/>
  </r>
  <r>
    <n v="255"/>
    <s v="Rosales, Branch and Harmon"/>
    <s v="Upgradable grid-enabled superstructure"/>
    <n v="80500"/>
    <n v="96735"/>
    <x v="1"/>
    <n v="1.2016770186335404"/>
    <n v="57.003535651149086"/>
    <x v="1"/>
    <s v="rock"/>
    <n v="1697"/>
    <s v="US"/>
    <s v="USD"/>
    <n v="1297836000"/>
    <x v="247"/>
    <n v="1298268000"/>
    <d v="2011-02-20T06:00:00"/>
    <b v="0"/>
    <b v="1"/>
  </r>
  <r>
    <n v="256"/>
    <s v="Smith-Reid"/>
    <s v="Optimized actuating toolset"/>
    <n v="4100"/>
    <n v="959"/>
    <x v="0"/>
    <n v="0.23390243902439026"/>
    <n v="63.93333333333333"/>
    <x v="1"/>
    <s v="rock"/>
    <n v="15"/>
    <s v="GB"/>
    <s v="GBP"/>
    <n v="1453615200"/>
    <x v="248"/>
    <n v="1456812000"/>
    <d v="2016-02-29T06:00:00"/>
    <b v="0"/>
    <b v="0"/>
  </r>
  <r>
    <n v="257"/>
    <s v="Williams Inc"/>
    <s v="Decentralized exuding strategy"/>
    <n v="5700"/>
    <n v="8322"/>
    <x v="1"/>
    <n v="1.46"/>
    <n v="90.456521739130437"/>
    <x v="3"/>
    <s v="plays"/>
    <n v="92"/>
    <s v="US"/>
    <s v="USD"/>
    <n v="1362463200"/>
    <x v="249"/>
    <n v="1363669200"/>
    <d v="2013-03-18T05:00:00"/>
    <b v="0"/>
    <b v="0"/>
  </r>
  <r>
    <n v="258"/>
    <s v="Duncan, Mcdonald and Miller"/>
    <s v="Assimilated coherent hardware"/>
    <n v="5000"/>
    <n v="13424"/>
    <x v="1"/>
    <n v="2.6848000000000001"/>
    <n v="72.172043010752688"/>
    <x v="3"/>
    <s v="plays"/>
    <n v="186"/>
    <s v="US"/>
    <s v="USD"/>
    <n v="1481176800"/>
    <x v="250"/>
    <n v="1482904800"/>
    <d v="2016-12-27T06:00:00"/>
    <b v="0"/>
    <b v="1"/>
  </r>
  <r>
    <n v="259"/>
    <s v="Watkins Ltd"/>
    <s v="Multi-channeled responsive implementation"/>
    <n v="1800"/>
    <n v="10755"/>
    <x v="1"/>
    <n v="5.9749999999999996"/>
    <n v="77.934782608695656"/>
    <x v="7"/>
    <s v="photography books"/>
    <n v="138"/>
    <s v="US"/>
    <s v="USD"/>
    <n v="1354946400"/>
    <x v="251"/>
    <n v="1356588000"/>
    <d v="2012-12-26T06:00:00"/>
    <b v="1"/>
    <b v="0"/>
  </r>
  <r>
    <n v="260"/>
    <s v="Allen-Jones"/>
    <s v="Centralized modular initiative"/>
    <n v="6300"/>
    <n v="9935"/>
    <x v="1"/>
    <n v="1.5769841269841269"/>
    <n v="38.065134099616856"/>
    <x v="1"/>
    <s v="rock"/>
    <n v="261"/>
    <s v="US"/>
    <s v="USD"/>
    <n v="1348808400"/>
    <x v="136"/>
    <n v="1349845200"/>
    <d v="2012-10-09T05:00:00"/>
    <b v="0"/>
    <b v="0"/>
  </r>
  <r>
    <n v="261"/>
    <s v="Mason-Smith"/>
    <s v="Reverse-engineered cohesive migration"/>
    <n v="84300"/>
    <n v="26303"/>
    <x v="0"/>
    <n v="0.31201660735468567"/>
    <n v="57.936123348017624"/>
    <x v="1"/>
    <s v="rock"/>
    <n v="454"/>
    <s v="US"/>
    <s v="USD"/>
    <n v="1282712400"/>
    <x v="252"/>
    <n v="1283058000"/>
    <d v="2010-08-28T05:00:00"/>
    <b v="0"/>
    <b v="1"/>
  </r>
  <r>
    <n v="262"/>
    <s v="Lloyd, Kennedy and Davis"/>
    <s v="Compatible multimedia hub"/>
    <n v="1700"/>
    <n v="5328"/>
    <x v="1"/>
    <n v="3.1341176470588237"/>
    <n v="49.794392523364486"/>
    <x v="1"/>
    <s v="indie rock"/>
    <n v="107"/>
    <s v="US"/>
    <s v="USD"/>
    <n v="1301979600"/>
    <x v="253"/>
    <n v="1304226000"/>
    <d v="2011-04-30T05:00:00"/>
    <b v="0"/>
    <b v="1"/>
  </r>
  <r>
    <n v="263"/>
    <s v="Walker Ltd"/>
    <s v="Organic eco-centric success"/>
    <n v="2900"/>
    <n v="10756"/>
    <x v="1"/>
    <n v="3.7089655172413791"/>
    <n v="54.050251256281406"/>
    <x v="7"/>
    <s v="photography books"/>
    <n v="199"/>
    <s v="US"/>
    <s v="USD"/>
    <n v="1263016800"/>
    <x v="254"/>
    <n v="1263016800"/>
    <d v="2010-01-08T06:00:00"/>
    <b v="0"/>
    <b v="0"/>
  </r>
  <r>
    <n v="264"/>
    <s v="Gordon PLC"/>
    <s v="Virtual reciprocal policy"/>
    <n v="45600"/>
    <n v="165375"/>
    <x v="1"/>
    <n v="3.6266447368421053"/>
    <n v="30.002721335268504"/>
    <x v="3"/>
    <s v="plays"/>
    <n v="5512"/>
    <s v="US"/>
    <s v="USD"/>
    <n v="1360648800"/>
    <x v="255"/>
    <n v="1362031200"/>
    <d v="2013-02-27T06:00:00"/>
    <b v="0"/>
    <b v="0"/>
  </r>
  <r>
    <n v="265"/>
    <s v="Lee and Sons"/>
    <s v="Persevering interactive emulation"/>
    <n v="4900"/>
    <n v="6031"/>
    <x v="1"/>
    <n v="1.2308163265306122"/>
    <n v="70.127906976744185"/>
    <x v="3"/>
    <s v="plays"/>
    <n v="86"/>
    <s v="US"/>
    <s v="USD"/>
    <n v="1451800800"/>
    <x v="256"/>
    <n v="1455602400"/>
    <d v="2016-02-15T06:00:00"/>
    <b v="0"/>
    <b v="0"/>
  </r>
  <r>
    <n v="266"/>
    <s v="Cole LLC"/>
    <s v="Proactive responsive emulation"/>
    <n v="111900"/>
    <n v="85902"/>
    <x v="0"/>
    <n v="0.76766756032171579"/>
    <n v="26.996228786926462"/>
    <x v="1"/>
    <s v="jazz"/>
    <n v="3182"/>
    <s v="IT"/>
    <s v="EUR"/>
    <n v="1415340000"/>
    <x v="257"/>
    <n v="1418191200"/>
    <d v="2014-12-09T06:00:00"/>
    <b v="0"/>
    <b v="1"/>
  </r>
  <r>
    <n v="267"/>
    <s v="Acosta PLC"/>
    <s v="Extended eco-centric function"/>
    <n v="61600"/>
    <n v="143910"/>
    <x v="1"/>
    <n v="2.3362012987012988"/>
    <n v="51.990606936416185"/>
    <x v="3"/>
    <s v="plays"/>
    <n v="2768"/>
    <s v="AU"/>
    <s v="AUD"/>
    <n v="1351054800"/>
    <x v="258"/>
    <n v="1352440800"/>
    <d v="2012-11-08T06:00:00"/>
    <b v="0"/>
    <b v="0"/>
  </r>
  <r>
    <n v="268"/>
    <s v="Brown-Mckee"/>
    <s v="Networked optimal productivity"/>
    <n v="1500"/>
    <n v="2708"/>
    <x v="1"/>
    <n v="1.8053333333333332"/>
    <n v="56.416666666666664"/>
    <x v="4"/>
    <s v="documentary"/>
    <n v="48"/>
    <s v="US"/>
    <s v="USD"/>
    <n v="1349326800"/>
    <x v="259"/>
    <n v="1353304800"/>
    <d v="2012-11-18T06:00:00"/>
    <b v="0"/>
    <b v="0"/>
  </r>
  <r>
    <n v="269"/>
    <s v="Miles and Sons"/>
    <s v="Persistent attitude-oriented approach"/>
    <n v="3500"/>
    <n v="8842"/>
    <x v="1"/>
    <n v="2.5262857142857142"/>
    <n v="101.63218390804597"/>
    <x v="4"/>
    <s v="television"/>
    <n v="87"/>
    <s v="US"/>
    <s v="USD"/>
    <n v="1548914400"/>
    <x v="260"/>
    <n v="1550728800"/>
    <d v="2019-02-20T06:00:00"/>
    <b v="0"/>
    <b v="0"/>
  </r>
  <r>
    <n v="270"/>
    <s v="Sawyer, Horton and Williams"/>
    <s v="Triple-buffered 4thgeneration toolset"/>
    <n v="173900"/>
    <n v="47260"/>
    <x v="3"/>
    <n v="0.27176538240368026"/>
    <n v="25.005291005291006"/>
    <x v="6"/>
    <s v="video games"/>
    <n v="1890"/>
    <s v="US"/>
    <s v="USD"/>
    <n v="1291269600"/>
    <x v="261"/>
    <n v="1291442400"/>
    <d v="2010-12-03T06:00:00"/>
    <b v="0"/>
    <b v="0"/>
  </r>
  <r>
    <n v="271"/>
    <s v="Foley-Cox"/>
    <s v="Progressive zero administration leverage"/>
    <n v="153700"/>
    <n v="1953"/>
    <x v="2"/>
    <n v="1.2706571242680547E-2"/>
    <n v="32.016393442622949"/>
    <x v="7"/>
    <s v="photography books"/>
    <n v="61"/>
    <s v="US"/>
    <s v="USD"/>
    <n v="1449468000"/>
    <x v="262"/>
    <n v="1452146400"/>
    <d v="2016-01-06T06:00:00"/>
    <b v="0"/>
    <b v="0"/>
  </r>
  <r>
    <n v="272"/>
    <s v="Horton, Morrison and Clark"/>
    <s v="Networked radical neural-net"/>
    <n v="51100"/>
    <n v="155349"/>
    <x v="1"/>
    <n v="3.0400978473581213"/>
    <n v="82.021647307286173"/>
    <x v="3"/>
    <s v="plays"/>
    <n v="1894"/>
    <s v="US"/>
    <s v="USD"/>
    <n v="1562734800"/>
    <x v="263"/>
    <n v="1564894800"/>
    <d v="2019-08-03T05:00:00"/>
    <b v="0"/>
    <b v="1"/>
  </r>
  <r>
    <n v="273"/>
    <s v="Thomas and Sons"/>
    <s v="Re-engineered heuristic forecast"/>
    <n v="7800"/>
    <n v="10704"/>
    <x v="1"/>
    <n v="1.3723076923076922"/>
    <n v="37.957446808510639"/>
    <x v="3"/>
    <s v="plays"/>
    <n v="282"/>
    <s v="CA"/>
    <s v="CAD"/>
    <n v="1505624400"/>
    <x v="264"/>
    <n v="1505883600"/>
    <d v="2017-09-19T05:00:00"/>
    <b v="0"/>
    <b v="0"/>
  </r>
  <r>
    <n v="274"/>
    <s v="Morgan-Jenkins"/>
    <s v="Fully-configurable background algorithm"/>
    <n v="2400"/>
    <n v="773"/>
    <x v="0"/>
    <n v="0.32208333333333333"/>
    <n v="51.533333333333331"/>
    <x v="3"/>
    <s v="plays"/>
    <n v="15"/>
    <s v="US"/>
    <s v="USD"/>
    <n v="1509948000"/>
    <x v="265"/>
    <n v="1510380000"/>
    <d v="2017-11-10T06:00:00"/>
    <b v="0"/>
    <b v="0"/>
  </r>
  <r>
    <n v="275"/>
    <s v="Ward, Sanchez and Kemp"/>
    <s v="Stand-alone discrete Graphical User Interface"/>
    <n v="3900"/>
    <n v="9419"/>
    <x v="1"/>
    <n v="2.4151282051282053"/>
    <n v="81.198275862068968"/>
    <x v="5"/>
    <s v="translations"/>
    <n v="116"/>
    <s v="US"/>
    <s v="USD"/>
    <n v="1554526800"/>
    <x v="266"/>
    <n v="1555218000"/>
    <d v="2019-04-13T05:00:00"/>
    <b v="0"/>
    <b v="0"/>
  </r>
  <r>
    <n v="276"/>
    <s v="Fields Ltd"/>
    <s v="Front-line foreground project"/>
    <n v="5500"/>
    <n v="5324"/>
    <x v="0"/>
    <n v="0.96799999999999997"/>
    <n v="40.030075187969928"/>
    <x v="6"/>
    <s v="video games"/>
    <n v="133"/>
    <s v="US"/>
    <s v="USD"/>
    <n v="1334811600"/>
    <x v="267"/>
    <n v="1335243600"/>
    <d v="2012-04-23T05:00:00"/>
    <b v="0"/>
    <b v="1"/>
  </r>
  <r>
    <n v="277"/>
    <s v="Ramos-Mitchell"/>
    <s v="Persevering system-worthy info-mediaries"/>
    <n v="700"/>
    <n v="7465"/>
    <x v="1"/>
    <n v="10.664285714285715"/>
    <n v="89.939759036144579"/>
    <x v="3"/>
    <s v="plays"/>
    <n v="83"/>
    <s v="US"/>
    <s v="USD"/>
    <n v="1279515600"/>
    <x v="268"/>
    <n v="1279688400"/>
    <d v="2010-07-20T05:00:00"/>
    <b v="0"/>
    <b v="0"/>
  </r>
  <r>
    <n v="278"/>
    <s v="Higgins, Davis and Salazar"/>
    <s v="Distributed multi-tasking strategy"/>
    <n v="2700"/>
    <n v="8799"/>
    <x v="1"/>
    <n v="3.2588888888888889"/>
    <n v="96.692307692307693"/>
    <x v="2"/>
    <s v="web"/>
    <n v="91"/>
    <s v="US"/>
    <s v="USD"/>
    <n v="1353909600"/>
    <x v="269"/>
    <n v="1356069600"/>
    <d v="2012-12-20T06:00:00"/>
    <b v="0"/>
    <b v="0"/>
  </r>
  <r>
    <n v="279"/>
    <s v="Smith-Jenkins"/>
    <s v="Vision-oriented methodical application"/>
    <n v="8000"/>
    <n v="13656"/>
    <x v="1"/>
    <n v="1.7070000000000001"/>
    <n v="25.010989010989011"/>
    <x v="3"/>
    <s v="plays"/>
    <n v="546"/>
    <s v="US"/>
    <s v="USD"/>
    <n v="1535950800"/>
    <x v="270"/>
    <n v="1536210000"/>
    <d v="2018-09-05T05:00:00"/>
    <b v="0"/>
    <b v="0"/>
  </r>
  <r>
    <n v="280"/>
    <s v="Braun PLC"/>
    <s v="Function-based high-level infrastructure"/>
    <n v="2500"/>
    <n v="14536"/>
    <x v="1"/>
    <n v="5.8144"/>
    <n v="36.987277353689571"/>
    <x v="4"/>
    <s v="animation"/>
    <n v="393"/>
    <s v="US"/>
    <s v="USD"/>
    <n v="1511244000"/>
    <x v="271"/>
    <n v="1511762400"/>
    <d v="2017-11-26T06:00:00"/>
    <b v="0"/>
    <b v="0"/>
  </r>
  <r>
    <n v="281"/>
    <s v="Drake PLC"/>
    <s v="Profound object-oriented paradigm"/>
    <n v="164500"/>
    <n v="150552"/>
    <x v="0"/>
    <n v="0.91520972644376897"/>
    <n v="73.012609117361791"/>
    <x v="3"/>
    <s v="plays"/>
    <n v="2062"/>
    <s v="US"/>
    <s v="USD"/>
    <n v="1331445600"/>
    <x v="272"/>
    <n v="1333256400"/>
    <d v="2012-03-31T05:00:00"/>
    <b v="0"/>
    <b v="1"/>
  </r>
  <r>
    <n v="282"/>
    <s v="Ross, Kelly and Brown"/>
    <s v="Virtual contextually-based circuit"/>
    <n v="8400"/>
    <n v="9076"/>
    <x v="1"/>
    <n v="1.0804761904761904"/>
    <n v="68.240601503759393"/>
    <x v="4"/>
    <s v="television"/>
    <n v="133"/>
    <s v="US"/>
    <s v="USD"/>
    <n v="1480226400"/>
    <x v="73"/>
    <n v="1480744800"/>
    <d v="2016-12-02T06:00:00"/>
    <b v="0"/>
    <b v="1"/>
  </r>
  <r>
    <n v="283"/>
    <s v="Lucas-Mullins"/>
    <s v="Business-focused dynamic instruction set"/>
    <n v="8100"/>
    <n v="1517"/>
    <x v="0"/>
    <n v="0.18728395061728395"/>
    <n v="52.310344827586206"/>
    <x v="1"/>
    <s v="rock"/>
    <n v="29"/>
    <s v="DK"/>
    <s v="DKK"/>
    <n v="1464584400"/>
    <x v="273"/>
    <n v="1465016400"/>
    <d v="2016-06-03T05:00:00"/>
    <b v="0"/>
    <b v="0"/>
  </r>
  <r>
    <n v="284"/>
    <s v="Tran LLC"/>
    <s v="Ameliorated fresh-thinking protocol"/>
    <n v="9800"/>
    <n v="8153"/>
    <x v="0"/>
    <n v="0.83193877551020412"/>
    <n v="61.765151515151516"/>
    <x v="2"/>
    <s v="web"/>
    <n v="132"/>
    <s v="US"/>
    <s v="USD"/>
    <n v="1335848400"/>
    <x v="274"/>
    <n v="1336280400"/>
    <d v="2012-05-05T05:00:00"/>
    <b v="0"/>
    <b v="0"/>
  </r>
  <r>
    <n v="285"/>
    <s v="Dawson, Brady and Gilbert"/>
    <s v="Front-line optimizing emulation"/>
    <n v="900"/>
    <n v="6357"/>
    <x v="1"/>
    <n v="7.0633333333333335"/>
    <n v="25.027559055118111"/>
    <x v="3"/>
    <s v="plays"/>
    <n v="254"/>
    <s v="US"/>
    <s v="USD"/>
    <n v="1473483600"/>
    <x v="275"/>
    <n v="1476766800"/>
    <d v="2016-10-17T05:00:00"/>
    <b v="0"/>
    <b v="0"/>
  </r>
  <r>
    <n v="286"/>
    <s v="Obrien-Aguirre"/>
    <s v="Devolved uniform complexity"/>
    <n v="112100"/>
    <n v="19557"/>
    <x v="3"/>
    <n v="0.17446030330062445"/>
    <n v="106.28804347826087"/>
    <x v="3"/>
    <s v="plays"/>
    <n v="184"/>
    <s v="US"/>
    <s v="USD"/>
    <n v="1479880800"/>
    <x v="276"/>
    <n v="1480485600"/>
    <d v="2016-11-29T06:00:00"/>
    <b v="0"/>
    <b v="0"/>
  </r>
  <r>
    <n v="287"/>
    <s v="Ferguson PLC"/>
    <s v="Public-key intangible superstructure"/>
    <n v="6300"/>
    <n v="13213"/>
    <x v="1"/>
    <n v="2.0973015873015872"/>
    <n v="75.07386363636364"/>
    <x v="1"/>
    <s v="electric music"/>
    <n v="176"/>
    <s v="US"/>
    <s v="USD"/>
    <n v="1430197200"/>
    <x v="277"/>
    <n v="1430197200"/>
    <d v="2015-04-27T05:00:00"/>
    <b v="0"/>
    <b v="0"/>
  </r>
  <r>
    <n v="288"/>
    <s v="Garcia Ltd"/>
    <s v="Secured global success"/>
    <n v="5600"/>
    <n v="5476"/>
    <x v="0"/>
    <n v="0.97785714285714287"/>
    <n v="39.970802919708028"/>
    <x v="1"/>
    <s v="metal"/>
    <n v="137"/>
    <s v="DK"/>
    <s v="DKK"/>
    <n v="1331701200"/>
    <x v="278"/>
    <n v="1331787600"/>
    <d v="2012-03-14T05:00:00"/>
    <b v="0"/>
    <b v="1"/>
  </r>
  <r>
    <n v="289"/>
    <s v="Smith, Love and Smith"/>
    <s v="Grass-roots mission-critical capability"/>
    <n v="800"/>
    <n v="13474"/>
    <x v="1"/>
    <n v="16.842500000000001"/>
    <n v="39.982195845697326"/>
    <x v="3"/>
    <s v="plays"/>
    <n v="337"/>
    <s v="CA"/>
    <s v="CAD"/>
    <n v="1438578000"/>
    <x v="279"/>
    <n v="1438837200"/>
    <d v="2015-08-05T05:00:00"/>
    <b v="0"/>
    <b v="0"/>
  </r>
  <r>
    <n v="290"/>
    <s v="Wilson, Hall and Osborne"/>
    <s v="Advanced global data-warehouse"/>
    <n v="168600"/>
    <n v="91722"/>
    <x v="0"/>
    <n v="0.54402135231316728"/>
    <n v="101.01541850220265"/>
    <x v="4"/>
    <s v="documentary"/>
    <n v="908"/>
    <s v="US"/>
    <s v="USD"/>
    <n v="1368162000"/>
    <x v="280"/>
    <n v="1370926800"/>
    <d v="2013-06-10T05:00:00"/>
    <b v="0"/>
    <b v="1"/>
  </r>
  <r>
    <n v="291"/>
    <s v="Bell, Grimes and Kerr"/>
    <s v="Self-enabling uniform complexity"/>
    <n v="1800"/>
    <n v="8219"/>
    <x v="1"/>
    <n v="4.5661111111111108"/>
    <n v="76.813084112149539"/>
    <x v="2"/>
    <s v="web"/>
    <n v="107"/>
    <s v="US"/>
    <s v="USD"/>
    <n v="1318654800"/>
    <x v="281"/>
    <n v="1319000400"/>
    <d v="2011-10-18T05:00:00"/>
    <b v="1"/>
    <b v="0"/>
  </r>
  <r>
    <n v="292"/>
    <s v="Ho-Harris"/>
    <s v="Versatile cohesive encoding"/>
    <n v="7300"/>
    <n v="717"/>
    <x v="0"/>
    <n v="9.8219178082191785E-2"/>
    <n v="71.7"/>
    <x v="0"/>
    <s v="food trucks"/>
    <n v="10"/>
    <s v="US"/>
    <s v="USD"/>
    <n v="1331874000"/>
    <x v="282"/>
    <n v="1333429200"/>
    <d v="2012-04-02T05:00:00"/>
    <b v="0"/>
    <b v="0"/>
  </r>
  <r>
    <n v="293"/>
    <s v="Ross Group"/>
    <s v="Organized executive solution"/>
    <n v="6500"/>
    <n v="1065"/>
    <x v="3"/>
    <n v="0.16384615384615384"/>
    <n v="33.28125"/>
    <x v="3"/>
    <s v="plays"/>
    <n v="32"/>
    <s v="IT"/>
    <s v="EUR"/>
    <n v="1286254800"/>
    <x v="283"/>
    <n v="1287032400"/>
    <d v="2010-10-13T05:00:00"/>
    <b v="0"/>
    <b v="0"/>
  </r>
  <r>
    <n v="294"/>
    <s v="Turner-Davis"/>
    <s v="Automated local emulation"/>
    <n v="600"/>
    <n v="8038"/>
    <x v="1"/>
    <n v="13.396666666666667"/>
    <n v="43.923497267759565"/>
    <x v="3"/>
    <s v="plays"/>
    <n v="183"/>
    <s v="US"/>
    <s v="USD"/>
    <n v="1540530000"/>
    <x v="284"/>
    <n v="1541570400"/>
    <d v="2018-11-06T06:00:00"/>
    <b v="0"/>
    <b v="0"/>
  </r>
  <r>
    <n v="295"/>
    <s v="Smith, Jackson and Herrera"/>
    <s v="Enterprise-wide intermediate middleware"/>
    <n v="192900"/>
    <n v="68769"/>
    <x v="0"/>
    <n v="0.35650077760497667"/>
    <n v="36.004712041884815"/>
    <x v="3"/>
    <s v="plays"/>
    <n v="1910"/>
    <s v="CH"/>
    <s v="CHF"/>
    <n v="1381813200"/>
    <x v="285"/>
    <n v="1383976800"/>
    <d v="2013-11-08T06:00:00"/>
    <b v="0"/>
    <b v="0"/>
  </r>
  <r>
    <n v="296"/>
    <s v="Smith-Hess"/>
    <s v="Grass-roots real-time Local Area Network"/>
    <n v="6100"/>
    <n v="3352"/>
    <x v="0"/>
    <n v="0.54950819672131146"/>
    <n v="88.21052631578948"/>
    <x v="3"/>
    <s v="plays"/>
    <n v="38"/>
    <s v="AU"/>
    <s v="AUD"/>
    <n v="1548655200"/>
    <x v="286"/>
    <n v="1550556000"/>
    <d v="2019-02-18T06:00:00"/>
    <b v="0"/>
    <b v="0"/>
  </r>
  <r>
    <n v="297"/>
    <s v="Brown, Herring and Bass"/>
    <s v="Organized client-driven capacity"/>
    <n v="7200"/>
    <n v="6785"/>
    <x v="0"/>
    <n v="0.94236111111111109"/>
    <n v="65.240384615384613"/>
    <x v="3"/>
    <s v="plays"/>
    <n v="104"/>
    <s v="AU"/>
    <s v="AUD"/>
    <n v="1389679200"/>
    <x v="287"/>
    <n v="1390456800"/>
    <d v="2014-01-22T06:00:00"/>
    <b v="0"/>
    <b v="1"/>
  </r>
  <r>
    <n v="298"/>
    <s v="Chase, Garcia and Johnson"/>
    <s v="Adaptive intangible database"/>
    <n v="3500"/>
    <n v="5037"/>
    <x v="1"/>
    <n v="1.4391428571428571"/>
    <n v="69.958333333333329"/>
    <x v="1"/>
    <s v="rock"/>
    <n v="72"/>
    <s v="US"/>
    <s v="USD"/>
    <n v="1456466400"/>
    <x v="288"/>
    <n v="1458018000"/>
    <d v="2016-03-14T05:00:00"/>
    <b v="0"/>
    <b v="1"/>
  </r>
  <r>
    <n v="299"/>
    <s v="Ramsey and Sons"/>
    <s v="Grass-roots contextually-based algorithm"/>
    <n v="3800"/>
    <n v="1954"/>
    <x v="0"/>
    <n v="0.51421052631578945"/>
    <n v="39.877551020408163"/>
    <x v="0"/>
    <s v="food trucks"/>
    <n v="49"/>
    <s v="US"/>
    <s v="USD"/>
    <n v="1456984800"/>
    <x v="289"/>
    <n v="1461819600"/>
    <d v="2016-04-27T05:00:00"/>
    <b v="0"/>
    <b v="0"/>
  </r>
  <r>
    <n v="300"/>
    <s v="Cooke PLC"/>
    <s v="Focused executive core"/>
    <n v="100"/>
    <n v="5"/>
    <x v="0"/>
    <n v="0.05"/>
    <n v="5"/>
    <x v="5"/>
    <s v="nonfiction"/>
    <n v="1"/>
    <s v="DK"/>
    <s v="DKK"/>
    <n v="1504069200"/>
    <x v="290"/>
    <n v="1504155600"/>
    <d v="2017-08-30T05:00:00"/>
    <b v="0"/>
    <b v="1"/>
  </r>
  <r>
    <n v="301"/>
    <s v="Wong-Walker"/>
    <s v="Multi-channeled disintermediate policy"/>
    <n v="900"/>
    <n v="12102"/>
    <x v="1"/>
    <n v="13.446666666666667"/>
    <n v="41.023728813559323"/>
    <x v="4"/>
    <s v="documentary"/>
    <n v="295"/>
    <s v="US"/>
    <s v="USD"/>
    <n v="1424930400"/>
    <x v="291"/>
    <n v="1426395600"/>
    <d v="2015-03-14T05:00:00"/>
    <b v="0"/>
    <b v="0"/>
  </r>
  <r>
    <n v="302"/>
    <s v="Ferguson, Collins and Mata"/>
    <s v="Customizable bi-directional hardware"/>
    <n v="76100"/>
    <n v="24234"/>
    <x v="0"/>
    <n v="0.31844940867279897"/>
    <n v="98.914285714285711"/>
    <x v="3"/>
    <s v="plays"/>
    <n v="245"/>
    <s v="US"/>
    <s v="USD"/>
    <n v="1535864400"/>
    <x v="292"/>
    <n v="1537074000"/>
    <d v="2018-09-15T05:00:00"/>
    <b v="0"/>
    <b v="0"/>
  </r>
  <r>
    <n v="303"/>
    <s v="Guerrero, Flores and Jenkins"/>
    <s v="Networked optimal architecture"/>
    <n v="3400"/>
    <n v="2809"/>
    <x v="0"/>
    <n v="0.82617647058823529"/>
    <n v="87.78125"/>
    <x v="1"/>
    <s v="indie rock"/>
    <n v="32"/>
    <s v="US"/>
    <s v="USD"/>
    <n v="1452146400"/>
    <x v="293"/>
    <n v="1452578400"/>
    <d v="2016-01-11T06:00:00"/>
    <b v="0"/>
    <b v="0"/>
  </r>
  <r>
    <n v="304"/>
    <s v="Peterson PLC"/>
    <s v="User-friendly discrete benchmark"/>
    <n v="2100"/>
    <n v="11469"/>
    <x v="1"/>
    <n v="5.4614285714285717"/>
    <n v="80.767605633802816"/>
    <x v="4"/>
    <s v="documentary"/>
    <n v="142"/>
    <s v="US"/>
    <s v="USD"/>
    <n v="1470546000"/>
    <x v="294"/>
    <n v="1474088400"/>
    <d v="2016-09-16T05:00:00"/>
    <b v="0"/>
    <b v="0"/>
  </r>
  <r>
    <n v="305"/>
    <s v="Townsend Ltd"/>
    <s v="Grass-roots actuating policy"/>
    <n v="2800"/>
    <n v="8014"/>
    <x v="1"/>
    <n v="2.8621428571428571"/>
    <n v="94.28235294117647"/>
    <x v="3"/>
    <s v="plays"/>
    <n v="85"/>
    <s v="US"/>
    <s v="USD"/>
    <n v="1458363600"/>
    <x v="295"/>
    <n v="1461906000"/>
    <d v="2016-04-28T05:00:00"/>
    <b v="0"/>
    <b v="0"/>
  </r>
  <r>
    <n v="306"/>
    <s v="Rush, Reed and Hall"/>
    <s v="Enterprise-wide 3rdgeneration knowledge user"/>
    <n v="6500"/>
    <n v="514"/>
    <x v="0"/>
    <n v="7.9076923076923072E-2"/>
    <n v="73.428571428571431"/>
    <x v="3"/>
    <s v="plays"/>
    <n v="7"/>
    <s v="US"/>
    <s v="USD"/>
    <n v="1500008400"/>
    <x v="296"/>
    <n v="1500267600"/>
    <d v="2017-07-16T05:00:00"/>
    <b v="0"/>
    <b v="1"/>
  </r>
  <r>
    <n v="307"/>
    <s v="Salazar-Dodson"/>
    <s v="Face-to-face zero tolerance moderator"/>
    <n v="32900"/>
    <n v="43473"/>
    <x v="1"/>
    <n v="1.3213677811550153"/>
    <n v="65.968133535660087"/>
    <x v="5"/>
    <s v="fiction"/>
    <n v="659"/>
    <s v="DK"/>
    <s v="DKK"/>
    <n v="1338958800"/>
    <x v="297"/>
    <n v="1340686800"/>
    <d v="2012-06-25T05:00:00"/>
    <b v="0"/>
    <b v="1"/>
  </r>
  <r>
    <n v="308"/>
    <s v="Davis Ltd"/>
    <s v="Grass-roots optimizing projection"/>
    <n v="118200"/>
    <n v="87560"/>
    <x v="0"/>
    <n v="0.74077834179357027"/>
    <n v="109.04109589041096"/>
    <x v="3"/>
    <s v="plays"/>
    <n v="803"/>
    <s v="US"/>
    <s v="USD"/>
    <n v="1303102800"/>
    <x v="298"/>
    <n v="1303189200"/>
    <d v="2011-04-18T05:00:00"/>
    <b v="0"/>
    <b v="0"/>
  </r>
  <r>
    <n v="309"/>
    <s v="Harris-Perry"/>
    <s v="User-centric 6thgeneration attitude"/>
    <n v="4100"/>
    <n v="3087"/>
    <x v="3"/>
    <n v="0.75292682926829269"/>
    <n v="41.16"/>
    <x v="1"/>
    <s v="indie rock"/>
    <n v="75"/>
    <s v="US"/>
    <s v="USD"/>
    <n v="1316581200"/>
    <x v="299"/>
    <n v="1318309200"/>
    <d v="2011-10-10T05:00:00"/>
    <b v="0"/>
    <b v="1"/>
  </r>
  <r>
    <n v="310"/>
    <s v="Velazquez, Hunt and Ortiz"/>
    <s v="Switchable zero tolerance website"/>
    <n v="7800"/>
    <n v="1586"/>
    <x v="0"/>
    <n v="0.20333333333333334"/>
    <n v="99.125"/>
    <x v="6"/>
    <s v="video games"/>
    <n v="16"/>
    <s v="US"/>
    <s v="USD"/>
    <n v="1270789200"/>
    <x v="300"/>
    <n v="1272171600"/>
    <d v="2010-04-24T05:00:00"/>
    <b v="0"/>
    <b v="0"/>
  </r>
  <r>
    <n v="311"/>
    <s v="Flores PLC"/>
    <s v="Focused real-time help-desk"/>
    <n v="6300"/>
    <n v="12812"/>
    <x v="1"/>
    <n v="2.0336507936507937"/>
    <n v="105.88429752066116"/>
    <x v="3"/>
    <s v="plays"/>
    <n v="121"/>
    <s v="US"/>
    <s v="USD"/>
    <n v="1297836000"/>
    <x v="247"/>
    <n v="1298872800"/>
    <d v="2011-02-27T06:00:00"/>
    <b v="0"/>
    <b v="0"/>
  </r>
  <r>
    <n v="312"/>
    <s v="Martinez LLC"/>
    <s v="Robust impactful approach"/>
    <n v="59100"/>
    <n v="183345"/>
    <x v="1"/>
    <n v="3.1022842639593908"/>
    <n v="48.996525921966864"/>
    <x v="3"/>
    <s v="plays"/>
    <n v="3742"/>
    <s v="US"/>
    <s v="USD"/>
    <n v="1382677200"/>
    <x v="244"/>
    <n v="1383282000"/>
    <d v="2013-10-31T05:00:00"/>
    <b v="0"/>
    <b v="0"/>
  </r>
  <r>
    <n v="313"/>
    <s v="Miller-Irwin"/>
    <s v="Secured maximized policy"/>
    <n v="2200"/>
    <n v="8697"/>
    <x v="1"/>
    <n v="3.9531818181818181"/>
    <n v="39"/>
    <x v="1"/>
    <s v="rock"/>
    <n v="223"/>
    <s v="US"/>
    <s v="USD"/>
    <n v="1330322400"/>
    <x v="301"/>
    <n v="1330495200"/>
    <d v="2012-02-28T06:00:00"/>
    <b v="0"/>
    <b v="0"/>
  </r>
  <r>
    <n v="314"/>
    <s v="Sanchez-Morgan"/>
    <s v="Realigned upward-trending strategy"/>
    <n v="1400"/>
    <n v="4126"/>
    <x v="1"/>
    <n v="2.9471428571428571"/>
    <n v="31.022556390977442"/>
    <x v="4"/>
    <s v="documentary"/>
    <n v="133"/>
    <s v="US"/>
    <s v="USD"/>
    <n v="1552366800"/>
    <x v="188"/>
    <n v="1552798800"/>
    <d v="2019-03-16T05:00:00"/>
    <b v="0"/>
    <b v="1"/>
  </r>
  <r>
    <n v="315"/>
    <s v="Lopez, Adams and Johnson"/>
    <s v="Open-source interactive knowledge user"/>
    <n v="9500"/>
    <n v="3220"/>
    <x v="0"/>
    <n v="0.33894736842105261"/>
    <n v="103.87096774193549"/>
    <x v="3"/>
    <s v="plays"/>
    <n v="31"/>
    <s v="US"/>
    <s v="USD"/>
    <n v="1400907600"/>
    <x v="302"/>
    <n v="1403413200"/>
    <d v="2014-06-21T05:00:00"/>
    <b v="0"/>
    <b v="0"/>
  </r>
  <r>
    <n v="316"/>
    <s v="Martin-Marshall"/>
    <s v="Configurable demand-driven matrix"/>
    <n v="9600"/>
    <n v="6401"/>
    <x v="0"/>
    <n v="0.66677083333333331"/>
    <n v="59.268518518518519"/>
    <x v="0"/>
    <s v="food trucks"/>
    <n v="108"/>
    <s v="IT"/>
    <s v="EUR"/>
    <n v="1574143200"/>
    <x v="303"/>
    <n v="1574229600"/>
    <d v="2019-11-19T06:00:00"/>
    <b v="0"/>
    <b v="1"/>
  </r>
  <r>
    <n v="317"/>
    <s v="Summers PLC"/>
    <s v="Cross-group coherent hierarchy"/>
    <n v="6600"/>
    <n v="1269"/>
    <x v="0"/>
    <n v="0.19227272727272726"/>
    <n v="42.3"/>
    <x v="3"/>
    <s v="plays"/>
    <n v="30"/>
    <s v="US"/>
    <s v="USD"/>
    <n v="1494738000"/>
    <x v="304"/>
    <n v="1495861200"/>
    <d v="2017-05-26T05:00:00"/>
    <b v="0"/>
    <b v="0"/>
  </r>
  <r>
    <n v="318"/>
    <s v="Young, Hart and Ryan"/>
    <s v="Decentralized demand-driven open system"/>
    <n v="5700"/>
    <n v="903"/>
    <x v="0"/>
    <n v="0.15842105263157893"/>
    <n v="53.117647058823529"/>
    <x v="1"/>
    <s v="rock"/>
    <n v="17"/>
    <s v="US"/>
    <s v="USD"/>
    <n v="1392357600"/>
    <x v="305"/>
    <n v="1392530400"/>
    <d v="2014-02-15T06:00:00"/>
    <b v="0"/>
    <b v="0"/>
  </r>
  <r>
    <n v="319"/>
    <s v="Mills Group"/>
    <s v="Advanced empowering matrix"/>
    <n v="8400"/>
    <n v="3251"/>
    <x v="3"/>
    <n v="0.38702380952380955"/>
    <n v="50.796875"/>
    <x v="2"/>
    <s v="web"/>
    <n v="64"/>
    <s v="US"/>
    <s v="USD"/>
    <n v="1281589200"/>
    <x v="306"/>
    <n v="1283662800"/>
    <d v="2010-09-04T05:00:00"/>
    <b v="0"/>
    <b v="0"/>
  </r>
  <r>
    <n v="320"/>
    <s v="Sandoval-Powell"/>
    <s v="Phased holistic implementation"/>
    <n v="84400"/>
    <n v="8092"/>
    <x v="0"/>
    <n v="9.5876777251184833E-2"/>
    <n v="101.15"/>
    <x v="5"/>
    <s v="fiction"/>
    <n v="80"/>
    <s v="US"/>
    <s v="USD"/>
    <n v="1305003600"/>
    <x v="307"/>
    <n v="1305781200"/>
    <d v="2011-05-18T05:00:00"/>
    <b v="0"/>
    <b v="0"/>
  </r>
  <r>
    <n v="321"/>
    <s v="Mills, Frazier and Perez"/>
    <s v="Proactive attitude-oriented knowledge user"/>
    <n v="170400"/>
    <n v="160422"/>
    <x v="0"/>
    <n v="0.94144366197183094"/>
    <n v="65.000810372771468"/>
    <x v="4"/>
    <s v="shorts"/>
    <n v="2468"/>
    <s v="US"/>
    <s v="USD"/>
    <n v="1301634000"/>
    <x v="308"/>
    <n v="1302325200"/>
    <d v="2011-04-08T05:00:00"/>
    <b v="0"/>
    <b v="0"/>
  </r>
  <r>
    <n v="322"/>
    <s v="Hebert Group"/>
    <s v="Visionary asymmetric Graphical User Interface"/>
    <n v="117900"/>
    <n v="196377"/>
    <x v="1"/>
    <n v="1.6656234096692113"/>
    <n v="37.998645510835914"/>
    <x v="3"/>
    <s v="plays"/>
    <n v="5168"/>
    <s v="US"/>
    <s v="USD"/>
    <n v="1290664800"/>
    <x v="309"/>
    <n v="1291788000"/>
    <d v="2010-12-07T06:00:00"/>
    <b v="0"/>
    <b v="0"/>
  </r>
  <r>
    <n v="323"/>
    <s v="Cole, Smith and Wood"/>
    <s v="Integrated zero-defect help-desk"/>
    <n v="8900"/>
    <n v="2148"/>
    <x v="0"/>
    <n v="0.24134831460674158"/>
    <n v="82.615384615384613"/>
    <x v="4"/>
    <s v="documentary"/>
    <n v="26"/>
    <s v="GB"/>
    <s v="GBP"/>
    <n v="1395896400"/>
    <x v="310"/>
    <n v="1396069200"/>
    <d v="2014-03-28T05:00:00"/>
    <b v="0"/>
    <b v="0"/>
  </r>
  <r>
    <n v="324"/>
    <s v="Harris, Hall and Harris"/>
    <s v="Inverse analyzing matrices"/>
    <n v="7100"/>
    <n v="11648"/>
    <x v="1"/>
    <n v="1.6405633802816901"/>
    <n v="37.941368078175898"/>
    <x v="3"/>
    <s v="plays"/>
    <n v="307"/>
    <s v="US"/>
    <s v="USD"/>
    <n v="1434862800"/>
    <x v="311"/>
    <n v="1435899600"/>
    <d v="2015-07-02T05:00:00"/>
    <b v="0"/>
    <b v="1"/>
  </r>
  <r>
    <n v="325"/>
    <s v="Saunders Group"/>
    <s v="Programmable systemic implementation"/>
    <n v="6500"/>
    <n v="5897"/>
    <x v="0"/>
    <n v="0.90723076923076929"/>
    <n v="80.780821917808225"/>
    <x v="3"/>
    <s v="plays"/>
    <n v="73"/>
    <s v="US"/>
    <s v="USD"/>
    <n v="1529125200"/>
    <x v="79"/>
    <n v="1531112400"/>
    <d v="2018-07-08T05:00:00"/>
    <b v="0"/>
    <b v="1"/>
  </r>
  <r>
    <n v="326"/>
    <s v="Pham, Avila and Nash"/>
    <s v="Multi-channeled next generation architecture"/>
    <n v="7200"/>
    <n v="3326"/>
    <x v="0"/>
    <n v="0.46194444444444444"/>
    <n v="25.984375"/>
    <x v="4"/>
    <s v="animation"/>
    <n v="128"/>
    <s v="US"/>
    <s v="USD"/>
    <n v="1451109600"/>
    <x v="312"/>
    <n v="1451628000"/>
    <d v="2015-12-31T06:00:00"/>
    <b v="0"/>
    <b v="0"/>
  </r>
  <r>
    <n v="327"/>
    <s v="Patterson, Salinas and Lucas"/>
    <s v="Digitized 3rdgeneration encoding"/>
    <n v="2600"/>
    <n v="1002"/>
    <x v="0"/>
    <n v="0.38538461538461538"/>
    <n v="30.363636363636363"/>
    <x v="3"/>
    <s v="plays"/>
    <n v="33"/>
    <s v="US"/>
    <s v="USD"/>
    <n v="1566968400"/>
    <x v="313"/>
    <n v="1567314000"/>
    <d v="2019-08-31T05:00:00"/>
    <b v="0"/>
    <b v="1"/>
  </r>
  <r>
    <n v="328"/>
    <s v="Young PLC"/>
    <s v="Innovative well-modulated functionalities"/>
    <n v="98700"/>
    <n v="131826"/>
    <x v="1"/>
    <n v="1.3356231003039514"/>
    <n v="54.004916018025398"/>
    <x v="1"/>
    <s v="rock"/>
    <n v="2441"/>
    <s v="US"/>
    <s v="USD"/>
    <n v="1543557600"/>
    <x v="314"/>
    <n v="1544508000"/>
    <d v="2018-12-10T06:00:00"/>
    <b v="0"/>
    <b v="0"/>
  </r>
  <r>
    <n v="329"/>
    <s v="Willis and Sons"/>
    <s v="Fundamental incremental database"/>
    <n v="93800"/>
    <n v="21477"/>
    <x v="2"/>
    <n v="0.22896588486140726"/>
    <n v="101.78672985781991"/>
    <x v="6"/>
    <s v="video games"/>
    <n v="211"/>
    <s v="US"/>
    <s v="USD"/>
    <n v="1481522400"/>
    <x v="315"/>
    <n v="1482472800"/>
    <d v="2016-12-22T06:00:00"/>
    <b v="0"/>
    <b v="0"/>
  </r>
  <r>
    <n v="330"/>
    <s v="Thompson-Bates"/>
    <s v="Expanded encompassing open architecture"/>
    <n v="33700"/>
    <n v="62330"/>
    <x v="1"/>
    <n v="1.8495548961424333"/>
    <n v="45.003610108303249"/>
    <x v="4"/>
    <s v="documentary"/>
    <n v="1385"/>
    <s v="GB"/>
    <s v="GBP"/>
    <n v="1512712800"/>
    <x v="316"/>
    <n v="1512799200"/>
    <d v="2017-12-08T06:00:00"/>
    <b v="0"/>
    <b v="0"/>
  </r>
  <r>
    <n v="331"/>
    <s v="Rose-Silva"/>
    <s v="Intuitive static portal"/>
    <n v="3300"/>
    <n v="14643"/>
    <x v="1"/>
    <n v="4.4372727272727275"/>
    <n v="77.068421052631578"/>
    <x v="0"/>
    <s v="food trucks"/>
    <n v="190"/>
    <s v="US"/>
    <s v="USD"/>
    <n v="1324274400"/>
    <x v="317"/>
    <n v="1324360800"/>
    <d v="2011-12-19T06:00:00"/>
    <b v="0"/>
    <b v="0"/>
  </r>
  <r>
    <n v="332"/>
    <s v="Pacheco, Johnson and Torres"/>
    <s v="Optional bandwidth-monitored definition"/>
    <n v="20700"/>
    <n v="41396"/>
    <x v="1"/>
    <n v="1.999806763285024"/>
    <n v="88.076595744680844"/>
    <x v="2"/>
    <s v="wearables"/>
    <n v="470"/>
    <s v="US"/>
    <s v="USD"/>
    <n v="1364446800"/>
    <x v="318"/>
    <n v="1364533200"/>
    <d v="2013-03-28T05:00:00"/>
    <b v="0"/>
    <b v="0"/>
  </r>
  <r>
    <n v="333"/>
    <s v="Carlson, Dixon and Jones"/>
    <s v="Persistent well-modulated synergy"/>
    <n v="9600"/>
    <n v="11900"/>
    <x v="1"/>
    <n v="1.2395833333333333"/>
    <n v="47.035573122529641"/>
    <x v="3"/>
    <s v="plays"/>
    <n v="253"/>
    <s v="US"/>
    <s v="USD"/>
    <n v="1542693600"/>
    <x v="319"/>
    <n v="1545112800"/>
    <d v="2018-12-17T06:00:00"/>
    <b v="0"/>
    <b v="0"/>
  </r>
  <r>
    <n v="334"/>
    <s v="Mcgee Group"/>
    <s v="Assimilated discrete algorithm"/>
    <n v="66200"/>
    <n v="123538"/>
    <x v="1"/>
    <n v="1.8661329305135952"/>
    <n v="110.99550763701707"/>
    <x v="1"/>
    <s v="rock"/>
    <n v="1113"/>
    <s v="US"/>
    <s v="USD"/>
    <n v="1515564000"/>
    <x v="32"/>
    <n v="1516168800"/>
    <d v="2018-01-16T06:00:00"/>
    <b v="0"/>
    <b v="0"/>
  </r>
  <r>
    <n v="335"/>
    <s v="Jordan-Acosta"/>
    <s v="Operative uniform hub"/>
    <n v="173800"/>
    <n v="198628"/>
    <x v="1"/>
    <n v="1.1428538550057536"/>
    <n v="87.003066141042481"/>
    <x v="1"/>
    <s v="rock"/>
    <n v="2283"/>
    <s v="US"/>
    <s v="USD"/>
    <n v="1573797600"/>
    <x v="320"/>
    <n v="1574920800"/>
    <d v="2019-11-27T06:00:00"/>
    <b v="0"/>
    <b v="0"/>
  </r>
  <r>
    <n v="336"/>
    <s v="Nunez Inc"/>
    <s v="Customizable intangible capability"/>
    <n v="70700"/>
    <n v="68602"/>
    <x v="0"/>
    <n v="0.97032531824611035"/>
    <n v="63.994402985074629"/>
    <x v="1"/>
    <s v="rock"/>
    <n v="1072"/>
    <s v="US"/>
    <s v="USD"/>
    <n v="1292392800"/>
    <x v="321"/>
    <n v="1292479200"/>
    <d v="2010-12-15T06:00:00"/>
    <b v="0"/>
    <b v="1"/>
  </r>
  <r>
    <n v="337"/>
    <s v="Hayden Ltd"/>
    <s v="Innovative didactic analyzer"/>
    <n v="94500"/>
    <n v="116064"/>
    <x v="1"/>
    <n v="1.2281904761904763"/>
    <n v="105.9945205479452"/>
    <x v="3"/>
    <s v="plays"/>
    <n v="1095"/>
    <s v="US"/>
    <s v="USD"/>
    <n v="1573452000"/>
    <x v="322"/>
    <n v="1573538400"/>
    <d v="2019-11-11T06:00:00"/>
    <b v="0"/>
    <b v="0"/>
  </r>
  <r>
    <n v="338"/>
    <s v="Gonzalez-Burton"/>
    <s v="Decentralized intangible encoding"/>
    <n v="69800"/>
    <n v="125042"/>
    <x v="1"/>
    <n v="1.7914326647564469"/>
    <n v="73.989349112426041"/>
    <x v="3"/>
    <s v="plays"/>
    <n v="1690"/>
    <s v="US"/>
    <s v="USD"/>
    <n v="1317790800"/>
    <x v="323"/>
    <n v="1320382800"/>
    <d v="2011-11-03T05:00:00"/>
    <b v="0"/>
    <b v="0"/>
  </r>
  <r>
    <n v="339"/>
    <s v="Lewis, Taylor and Rivers"/>
    <s v="Front-line transitional algorithm"/>
    <n v="136300"/>
    <n v="108974"/>
    <x v="3"/>
    <n v="0.79951577402787966"/>
    <n v="84.02004626060139"/>
    <x v="3"/>
    <s v="plays"/>
    <n v="1297"/>
    <s v="CA"/>
    <s v="CAD"/>
    <n v="1501650000"/>
    <x v="324"/>
    <n v="1502859600"/>
    <d v="2017-08-15T05:00:00"/>
    <b v="0"/>
    <b v="0"/>
  </r>
  <r>
    <n v="340"/>
    <s v="Butler, Henry and Espinoza"/>
    <s v="Switchable didactic matrices"/>
    <n v="37100"/>
    <n v="34964"/>
    <x v="0"/>
    <n v="0.94242587601078165"/>
    <n v="88.966921119592882"/>
    <x v="7"/>
    <s v="photography books"/>
    <n v="393"/>
    <s v="US"/>
    <s v="USD"/>
    <n v="1323669600"/>
    <x v="325"/>
    <n v="1323756000"/>
    <d v="2011-12-12T06:00:00"/>
    <b v="0"/>
    <b v="0"/>
  </r>
  <r>
    <n v="341"/>
    <s v="Guzman Group"/>
    <s v="Ameliorated disintermediate utilization"/>
    <n v="114300"/>
    <n v="96777"/>
    <x v="0"/>
    <n v="0.84669291338582675"/>
    <n v="76.990453460620529"/>
    <x v="1"/>
    <s v="indie rock"/>
    <n v="1257"/>
    <s v="US"/>
    <s v="USD"/>
    <n v="1440738000"/>
    <x v="326"/>
    <n v="1441342800"/>
    <d v="2015-09-03T05:00:00"/>
    <b v="0"/>
    <b v="0"/>
  </r>
  <r>
    <n v="342"/>
    <s v="Gibson-Hernandez"/>
    <s v="Visionary foreground middleware"/>
    <n v="47900"/>
    <n v="31864"/>
    <x v="0"/>
    <n v="0.66521920668058454"/>
    <n v="97.146341463414629"/>
    <x v="3"/>
    <s v="plays"/>
    <n v="328"/>
    <s v="US"/>
    <s v="USD"/>
    <n v="1374296400"/>
    <x v="327"/>
    <n v="1375333200"/>
    <d v="2013-07-31T05:00:00"/>
    <b v="0"/>
    <b v="0"/>
  </r>
  <r>
    <n v="343"/>
    <s v="Spencer-Weber"/>
    <s v="Optional zero-defect task-force"/>
    <n v="9000"/>
    <n v="4853"/>
    <x v="0"/>
    <n v="0.53922222222222227"/>
    <n v="33.013605442176868"/>
    <x v="3"/>
    <s v="plays"/>
    <n v="147"/>
    <s v="US"/>
    <s v="USD"/>
    <n v="1384840800"/>
    <x v="328"/>
    <n v="1389420000"/>
    <d v="2014-01-10T06:00:00"/>
    <b v="0"/>
    <b v="0"/>
  </r>
  <r>
    <n v="344"/>
    <s v="Berger, Johnson and Marshall"/>
    <s v="Devolved exuding emulation"/>
    <n v="197600"/>
    <n v="82959"/>
    <x v="0"/>
    <n v="0.41983299595141699"/>
    <n v="99.950602409638549"/>
    <x v="6"/>
    <s v="video games"/>
    <n v="830"/>
    <s v="US"/>
    <s v="USD"/>
    <n v="1516600800"/>
    <x v="329"/>
    <n v="1520056800"/>
    <d v="2018-03-02T06:00:00"/>
    <b v="0"/>
    <b v="0"/>
  </r>
  <r>
    <n v="345"/>
    <s v="Taylor, Cisneros and Romero"/>
    <s v="Open-source neutral task-force"/>
    <n v="157600"/>
    <n v="23159"/>
    <x v="0"/>
    <n v="0.14694796954314721"/>
    <n v="69.966767371601208"/>
    <x v="4"/>
    <s v="drama"/>
    <n v="331"/>
    <s v="GB"/>
    <s v="GBP"/>
    <n v="1436418000"/>
    <x v="330"/>
    <n v="1436504400"/>
    <d v="2015-07-09T05:00:00"/>
    <b v="0"/>
    <b v="0"/>
  </r>
  <r>
    <n v="346"/>
    <s v="Little-Marsh"/>
    <s v="Virtual attitude-oriented migration"/>
    <n v="8000"/>
    <n v="2758"/>
    <x v="0"/>
    <n v="0.34475"/>
    <n v="110.32"/>
    <x v="1"/>
    <s v="indie rock"/>
    <n v="25"/>
    <s v="US"/>
    <s v="USD"/>
    <n v="1503550800"/>
    <x v="331"/>
    <n v="1508302800"/>
    <d v="2017-10-17T05:00:00"/>
    <b v="0"/>
    <b v="1"/>
  </r>
  <r>
    <n v="347"/>
    <s v="Petersen and Sons"/>
    <s v="Open-source full-range portal"/>
    <n v="900"/>
    <n v="12607"/>
    <x v="1"/>
    <n v="14.007777777777777"/>
    <n v="66.005235602094245"/>
    <x v="2"/>
    <s v="web"/>
    <n v="191"/>
    <s v="US"/>
    <s v="USD"/>
    <n v="1423634400"/>
    <x v="332"/>
    <n v="1425708000"/>
    <d v="2015-03-06T06:00:00"/>
    <b v="0"/>
    <b v="0"/>
  </r>
  <r>
    <n v="348"/>
    <s v="Hensley Ltd"/>
    <s v="Versatile cohesive open system"/>
    <n v="199000"/>
    <n v="142823"/>
    <x v="0"/>
    <n v="0.71770351758793971"/>
    <n v="41.005742176284812"/>
    <x v="0"/>
    <s v="food trucks"/>
    <n v="3483"/>
    <s v="US"/>
    <s v="USD"/>
    <n v="1487224800"/>
    <x v="333"/>
    <n v="1488348000"/>
    <d v="2017-02-28T06:00:00"/>
    <b v="0"/>
    <b v="0"/>
  </r>
  <r>
    <n v="349"/>
    <s v="Navarro and Sons"/>
    <s v="Multi-layered bottom-line frame"/>
    <n v="180800"/>
    <n v="95958"/>
    <x v="0"/>
    <n v="0.53074115044247783"/>
    <n v="103.96316359696641"/>
    <x v="3"/>
    <s v="plays"/>
    <n v="923"/>
    <s v="US"/>
    <s v="USD"/>
    <n v="1500008400"/>
    <x v="296"/>
    <n v="1502600400"/>
    <d v="2017-08-12T05:00:00"/>
    <b v="0"/>
    <b v="0"/>
  </r>
  <r>
    <n v="350"/>
    <s v="Shannon Ltd"/>
    <s v="Pre-emptive neutral capacity"/>
    <n v="100"/>
    <n v="5"/>
    <x v="0"/>
    <n v="0.05"/>
    <n v="5"/>
    <x v="1"/>
    <s v="jazz"/>
    <n v="1"/>
    <s v="US"/>
    <s v="USD"/>
    <n v="1432098000"/>
    <x v="334"/>
    <n v="1433653200"/>
    <d v="2015-06-06T05:00:00"/>
    <b v="0"/>
    <b v="1"/>
  </r>
  <r>
    <n v="351"/>
    <s v="Young LLC"/>
    <s v="Universal maximized methodology"/>
    <n v="74100"/>
    <n v="94631"/>
    <x v="1"/>
    <n v="1.2770715249662619"/>
    <n v="47.009935419771487"/>
    <x v="1"/>
    <s v="rock"/>
    <n v="2013"/>
    <s v="US"/>
    <s v="USD"/>
    <n v="1440392400"/>
    <x v="335"/>
    <n v="1441602000"/>
    <d v="2015-09-06T05:00:00"/>
    <b v="0"/>
    <b v="0"/>
  </r>
  <r>
    <n v="352"/>
    <s v="Adams, Willis and Sanchez"/>
    <s v="Expanded hybrid hardware"/>
    <n v="2800"/>
    <n v="977"/>
    <x v="0"/>
    <n v="0.34892857142857142"/>
    <n v="29.606060606060606"/>
    <x v="3"/>
    <s v="plays"/>
    <n v="33"/>
    <s v="CA"/>
    <s v="CAD"/>
    <n v="1446876000"/>
    <x v="336"/>
    <n v="1447567200"/>
    <d v="2015-11-14T06:00:00"/>
    <b v="0"/>
    <b v="0"/>
  </r>
  <r>
    <n v="353"/>
    <s v="Mills-Roy"/>
    <s v="Profit-focused multi-tasking access"/>
    <n v="33600"/>
    <n v="137961"/>
    <x v="1"/>
    <n v="4.105982142857143"/>
    <n v="81.010569583088667"/>
    <x v="3"/>
    <s v="plays"/>
    <n v="1703"/>
    <s v="US"/>
    <s v="USD"/>
    <n v="1562302800"/>
    <x v="337"/>
    <n v="1562389200"/>
    <d v="2019-07-05T05:00:00"/>
    <b v="0"/>
    <b v="0"/>
  </r>
  <r>
    <n v="354"/>
    <s v="Brown Group"/>
    <s v="Profit-focused transitional capability"/>
    <n v="6100"/>
    <n v="7548"/>
    <x v="1"/>
    <n v="1.2373770491803278"/>
    <n v="94.35"/>
    <x v="4"/>
    <s v="documentary"/>
    <n v="80"/>
    <s v="DK"/>
    <s v="DKK"/>
    <n v="1378184400"/>
    <x v="338"/>
    <n v="1378789200"/>
    <d v="2013-09-09T05:00:00"/>
    <b v="0"/>
    <b v="0"/>
  </r>
  <r>
    <n v="355"/>
    <s v="Burns-Burnett"/>
    <s v="Front-line scalable definition"/>
    <n v="3800"/>
    <n v="2241"/>
    <x v="2"/>
    <n v="0.58973684210526311"/>
    <n v="26.058139534883722"/>
    <x v="2"/>
    <s v="wearables"/>
    <n v="86"/>
    <s v="US"/>
    <s v="USD"/>
    <n v="1485064800"/>
    <x v="339"/>
    <n v="1488520800"/>
    <d v="2017-03-02T06:00:00"/>
    <b v="0"/>
    <b v="0"/>
  </r>
  <r>
    <n v="356"/>
    <s v="Glass, Nunez and Mcdonald"/>
    <s v="Open-source systematic protocol"/>
    <n v="9300"/>
    <n v="3431"/>
    <x v="0"/>
    <n v="0.36892473118279567"/>
    <n v="85.775000000000006"/>
    <x v="3"/>
    <s v="plays"/>
    <n v="40"/>
    <s v="IT"/>
    <s v="EUR"/>
    <n v="1326520800"/>
    <x v="340"/>
    <n v="1327298400"/>
    <d v="2012-01-22T06:00:00"/>
    <b v="0"/>
    <b v="0"/>
  </r>
  <r>
    <n v="357"/>
    <s v="Perez, Davis and Wilson"/>
    <s v="Implemented tangible algorithm"/>
    <n v="2300"/>
    <n v="4253"/>
    <x v="1"/>
    <n v="1.8491304347826087"/>
    <n v="103.73170731707317"/>
    <x v="6"/>
    <s v="video games"/>
    <n v="41"/>
    <s v="US"/>
    <s v="USD"/>
    <n v="1441256400"/>
    <x v="341"/>
    <n v="1443416400"/>
    <d v="2015-09-27T05:00:00"/>
    <b v="0"/>
    <b v="0"/>
  </r>
  <r>
    <n v="358"/>
    <s v="Diaz-Garcia"/>
    <s v="Profit-focused 3rdgeneration circuit"/>
    <n v="9700"/>
    <n v="1146"/>
    <x v="0"/>
    <n v="0.11814432989690722"/>
    <n v="49.826086956521742"/>
    <x v="7"/>
    <s v="photography books"/>
    <n v="23"/>
    <s v="CA"/>
    <s v="CAD"/>
    <n v="1533877200"/>
    <x v="342"/>
    <n v="1534136400"/>
    <d v="2018-08-12T05:00:00"/>
    <b v="1"/>
    <b v="0"/>
  </r>
  <r>
    <n v="359"/>
    <s v="Salazar-Moon"/>
    <s v="Compatible needs-based architecture"/>
    <n v="4000"/>
    <n v="11948"/>
    <x v="1"/>
    <n v="2.9870000000000001"/>
    <n v="63.893048128342244"/>
    <x v="4"/>
    <s v="animation"/>
    <n v="187"/>
    <s v="US"/>
    <s v="USD"/>
    <n v="1314421200"/>
    <x v="343"/>
    <n v="1315026000"/>
    <d v="2011-09-02T05:00:00"/>
    <b v="0"/>
    <b v="0"/>
  </r>
  <r>
    <n v="360"/>
    <s v="Larsen-Chung"/>
    <s v="Right-sized zero tolerance migration"/>
    <n v="59700"/>
    <n v="135132"/>
    <x v="1"/>
    <n v="2.2635175879396985"/>
    <n v="47.002434782608695"/>
    <x v="3"/>
    <s v="plays"/>
    <n v="2875"/>
    <s v="GB"/>
    <s v="GBP"/>
    <n v="1293861600"/>
    <x v="344"/>
    <n v="1295071200"/>
    <d v="2011-01-14T06:00:00"/>
    <b v="0"/>
    <b v="1"/>
  </r>
  <r>
    <n v="361"/>
    <s v="Anderson and Sons"/>
    <s v="Quality-focused reciprocal structure"/>
    <n v="5500"/>
    <n v="9546"/>
    <x v="1"/>
    <n v="1.7356363636363636"/>
    <n v="108.47727272727273"/>
    <x v="3"/>
    <s v="plays"/>
    <n v="88"/>
    <s v="US"/>
    <s v="USD"/>
    <n v="1507352400"/>
    <x v="345"/>
    <n v="1509426000"/>
    <d v="2017-10-30T05:00:00"/>
    <b v="0"/>
    <b v="0"/>
  </r>
  <r>
    <n v="362"/>
    <s v="Lawrence Group"/>
    <s v="Automated actuating conglomeration"/>
    <n v="3700"/>
    <n v="13755"/>
    <x v="1"/>
    <n v="3.7175675675675675"/>
    <n v="72.015706806282722"/>
    <x v="1"/>
    <s v="rock"/>
    <n v="191"/>
    <s v="US"/>
    <s v="USD"/>
    <n v="1296108000"/>
    <x v="65"/>
    <n v="1299391200"/>
    <d v="2011-03-05T06:00:00"/>
    <b v="0"/>
    <b v="0"/>
  </r>
  <r>
    <n v="363"/>
    <s v="Gray-Davis"/>
    <s v="Re-contextualized local initiative"/>
    <n v="5200"/>
    <n v="8330"/>
    <x v="1"/>
    <n v="1.601923076923077"/>
    <n v="59.928057553956833"/>
    <x v="1"/>
    <s v="rock"/>
    <n v="139"/>
    <s v="US"/>
    <s v="USD"/>
    <n v="1324965600"/>
    <x v="346"/>
    <n v="1325052000"/>
    <d v="2011-12-27T06:00:00"/>
    <b v="0"/>
    <b v="0"/>
  </r>
  <r>
    <n v="364"/>
    <s v="Ramirez-Myers"/>
    <s v="Switchable intangible definition"/>
    <n v="900"/>
    <n v="14547"/>
    <x v="1"/>
    <n v="16.163333333333334"/>
    <n v="78.209677419354833"/>
    <x v="1"/>
    <s v="indie rock"/>
    <n v="186"/>
    <s v="US"/>
    <s v="USD"/>
    <n v="1520229600"/>
    <x v="347"/>
    <n v="1522818000"/>
    <d v="2018-04-03T05:00:00"/>
    <b v="0"/>
    <b v="0"/>
  </r>
  <r>
    <n v="365"/>
    <s v="Lucas, Hall and Bonilla"/>
    <s v="Networked bottom-line initiative"/>
    <n v="1600"/>
    <n v="11735"/>
    <x v="1"/>
    <n v="7.3343749999999996"/>
    <n v="104.77678571428571"/>
    <x v="3"/>
    <s v="plays"/>
    <n v="112"/>
    <s v="AU"/>
    <s v="AUD"/>
    <n v="1482991200"/>
    <x v="348"/>
    <n v="1485324000"/>
    <d v="2017-01-24T06:00:00"/>
    <b v="0"/>
    <b v="0"/>
  </r>
  <r>
    <n v="366"/>
    <s v="Williams, Perez and Villegas"/>
    <s v="Robust directional system engine"/>
    <n v="1800"/>
    <n v="10658"/>
    <x v="1"/>
    <n v="5.9211111111111112"/>
    <n v="105.52475247524752"/>
    <x v="3"/>
    <s v="plays"/>
    <n v="101"/>
    <s v="US"/>
    <s v="USD"/>
    <n v="1294034400"/>
    <x v="349"/>
    <n v="1294120800"/>
    <d v="2011-01-03T06:00:00"/>
    <b v="0"/>
    <b v="1"/>
  </r>
  <r>
    <n v="367"/>
    <s v="Brooks, Jones and Ingram"/>
    <s v="Triple-buffered explicit methodology"/>
    <n v="9900"/>
    <n v="1870"/>
    <x v="0"/>
    <n v="0.18888888888888888"/>
    <n v="24.933333333333334"/>
    <x v="3"/>
    <s v="plays"/>
    <n v="75"/>
    <s v="US"/>
    <s v="USD"/>
    <n v="1413608400"/>
    <x v="350"/>
    <n v="1415685600"/>
    <d v="2014-11-10T06:00:00"/>
    <b v="0"/>
    <b v="1"/>
  </r>
  <r>
    <n v="368"/>
    <s v="Whitaker, Wallace and Daniels"/>
    <s v="Reactive directional capacity"/>
    <n v="5200"/>
    <n v="14394"/>
    <x v="1"/>
    <n v="2.7680769230769231"/>
    <n v="69.873786407766985"/>
    <x v="4"/>
    <s v="documentary"/>
    <n v="206"/>
    <s v="GB"/>
    <s v="GBP"/>
    <n v="1286946000"/>
    <x v="351"/>
    <n v="1288933200"/>
    <d v="2010-11-04T05:00:00"/>
    <b v="0"/>
    <b v="1"/>
  </r>
  <r>
    <n v="369"/>
    <s v="Smith-Gonzalez"/>
    <s v="Polarized needs-based approach"/>
    <n v="5400"/>
    <n v="14743"/>
    <x v="1"/>
    <n v="2.730185185185185"/>
    <n v="95.733766233766232"/>
    <x v="4"/>
    <s v="television"/>
    <n v="154"/>
    <s v="US"/>
    <s v="USD"/>
    <n v="1359871200"/>
    <x v="352"/>
    <n v="1363237200"/>
    <d v="2013-03-13T05:00:00"/>
    <b v="0"/>
    <b v="1"/>
  </r>
  <r>
    <n v="370"/>
    <s v="Skinner PLC"/>
    <s v="Intuitive well-modulated middleware"/>
    <n v="112300"/>
    <n v="178965"/>
    <x v="1"/>
    <n v="1.593633125556545"/>
    <n v="29.997485752598056"/>
    <x v="3"/>
    <s v="plays"/>
    <n v="5966"/>
    <s v="US"/>
    <s v="USD"/>
    <n v="1555304400"/>
    <x v="353"/>
    <n v="1555822800"/>
    <d v="2019-04-20T05:00:00"/>
    <b v="0"/>
    <b v="0"/>
  </r>
  <r>
    <n v="371"/>
    <s v="Nolan, Smith and Sanchez"/>
    <s v="Multi-channeled logistical matrices"/>
    <n v="189200"/>
    <n v="128410"/>
    <x v="0"/>
    <n v="0.67869978858350954"/>
    <n v="59.011948529411768"/>
    <x v="3"/>
    <s v="plays"/>
    <n v="2176"/>
    <s v="US"/>
    <s v="USD"/>
    <n v="1423375200"/>
    <x v="354"/>
    <n v="1427778000"/>
    <d v="2015-03-30T05:00:00"/>
    <b v="0"/>
    <b v="0"/>
  </r>
  <r>
    <n v="372"/>
    <s v="Green-Carr"/>
    <s v="Pre-emptive bifurcated artificial intelligence"/>
    <n v="900"/>
    <n v="14324"/>
    <x v="1"/>
    <n v="15.915555555555555"/>
    <n v="84.757396449704146"/>
    <x v="4"/>
    <s v="documentary"/>
    <n v="169"/>
    <s v="US"/>
    <s v="USD"/>
    <n v="1420696800"/>
    <x v="355"/>
    <n v="1422424800"/>
    <d v="2015-01-27T06:00:00"/>
    <b v="0"/>
    <b v="1"/>
  </r>
  <r>
    <n v="373"/>
    <s v="Brown-Parker"/>
    <s v="Down-sized coherent toolset"/>
    <n v="22500"/>
    <n v="164291"/>
    <x v="1"/>
    <n v="7.3018222222222224"/>
    <n v="78.010921177587846"/>
    <x v="3"/>
    <s v="plays"/>
    <n v="2106"/>
    <s v="US"/>
    <s v="USD"/>
    <n v="1502946000"/>
    <x v="356"/>
    <n v="1503637200"/>
    <d v="2017-08-24T05:00:00"/>
    <b v="0"/>
    <b v="0"/>
  </r>
  <r>
    <n v="374"/>
    <s v="Marshall Inc"/>
    <s v="Open-source multi-tasking data-warehouse"/>
    <n v="167400"/>
    <n v="22073"/>
    <x v="0"/>
    <n v="0.13185782556750297"/>
    <n v="50.05215419501134"/>
    <x v="4"/>
    <s v="documentary"/>
    <n v="441"/>
    <s v="US"/>
    <s v="USD"/>
    <n v="1547186400"/>
    <x v="357"/>
    <n v="1547618400"/>
    <d v="2019-01-15T06:00:00"/>
    <b v="0"/>
    <b v="1"/>
  </r>
  <r>
    <n v="375"/>
    <s v="Leblanc-Pineda"/>
    <s v="Future-proofed upward-trending contingency"/>
    <n v="2700"/>
    <n v="1479"/>
    <x v="0"/>
    <n v="0.54777777777777781"/>
    <n v="59.16"/>
    <x v="1"/>
    <s v="indie rock"/>
    <n v="25"/>
    <s v="US"/>
    <s v="USD"/>
    <n v="1444971600"/>
    <x v="358"/>
    <n v="1449900000"/>
    <d v="2015-12-11T06:00:00"/>
    <b v="0"/>
    <b v="0"/>
  </r>
  <r>
    <n v="376"/>
    <s v="Perry PLC"/>
    <s v="Mandatory uniform matrix"/>
    <n v="3400"/>
    <n v="12275"/>
    <x v="1"/>
    <n v="3.6102941176470589"/>
    <n v="93.702290076335885"/>
    <x v="1"/>
    <s v="rock"/>
    <n v="131"/>
    <s v="US"/>
    <s v="USD"/>
    <n v="1404622800"/>
    <x v="359"/>
    <n v="1405141200"/>
    <d v="2014-07-11T05:00:00"/>
    <b v="0"/>
    <b v="0"/>
  </r>
  <r>
    <n v="377"/>
    <s v="Klein, Stark and Livingston"/>
    <s v="Phased methodical initiative"/>
    <n v="49700"/>
    <n v="5098"/>
    <x v="0"/>
    <n v="0.10257545271629778"/>
    <n v="40.14173228346457"/>
    <x v="3"/>
    <s v="plays"/>
    <n v="127"/>
    <s v="US"/>
    <s v="USD"/>
    <n v="1571720400"/>
    <x v="12"/>
    <n v="1572933600"/>
    <d v="2019-11-04T06:00:00"/>
    <b v="0"/>
    <b v="0"/>
  </r>
  <r>
    <n v="378"/>
    <s v="Fleming-Oliver"/>
    <s v="Managed stable function"/>
    <n v="178200"/>
    <n v="24882"/>
    <x v="0"/>
    <n v="0.13962962962962963"/>
    <n v="70.090140845070422"/>
    <x v="4"/>
    <s v="documentary"/>
    <n v="355"/>
    <s v="US"/>
    <s v="USD"/>
    <n v="1526878800"/>
    <x v="360"/>
    <n v="1530162000"/>
    <d v="2018-06-27T05:00:00"/>
    <b v="0"/>
    <b v="0"/>
  </r>
  <r>
    <n v="379"/>
    <s v="Reilly, Aguirre and Johnson"/>
    <s v="Realigned clear-thinking migration"/>
    <n v="7200"/>
    <n v="2912"/>
    <x v="0"/>
    <n v="0.40444444444444444"/>
    <n v="66.181818181818187"/>
    <x v="3"/>
    <s v="plays"/>
    <n v="44"/>
    <s v="GB"/>
    <s v="GBP"/>
    <n v="1319691600"/>
    <x v="361"/>
    <n v="1320904800"/>
    <d v="2011-11-09T06:00:00"/>
    <b v="0"/>
    <b v="0"/>
  </r>
  <r>
    <n v="380"/>
    <s v="Davidson, Wilcox and Lewis"/>
    <s v="Optional clear-thinking process improvement"/>
    <n v="2500"/>
    <n v="4008"/>
    <x v="1"/>
    <n v="1.6032"/>
    <n v="47.714285714285715"/>
    <x v="3"/>
    <s v="plays"/>
    <n v="84"/>
    <s v="US"/>
    <s v="USD"/>
    <n v="1371963600"/>
    <x v="362"/>
    <n v="1372395600"/>
    <d v="2013-06-27T05:00:00"/>
    <b v="0"/>
    <b v="0"/>
  </r>
  <r>
    <n v="381"/>
    <s v="Michael, Anderson and Vincent"/>
    <s v="Cross-group global moratorium"/>
    <n v="5300"/>
    <n v="9749"/>
    <x v="1"/>
    <n v="1.8394339622641509"/>
    <n v="62.896774193548389"/>
    <x v="3"/>
    <s v="plays"/>
    <n v="155"/>
    <s v="US"/>
    <s v="USD"/>
    <n v="1433739600"/>
    <x v="363"/>
    <n v="1437714000"/>
    <d v="2015-07-23T05:00:00"/>
    <b v="0"/>
    <b v="0"/>
  </r>
  <r>
    <n v="382"/>
    <s v="King Ltd"/>
    <s v="Visionary systemic process improvement"/>
    <n v="9100"/>
    <n v="5803"/>
    <x v="0"/>
    <n v="0.63769230769230767"/>
    <n v="86.611940298507463"/>
    <x v="7"/>
    <s v="photography books"/>
    <n v="67"/>
    <s v="US"/>
    <s v="USD"/>
    <n v="1508130000"/>
    <x v="364"/>
    <n v="1509771600"/>
    <d v="2017-11-03T05:00:00"/>
    <b v="0"/>
    <b v="0"/>
  </r>
  <r>
    <n v="383"/>
    <s v="Baker Ltd"/>
    <s v="Progressive intangible flexibility"/>
    <n v="6300"/>
    <n v="14199"/>
    <x v="1"/>
    <n v="2.2538095238095237"/>
    <n v="75.126984126984127"/>
    <x v="0"/>
    <s v="food trucks"/>
    <n v="189"/>
    <s v="US"/>
    <s v="USD"/>
    <n v="1550037600"/>
    <x v="210"/>
    <n v="1550556000"/>
    <d v="2019-02-18T06:00:00"/>
    <b v="0"/>
    <b v="1"/>
  </r>
  <r>
    <n v="384"/>
    <s v="Baker, Collins and Smith"/>
    <s v="Reactive real-time software"/>
    <n v="114400"/>
    <n v="196779"/>
    <x v="1"/>
    <n v="1.7200961538461539"/>
    <n v="41.004167534903104"/>
    <x v="4"/>
    <s v="documentary"/>
    <n v="4799"/>
    <s v="US"/>
    <s v="USD"/>
    <n v="1486706400"/>
    <x v="365"/>
    <n v="1489039200"/>
    <d v="2017-03-08T06:00:00"/>
    <b v="1"/>
    <b v="1"/>
  </r>
  <r>
    <n v="385"/>
    <s v="Warren-Harrison"/>
    <s v="Programmable incremental knowledge user"/>
    <n v="38900"/>
    <n v="56859"/>
    <x v="1"/>
    <n v="1.4616709511568124"/>
    <n v="50.007915567282325"/>
    <x v="5"/>
    <s v="nonfiction"/>
    <n v="1137"/>
    <s v="US"/>
    <s v="USD"/>
    <n v="1553835600"/>
    <x v="366"/>
    <n v="1556600400"/>
    <d v="2019-04-29T05:00:00"/>
    <b v="0"/>
    <b v="0"/>
  </r>
  <r>
    <n v="386"/>
    <s v="Gardner Group"/>
    <s v="Progressive 5thgeneration customer loyalty"/>
    <n v="135500"/>
    <n v="103554"/>
    <x v="0"/>
    <n v="0.76423616236162362"/>
    <n v="96.960674157303373"/>
    <x v="3"/>
    <s v="plays"/>
    <n v="1068"/>
    <s v="US"/>
    <s v="USD"/>
    <n v="1277528400"/>
    <x v="367"/>
    <n v="1278565200"/>
    <d v="2010-07-07T05:00:00"/>
    <b v="0"/>
    <b v="0"/>
  </r>
  <r>
    <n v="387"/>
    <s v="Flores-Lambert"/>
    <s v="Triple-buffered logistical frame"/>
    <n v="109000"/>
    <n v="42795"/>
    <x v="0"/>
    <n v="0.39261467889908258"/>
    <n v="100.93160377358491"/>
    <x v="2"/>
    <s v="wearables"/>
    <n v="424"/>
    <s v="US"/>
    <s v="USD"/>
    <n v="1339477200"/>
    <x v="368"/>
    <n v="1339909200"/>
    <d v="2012-06-16T05:00:00"/>
    <b v="0"/>
    <b v="0"/>
  </r>
  <r>
    <n v="388"/>
    <s v="Cruz Ltd"/>
    <s v="Exclusive dynamic adapter"/>
    <n v="114800"/>
    <n v="12938"/>
    <x v="3"/>
    <n v="0.11270034843205574"/>
    <n v="89.227586206896547"/>
    <x v="1"/>
    <s v="indie rock"/>
    <n v="145"/>
    <s v="CH"/>
    <s v="CHF"/>
    <n v="1325656800"/>
    <x v="369"/>
    <n v="1325829600"/>
    <d v="2012-01-05T06:00:00"/>
    <b v="0"/>
    <b v="0"/>
  </r>
  <r>
    <n v="389"/>
    <s v="Knox-Garner"/>
    <s v="Automated systemic hierarchy"/>
    <n v="83000"/>
    <n v="101352"/>
    <x v="1"/>
    <n v="1.2211084337349398"/>
    <n v="87.979166666666671"/>
    <x v="3"/>
    <s v="plays"/>
    <n v="1152"/>
    <s v="US"/>
    <s v="USD"/>
    <n v="1288242000"/>
    <x v="370"/>
    <n v="1290578400"/>
    <d v="2010-11-23T06:00:00"/>
    <b v="0"/>
    <b v="0"/>
  </r>
  <r>
    <n v="390"/>
    <s v="Davis-Allen"/>
    <s v="Digitized eco-centric core"/>
    <n v="2400"/>
    <n v="4477"/>
    <x v="1"/>
    <n v="1.8654166666666667"/>
    <n v="89.54"/>
    <x v="7"/>
    <s v="photography books"/>
    <n v="50"/>
    <s v="US"/>
    <s v="USD"/>
    <n v="1379048400"/>
    <x v="371"/>
    <n v="1380344400"/>
    <d v="2013-09-27T05:00:00"/>
    <b v="0"/>
    <b v="0"/>
  </r>
  <r>
    <n v="391"/>
    <s v="Miller-Patel"/>
    <s v="Mandatory uniform strategy"/>
    <n v="60400"/>
    <n v="4393"/>
    <x v="0"/>
    <n v="7.27317880794702E-2"/>
    <n v="29.09271523178808"/>
    <x v="5"/>
    <s v="nonfiction"/>
    <n v="151"/>
    <s v="US"/>
    <s v="USD"/>
    <n v="1389679200"/>
    <x v="287"/>
    <n v="1389852000"/>
    <d v="2014-01-15T06:00:00"/>
    <b v="0"/>
    <b v="0"/>
  </r>
  <r>
    <n v="392"/>
    <s v="Hernandez-Grimes"/>
    <s v="Profit-focused zero administration forecast"/>
    <n v="102900"/>
    <n v="67546"/>
    <x v="0"/>
    <n v="0.65642371234207963"/>
    <n v="42.006218905472636"/>
    <x v="2"/>
    <s v="wearables"/>
    <n v="1608"/>
    <s v="US"/>
    <s v="USD"/>
    <n v="1294293600"/>
    <x v="372"/>
    <n v="1294466400"/>
    <d v="2011-01-07T06:00:00"/>
    <b v="0"/>
    <b v="0"/>
  </r>
  <r>
    <n v="393"/>
    <s v="Owens, Hall and Gonzalez"/>
    <s v="De-engineered static orchestration"/>
    <n v="62800"/>
    <n v="143788"/>
    <x v="1"/>
    <n v="2.2896178343949045"/>
    <n v="47.004903563255965"/>
    <x v="1"/>
    <s v="jazz"/>
    <n v="3059"/>
    <s v="CA"/>
    <s v="CAD"/>
    <n v="1500267600"/>
    <x v="373"/>
    <n v="1500354000"/>
    <d v="2017-07-17T05:00:00"/>
    <b v="0"/>
    <b v="0"/>
  </r>
  <r>
    <n v="394"/>
    <s v="Noble-Bailey"/>
    <s v="Customizable dynamic info-mediaries"/>
    <n v="800"/>
    <n v="3755"/>
    <x v="1"/>
    <n v="4.6937499999999996"/>
    <n v="110.44117647058823"/>
    <x v="4"/>
    <s v="documentary"/>
    <n v="34"/>
    <s v="US"/>
    <s v="USD"/>
    <n v="1375074000"/>
    <x v="374"/>
    <n v="1375938000"/>
    <d v="2013-08-07T05:00:00"/>
    <b v="0"/>
    <b v="1"/>
  </r>
  <r>
    <n v="395"/>
    <s v="Taylor PLC"/>
    <s v="Enhanced incremental budgetary management"/>
    <n v="7100"/>
    <n v="9238"/>
    <x v="1"/>
    <n v="1.3011267605633803"/>
    <n v="41.990909090909092"/>
    <x v="3"/>
    <s v="plays"/>
    <n v="220"/>
    <s v="US"/>
    <s v="USD"/>
    <n v="1323324000"/>
    <x v="375"/>
    <n v="1323410400"/>
    <d v="2011-12-08T06:00:00"/>
    <b v="1"/>
    <b v="0"/>
  </r>
  <r>
    <n v="396"/>
    <s v="Holmes PLC"/>
    <s v="Digitized local info-mediaries"/>
    <n v="46100"/>
    <n v="77012"/>
    <x v="1"/>
    <n v="1.6705422993492407"/>
    <n v="48.012468827930178"/>
    <x v="4"/>
    <s v="drama"/>
    <n v="1604"/>
    <s v="AU"/>
    <s v="AUD"/>
    <n v="1538715600"/>
    <x v="376"/>
    <n v="1539406800"/>
    <d v="2018-10-12T05:00:00"/>
    <b v="0"/>
    <b v="0"/>
  </r>
  <r>
    <n v="397"/>
    <s v="Jones-Martin"/>
    <s v="Virtual systematic monitoring"/>
    <n v="8100"/>
    <n v="14083"/>
    <x v="1"/>
    <n v="1.738641975308642"/>
    <n v="31.019823788546255"/>
    <x v="1"/>
    <s v="rock"/>
    <n v="454"/>
    <s v="US"/>
    <s v="USD"/>
    <n v="1369285200"/>
    <x v="377"/>
    <n v="1369803600"/>
    <d v="2013-05-28T05:00:00"/>
    <b v="0"/>
    <b v="0"/>
  </r>
  <r>
    <n v="398"/>
    <s v="Myers LLC"/>
    <s v="Reactive bottom-line open architecture"/>
    <n v="1700"/>
    <n v="12202"/>
    <x v="1"/>
    <n v="7.1776470588235295"/>
    <n v="99.203252032520325"/>
    <x v="4"/>
    <s v="animation"/>
    <n v="123"/>
    <s v="IT"/>
    <s v="EUR"/>
    <n v="1525755600"/>
    <x v="378"/>
    <n v="1525928400"/>
    <d v="2018-05-09T05:00:00"/>
    <b v="0"/>
    <b v="1"/>
  </r>
  <r>
    <n v="399"/>
    <s v="Acosta, Mullins and Morris"/>
    <s v="Pre-emptive interactive model"/>
    <n v="97300"/>
    <n v="62127"/>
    <x v="0"/>
    <n v="0.63850976361767731"/>
    <n v="66.022316684378325"/>
    <x v="1"/>
    <s v="indie rock"/>
    <n v="941"/>
    <s v="US"/>
    <s v="USD"/>
    <n v="1296626400"/>
    <x v="379"/>
    <n v="1297231200"/>
    <d v="2011-02-08T06:00:00"/>
    <b v="0"/>
    <b v="0"/>
  </r>
  <r>
    <n v="400"/>
    <s v="Bell PLC"/>
    <s v="Ergonomic eco-centric open architecture"/>
    <n v="100"/>
    <n v="2"/>
    <x v="0"/>
    <n v="0.02"/>
    <n v="2"/>
    <x v="7"/>
    <s v="photography books"/>
    <n v="1"/>
    <s v="US"/>
    <s v="USD"/>
    <n v="1376629200"/>
    <x v="380"/>
    <n v="1378530000"/>
    <d v="2013-09-06T05:00:00"/>
    <b v="0"/>
    <b v="1"/>
  </r>
  <r>
    <n v="401"/>
    <s v="Smith-Schmidt"/>
    <s v="Inverse radical hierarchy"/>
    <n v="900"/>
    <n v="13772"/>
    <x v="1"/>
    <n v="15.302222222222222"/>
    <n v="46.060200668896321"/>
    <x v="3"/>
    <s v="plays"/>
    <n v="299"/>
    <s v="US"/>
    <s v="USD"/>
    <n v="1572152400"/>
    <x v="381"/>
    <n v="1572152400"/>
    <d v="2019-10-26T05:00:00"/>
    <b v="0"/>
    <b v="0"/>
  </r>
  <r>
    <n v="402"/>
    <s v="Ruiz, Richardson and Cole"/>
    <s v="Team-oriented static interface"/>
    <n v="7300"/>
    <n v="2946"/>
    <x v="0"/>
    <n v="0.40356164383561643"/>
    <n v="73.650000000000006"/>
    <x v="4"/>
    <s v="shorts"/>
    <n v="40"/>
    <s v="US"/>
    <s v="USD"/>
    <n v="1325829600"/>
    <x v="382"/>
    <n v="1329890400"/>
    <d v="2012-02-21T06:00:00"/>
    <b v="0"/>
    <b v="1"/>
  </r>
  <r>
    <n v="403"/>
    <s v="Leonard-Mcclain"/>
    <s v="Virtual foreground throughput"/>
    <n v="195800"/>
    <n v="168820"/>
    <x v="0"/>
    <n v="0.86220633299284988"/>
    <n v="55.99336650082919"/>
    <x v="3"/>
    <s v="plays"/>
    <n v="3015"/>
    <s v="CA"/>
    <s v="CAD"/>
    <n v="1273640400"/>
    <x v="125"/>
    <n v="1276750800"/>
    <d v="2010-06-16T05:00:00"/>
    <b v="0"/>
    <b v="1"/>
  </r>
  <r>
    <n v="404"/>
    <s v="Bailey-Boyer"/>
    <s v="Visionary exuding Internet solution"/>
    <n v="48900"/>
    <n v="154321"/>
    <x v="1"/>
    <n v="3.1558486707566464"/>
    <n v="68.985695127402778"/>
    <x v="3"/>
    <s v="plays"/>
    <n v="2237"/>
    <s v="US"/>
    <s v="USD"/>
    <n v="1510639200"/>
    <x v="383"/>
    <n v="1510898400"/>
    <d v="2017-11-16T06:00:00"/>
    <b v="0"/>
    <b v="0"/>
  </r>
  <r>
    <n v="405"/>
    <s v="Lee LLC"/>
    <s v="Synchronized secondary analyzer"/>
    <n v="29600"/>
    <n v="26527"/>
    <x v="0"/>
    <n v="0.89618243243243245"/>
    <n v="60.981609195402299"/>
    <x v="3"/>
    <s v="plays"/>
    <n v="435"/>
    <s v="US"/>
    <s v="USD"/>
    <n v="1528088400"/>
    <x v="384"/>
    <n v="1532408400"/>
    <d v="2018-07-23T05:00:00"/>
    <b v="0"/>
    <b v="0"/>
  </r>
  <r>
    <n v="406"/>
    <s v="Lyons Inc"/>
    <s v="Balanced attitude-oriented parallelism"/>
    <n v="39300"/>
    <n v="71583"/>
    <x v="1"/>
    <n v="1.8214503816793892"/>
    <n v="110.98139534883721"/>
    <x v="4"/>
    <s v="documentary"/>
    <n v="645"/>
    <s v="US"/>
    <s v="USD"/>
    <n v="1359525600"/>
    <x v="385"/>
    <n v="1360562400"/>
    <d v="2013-02-10T06:00:00"/>
    <b v="1"/>
    <b v="0"/>
  </r>
  <r>
    <n v="407"/>
    <s v="Herrera-Wilson"/>
    <s v="Organized bandwidth-monitored core"/>
    <n v="3400"/>
    <n v="12100"/>
    <x v="1"/>
    <n v="3.5588235294117645"/>
    <n v="25"/>
    <x v="3"/>
    <s v="plays"/>
    <n v="484"/>
    <s v="DK"/>
    <s v="DKK"/>
    <n v="1570942800"/>
    <x v="386"/>
    <n v="1571547600"/>
    <d v="2019-10-19T05:00:00"/>
    <b v="0"/>
    <b v="0"/>
  </r>
  <r>
    <n v="408"/>
    <s v="Mahoney, Adams and Lucas"/>
    <s v="Cloned leadingedge utilization"/>
    <n v="9200"/>
    <n v="12129"/>
    <x v="1"/>
    <n v="1.3183695652173912"/>
    <n v="78.759740259740255"/>
    <x v="4"/>
    <s v="documentary"/>
    <n v="154"/>
    <s v="CA"/>
    <s v="CAD"/>
    <n v="1466398800"/>
    <x v="387"/>
    <n v="1468126800"/>
    <d v="2016-07-09T05:00:00"/>
    <b v="0"/>
    <b v="0"/>
  </r>
  <r>
    <n v="409"/>
    <s v="Stewart LLC"/>
    <s v="Secured asymmetric projection"/>
    <n v="135600"/>
    <n v="62804"/>
    <x v="0"/>
    <n v="0.46315634218289087"/>
    <n v="87.960784313725483"/>
    <x v="1"/>
    <s v="rock"/>
    <n v="714"/>
    <s v="US"/>
    <s v="USD"/>
    <n v="1492491600"/>
    <x v="388"/>
    <n v="1492837200"/>
    <d v="2017-04-21T05:00:00"/>
    <b v="0"/>
    <b v="0"/>
  </r>
  <r>
    <n v="410"/>
    <s v="Mcmillan Group"/>
    <s v="Advanced cohesive Graphic Interface"/>
    <n v="153700"/>
    <n v="55536"/>
    <x v="2"/>
    <n v="0.36132726089785294"/>
    <n v="49.987398739873989"/>
    <x v="6"/>
    <s v="mobile games"/>
    <n v="1111"/>
    <s v="US"/>
    <s v="USD"/>
    <n v="1430197200"/>
    <x v="277"/>
    <n v="1430197200"/>
    <d v="2015-04-27T05:00:00"/>
    <b v="0"/>
    <b v="0"/>
  </r>
  <r>
    <n v="411"/>
    <s v="Beck, Thompson and Martinez"/>
    <s v="Down-sized maximized function"/>
    <n v="7800"/>
    <n v="8161"/>
    <x v="1"/>
    <n v="1.0462820512820512"/>
    <n v="99.524390243902445"/>
    <x v="3"/>
    <s v="plays"/>
    <n v="82"/>
    <s v="US"/>
    <s v="USD"/>
    <n v="1496034000"/>
    <x v="389"/>
    <n v="1496206800"/>
    <d v="2017-05-30T05:00:00"/>
    <b v="0"/>
    <b v="0"/>
  </r>
  <r>
    <n v="412"/>
    <s v="Rodriguez-Scott"/>
    <s v="Realigned zero tolerance software"/>
    <n v="2100"/>
    <n v="14046"/>
    <x v="1"/>
    <n v="6.6885714285714286"/>
    <n v="104.82089552238806"/>
    <x v="5"/>
    <s v="fiction"/>
    <n v="134"/>
    <s v="US"/>
    <s v="USD"/>
    <n v="1388728800"/>
    <x v="390"/>
    <n v="1389592800"/>
    <d v="2014-01-12T06:00:00"/>
    <b v="0"/>
    <b v="0"/>
  </r>
  <r>
    <n v="413"/>
    <s v="Rush-Bowers"/>
    <s v="Persevering analyzing extranet"/>
    <n v="189500"/>
    <n v="117628"/>
    <x v="2"/>
    <n v="0.62072823218997364"/>
    <n v="108.01469237832875"/>
    <x v="4"/>
    <s v="animation"/>
    <n v="1089"/>
    <s v="US"/>
    <s v="USD"/>
    <n v="1543298400"/>
    <x v="391"/>
    <n v="1545631200"/>
    <d v="2018-12-23T06:00:00"/>
    <b v="0"/>
    <b v="0"/>
  </r>
  <r>
    <n v="414"/>
    <s v="Davis and Sons"/>
    <s v="Innovative human-resource migration"/>
    <n v="188200"/>
    <n v="159405"/>
    <x v="0"/>
    <n v="0.84699787460148779"/>
    <n v="28.998544660724033"/>
    <x v="0"/>
    <s v="food trucks"/>
    <n v="5497"/>
    <s v="US"/>
    <s v="USD"/>
    <n v="1271739600"/>
    <x v="392"/>
    <n v="1272430800"/>
    <d v="2010-04-27T05:00:00"/>
    <b v="0"/>
    <b v="1"/>
  </r>
  <r>
    <n v="415"/>
    <s v="Anderson-Pham"/>
    <s v="Intuitive needs-based monitoring"/>
    <n v="113500"/>
    <n v="12552"/>
    <x v="0"/>
    <n v="0.11059030837004405"/>
    <n v="30.028708133971293"/>
    <x v="3"/>
    <s v="plays"/>
    <n v="418"/>
    <s v="US"/>
    <s v="USD"/>
    <n v="1326434400"/>
    <x v="393"/>
    <n v="1327903200"/>
    <d v="2012-01-29T06:00:00"/>
    <b v="0"/>
    <b v="0"/>
  </r>
  <r>
    <n v="416"/>
    <s v="Stewart-Coleman"/>
    <s v="Customer-focused disintermediate toolset"/>
    <n v="134600"/>
    <n v="59007"/>
    <x v="0"/>
    <n v="0.43838781575037145"/>
    <n v="41.005559416261292"/>
    <x v="4"/>
    <s v="documentary"/>
    <n v="1439"/>
    <s v="US"/>
    <s v="USD"/>
    <n v="1295244000"/>
    <x v="394"/>
    <n v="1296021600"/>
    <d v="2011-01-25T06:00:00"/>
    <b v="0"/>
    <b v="1"/>
  </r>
  <r>
    <n v="417"/>
    <s v="Bradshaw, Smith and Ryan"/>
    <s v="Upgradable 24/7 emulation"/>
    <n v="1700"/>
    <n v="943"/>
    <x v="0"/>
    <n v="0.55470588235294116"/>
    <n v="62.866666666666667"/>
    <x v="3"/>
    <s v="plays"/>
    <n v="15"/>
    <s v="US"/>
    <s v="USD"/>
    <n v="1541221200"/>
    <x v="395"/>
    <n v="1543298400"/>
    <d v="2018-11-26T06:00:00"/>
    <b v="0"/>
    <b v="0"/>
  </r>
  <r>
    <n v="418"/>
    <s v="Jackson PLC"/>
    <s v="Quality-focused client-server core"/>
    <n v="163700"/>
    <n v="93963"/>
    <x v="0"/>
    <n v="0.57399511301160655"/>
    <n v="47.005002501250623"/>
    <x v="4"/>
    <s v="documentary"/>
    <n v="1999"/>
    <s v="CA"/>
    <s v="CAD"/>
    <n v="1336280400"/>
    <x v="396"/>
    <n v="1336366800"/>
    <d v="2012-05-06T05:00:00"/>
    <b v="0"/>
    <b v="0"/>
  </r>
  <r>
    <n v="419"/>
    <s v="Ware-Arias"/>
    <s v="Upgradable maximized protocol"/>
    <n v="113800"/>
    <n v="140469"/>
    <x v="1"/>
    <n v="1.2343497363796134"/>
    <n v="26.997693638285604"/>
    <x v="2"/>
    <s v="web"/>
    <n v="5203"/>
    <s v="US"/>
    <s v="USD"/>
    <n v="1324533600"/>
    <x v="397"/>
    <n v="1325052000"/>
    <d v="2011-12-27T06:00:00"/>
    <b v="0"/>
    <b v="0"/>
  </r>
  <r>
    <n v="420"/>
    <s v="Blair, Reyes and Woods"/>
    <s v="Cross-platform interactive synergy"/>
    <n v="5000"/>
    <n v="6423"/>
    <x v="1"/>
    <n v="1.2846"/>
    <n v="68.329787234042556"/>
    <x v="3"/>
    <s v="plays"/>
    <n v="94"/>
    <s v="US"/>
    <s v="USD"/>
    <n v="1498366800"/>
    <x v="398"/>
    <n v="1499576400"/>
    <d v="2017-07-08T05:00:00"/>
    <b v="0"/>
    <b v="0"/>
  </r>
  <r>
    <n v="421"/>
    <s v="Thomas-Lopez"/>
    <s v="User-centric fault-tolerant archive"/>
    <n v="9400"/>
    <n v="6015"/>
    <x v="0"/>
    <n v="0.63989361702127656"/>
    <n v="50.974576271186443"/>
    <x v="2"/>
    <s v="wearables"/>
    <n v="118"/>
    <s v="US"/>
    <s v="USD"/>
    <n v="1498712400"/>
    <x v="399"/>
    <n v="1501304400"/>
    <d v="2017-07-28T05:00:00"/>
    <b v="0"/>
    <b v="1"/>
  </r>
  <r>
    <n v="422"/>
    <s v="Brown, Davies and Pacheco"/>
    <s v="Reverse-engineered regional knowledge user"/>
    <n v="8700"/>
    <n v="11075"/>
    <x v="1"/>
    <n v="1.2729885057471264"/>
    <n v="54.024390243902438"/>
    <x v="3"/>
    <s v="plays"/>
    <n v="205"/>
    <s v="US"/>
    <s v="USD"/>
    <n v="1271480400"/>
    <x v="400"/>
    <n v="1273208400"/>
    <d v="2010-05-06T05:00:00"/>
    <b v="0"/>
    <b v="1"/>
  </r>
  <r>
    <n v="423"/>
    <s v="Jones-Riddle"/>
    <s v="Self-enabling real-time definition"/>
    <n v="147800"/>
    <n v="15723"/>
    <x v="0"/>
    <n v="0.10638024357239513"/>
    <n v="97.055555555555557"/>
    <x v="0"/>
    <s v="food trucks"/>
    <n v="162"/>
    <s v="US"/>
    <s v="USD"/>
    <n v="1316667600"/>
    <x v="116"/>
    <n v="1316840400"/>
    <d v="2011-09-23T05:00:00"/>
    <b v="0"/>
    <b v="1"/>
  </r>
  <r>
    <n v="424"/>
    <s v="Schmidt-Gomez"/>
    <s v="User-centric impactful projection"/>
    <n v="5100"/>
    <n v="2064"/>
    <x v="0"/>
    <n v="0.40470588235294119"/>
    <n v="24.867469879518072"/>
    <x v="1"/>
    <s v="indie rock"/>
    <n v="83"/>
    <s v="US"/>
    <s v="USD"/>
    <n v="1524027600"/>
    <x v="401"/>
    <n v="1524546000"/>
    <d v="2018-04-23T05:00:00"/>
    <b v="0"/>
    <b v="0"/>
  </r>
  <r>
    <n v="425"/>
    <s v="Sullivan, Davis and Booth"/>
    <s v="Vision-oriented actuating hardware"/>
    <n v="2700"/>
    <n v="7767"/>
    <x v="1"/>
    <n v="2.8766666666666665"/>
    <n v="84.423913043478265"/>
    <x v="7"/>
    <s v="photography books"/>
    <n v="92"/>
    <s v="US"/>
    <s v="USD"/>
    <n v="1438059600"/>
    <x v="402"/>
    <n v="1438578000"/>
    <d v="2015-08-02T05:00:00"/>
    <b v="0"/>
    <b v="0"/>
  </r>
  <r>
    <n v="426"/>
    <s v="Edwards-Kane"/>
    <s v="Virtual leadingedge framework"/>
    <n v="1800"/>
    <n v="10313"/>
    <x v="1"/>
    <n v="5.7294444444444448"/>
    <n v="47.091324200913242"/>
    <x v="3"/>
    <s v="plays"/>
    <n v="219"/>
    <s v="US"/>
    <s v="USD"/>
    <n v="1361944800"/>
    <x v="403"/>
    <n v="1362549600"/>
    <d v="2013-03-05T06:00:00"/>
    <b v="0"/>
    <b v="0"/>
  </r>
  <r>
    <n v="427"/>
    <s v="Hicks, Wall and Webb"/>
    <s v="Managed discrete framework"/>
    <n v="174500"/>
    <n v="197018"/>
    <x v="1"/>
    <n v="1.1290429799426933"/>
    <n v="77.996041171813147"/>
    <x v="3"/>
    <s v="plays"/>
    <n v="2526"/>
    <s v="US"/>
    <s v="USD"/>
    <n v="1410584400"/>
    <x v="404"/>
    <n v="1413349200"/>
    <d v="2014-10-14T05:00:00"/>
    <b v="0"/>
    <b v="1"/>
  </r>
  <r>
    <n v="428"/>
    <s v="Mayer-Richmond"/>
    <s v="Progressive zero-defect capability"/>
    <n v="101400"/>
    <n v="47037"/>
    <x v="0"/>
    <n v="0.46387573964497042"/>
    <n v="62.967871485943775"/>
    <x v="4"/>
    <s v="animation"/>
    <n v="747"/>
    <s v="US"/>
    <s v="USD"/>
    <n v="1297404000"/>
    <x v="405"/>
    <n v="1298008800"/>
    <d v="2011-02-17T06:00:00"/>
    <b v="0"/>
    <b v="0"/>
  </r>
  <r>
    <n v="429"/>
    <s v="Robles Ltd"/>
    <s v="Right-sized demand-driven adapter"/>
    <n v="191000"/>
    <n v="173191"/>
    <x v="3"/>
    <n v="0.90675916230366493"/>
    <n v="81.006080449017773"/>
    <x v="7"/>
    <s v="photography books"/>
    <n v="2138"/>
    <s v="US"/>
    <s v="USD"/>
    <n v="1392012000"/>
    <x v="406"/>
    <n v="1394427600"/>
    <d v="2014-03-09T05:00:00"/>
    <b v="0"/>
    <b v="1"/>
  </r>
  <r>
    <n v="430"/>
    <s v="Cochran Ltd"/>
    <s v="Re-engineered attitude-oriented frame"/>
    <n v="8100"/>
    <n v="5487"/>
    <x v="0"/>
    <n v="0.67740740740740746"/>
    <n v="65.321428571428569"/>
    <x v="3"/>
    <s v="plays"/>
    <n v="84"/>
    <s v="US"/>
    <s v="USD"/>
    <n v="1569733200"/>
    <x v="407"/>
    <n v="1572670800"/>
    <d v="2019-11-01T05:00:00"/>
    <b v="0"/>
    <b v="0"/>
  </r>
  <r>
    <n v="431"/>
    <s v="Rosales LLC"/>
    <s v="Compatible multimedia utilization"/>
    <n v="5100"/>
    <n v="9817"/>
    <x v="1"/>
    <n v="1.9249019607843136"/>
    <n v="104.43617021276596"/>
    <x v="3"/>
    <s v="plays"/>
    <n v="94"/>
    <s v="US"/>
    <s v="USD"/>
    <n v="1529643600"/>
    <x v="408"/>
    <n v="1531112400"/>
    <d v="2018-07-08T05:00:00"/>
    <b v="1"/>
    <b v="0"/>
  </r>
  <r>
    <n v="432"/>
    <s v="Harper-Bryan"/>
    <s v="Re-contextualized dedicated hardware"/>
    <n v="7700"/>
    <n v="6369"/>
    <x v="0"/>
    <n v="0.82714285714285718"/>
    <n v="69.989010989010993"/>
    <x v="3"/>
    <s v="plays"/>
    <n v="91"/>
    <s v="US"/>
    <s v="USD"/>
    <n v="1399006800"/>
    <x v="409"/>
    <n v="1400734800"/>
    <d v="2014-05-21T05:00:00"/>
    <b v="0"/>
    <b v="0"/>
  </r>
  <r>
    <n v="433"/>
    <s v="Potter, Harper and Everett"/>
    <s v="Decentralized composite paradigm"/>
    <n v="121400"/>
    <n v="65755"/>
    <x v="0"/>
    <n v="0.54163920922570019"/>
    <n v="83.023989898989896"/>
    <x v="4"/>
    <s v="documentary"/>
    <n v="792"/>
    <s v="US"/>
    <s v="USD"/>
    <n v="1385359200"/>
    <x v="410"/>
    <n v="1386741600"/>
    <d v="2013-12-10T06:00:00"/>
    <b v="0"/>
    <b v="1"/>
  </r>
  <r>
    <n v="434"/>
    <s v="Floyd-Sims"/>
    <s v="Cloned transitional hierarchy"/>
    <n v="5400"/>
    <n v="903"/>
    <x v="3"/>
    <n v="0.16722222222222222"/>
    <n v="90.3"/>
    <x v="3"/>
    <s v="plays"/>
    <n v="10"/>
    <s v="CA"/>
    <s v="CAD"/>
    <n v="1480572000"/>
    <x v="411"/>
    <n v="1481781600"/>
    <d v="2016-12-14T06:00:00"/>
    <b v="1"/>
    <b v="0"/>
  </r>
  <r>
    <n v="435"/>
    <s v="Spence, Jackson and Kelly"/>
    <s v="Advanced discrete leverage"/>
    <n v="152400"/>
    <n v="178120"/>
    <x v="1"/>
    <n v="1.168766404199475"/>
    <n v="103.98131932282546"/>
    <x v="3"/>
    <s v="plays"/>
    <n v="1713"/>
    <s v="IT"/>
    <s v="EUR"/>
    <n v="1418623200"/>
    <x v="412"/>
    <n v="1419660000"/>
    <d v="2014-12-26T06:00:00"/>
    <b v="0"/>
    <b v="1"/>
  </r>
  <r>
    <n v="436"/>
    <s v="King-Nguyen"/>
    <s v="Open-source incremental throughput"/>
    <n v="1300"/>
    <n v="13678"/>
    <x v="1"/>
    <n v="10.521538461538462"/>
    <n v="54.931726907630519"/>
    <x v="1"/>
    <s v="jazz"/>
    <n v="249"/>
    <s v="US"/>
    <s v="USD"/>
    <n v="1555736400"/>
    <x v="413"/>
    <n v="1555822800"/>
    <d v="2019-04-20T05:00:00"/>
    <b v="0"/>
    <b v="0"/>
  </r>
  <r>
    <n v="437"/>
    <s v="Hansen Group"/>
    <s v="Centralized regional interface"/>
    <n v="8100"/>
    <n v="9969"/>
    <x v="1"/>
    <n v="1.2307407407407407"/>
    <n v="51.921875"/>
    <x v="4"/>
    <s v="animation"/>
    <n v="192"/>
    <s v="US"/>
    <s v="USD"/>
    <n v="1442120400"/>
    <x v="414"/>
    <n v="1442379600"/>
    <d v="2015-09-15T05:00:00"/>
    <b v="0"/>
    <b v="1"/>
  </r>
  <r>
    <n v="438"/>
    <s v="Mathis, Hall and Hansen"/>
    <s v="Streamlined web-enabled knowledgebase"/>
    <n v="8300"/>
    <n v="14827"/>
    <x v="1"/>
    <n v="1.7863855421686747"/>
    <n v="60.02834008097166"/>
    <x v="3"/>
    <s v="plays"/>
    <n v="247"/>
    <s v="US"/>
    <s v="USD"/>
    <n v="1362376800"/>
    <x v="415"/>
    <n v="1364965200"/>
    <d v="2013-04-02T05:00:00"/>
    <b v="0"/>
    <b v="0"/>
  </r>
  <r>
    <n v="439"/>
    <s v="Cummings Inc"/>
    <s v="Digitized transitional monitoring"/>
    <n v="28400"/>
    <n v="100900"/>
    <x v="1"/>
    <n v="3.5528169014084505"/>
    <n v="44.003488879197555"/>
    <x v="4"/>
    <s v="science fiction"/>
    <n v="2293"/>
    <s v="US"/>
    <s v="USD"/>
    <n v="1478408400"/>
    <x v="416"/>
    <n v="1479016800"/>
    <d v="2016-11-12T06:00:00"/>
    <b v="0"/>
    <b v="0"/>
  </r>
  <r>
    <n v="440"/>
    <s v="Miller-Poole"/>
    <s v="Networked optimal adapter"/>
    <n v="102500"/>
    <n v="165954"/>
    <x v="1"/>
    <n v="1.6190634146341463"/>
    <n v="53.003513254551258"/>
    <x v="4"/>
    <s v="television"/>
    <n v="3131"/>
    <s v="US"/>
    <s v="USD"/>
    <n v="1498798800"/>
    <x v="417"/>
    <n v="1499662800"/>
    <d v="2017-07-09T05:00:00"/>
    <b v="0"/>
    <b v="0"/>
  </r>
  <r>
    <n v="441"/>
    <s v="Rodriguez-West"/>
    <s v="Automated optimal function"/>
    <n v="7000"/>
    <n v="1744"/>
    <x v="0"/>
    <n v="0.24914285714285714"/>
    <n v="54.5"/>
    <x v="2"/>
    <s v="wearables"/>
    <n v="32"/>
    <s v="US"/>
    <s v="USD"/>
    <n v="1335416400"/>
    <x v="418"/>
    <n v="1337835600"/>
    <d v="2012-05-23T05:00:00"/>
    <b v="0"/>
    <b v="0"/>
  </r>
  <r>
    <n v="442"/>
    <s v="Calderon, Bradford and Dean"/>
    <s v="Devolved system-worthy framework"/>
    <n v="5400"/>
    <n v="10731"/>
    <x v="1"/>
    <n v="1.9872222222222222"/>
    <n v="75.04195804195804"/>
    <x v="3"/>
    <s v="plays"/>
    <n v="143"/>
    <s v="IT"/>
    <s v="EUR"/>
    <n v="1504328400"/>
    <x v="419"/>
    <n v="1505710800"/>
    <d v="2017-09-17T05:00:00"/>
    <b v="0"/>
    <b v="0"/>
  </r>
  <r>
    <n v="443"/>
    <s v="Clark-Bowman"/>
    <s v="Stand-alone user-facing service-desk"/>
    <n v="9300"/>
    <n v="3232"/>
    <x v="3"/>
    <n v="0.34752688172043011"/>
    <n v="35.911111111111111"/>
    <x v="3"/>
    <s v="plays"/>
    <n v="90"/>
    <s v="US"/>
    <s v="USD"/>
    <n v="1285822800"/>
    <x v="420"/>
    <n v="1287464400"/>
    <d v="2010-10-18T05:00:00"/>
    <b v="0"/>
    <b v="0"/>
  </r>
  <r>
    <n v="444"/>
    <s v="Hensley Ltd"/>
    <s v="Versatile global attitude"/>
    <n v="6200"/>
    <n v="10938"/>
    <x v="1"/>
    <n v="1.7641935483870967"/>
    <n v="36.952702702702702"/>
    <x v="1"/>
    <s v="indie rock"/>
    <n v="296"/>
    <s v="US"/>
    <s v="USD"/>
    <n v="1311483600"/>
    <x v="421"/>
    <n v="1311656400"/>
    <d v="2011-07-25T05:00:00"/>
    <b v="0"/>
    <b v="1"/>
  </r>
  <r>
    <n v="445"/>
    <s v="Anderson-Pearson"/>
    <s v="Intuitive demand-driven Local Area Network"/>
    <n v="2100"/>
    <n v="10739"/>
    <x v="1"/>
    <n v="5.1138095238095236"/>
    <n v="63.170588235294119"/>
    <x v="3"/>
    <s v="plays"/>
    <n v="170"/>
    <s v="US"/>
    <s v="USD"/>
    <n v="1291356000"/>
    <x v="422"/>
    <n v="1293170400"/>
    <d v="2010-12-23T06:00:00"/>
    <b v="0"/>
    <b v="1"/>
  </r>
  <r>
    <n v="446"/>
    <s v="Martin, Martin and Solis"/>
    <s v="Assimilated uniform methodology"/>
    <n v="6800"/>
    <n v="5579"/>
    <x v="0"/>
    <n v="0.82044117647058823"/>
    <n v="29.99462365591398"/>
    <x v="2"/>
    <s v="wearables"/>
    <n v="186"/>
    <s v="US"/>
    <s v="USD"/>
    <n v="1355810400"/>
    <x v="423"/>
    <n v="1355983200"/>
    <d v="2012-12-19T06:00:00"/>
    <b v="0"/>
    <b v="0"/>
  </r>
  <r>
    <n v="447"/>
    <s v="Harrington-Harper"/>
    <s v="Self-enabling next generation algorithm"/>
    <n v="155200"/>
    <n v="37754"/>
    <x v="3"/>
    <n v="0.24326030927835052"/>
    <n v="86"/>
    <x v="4"/>
    <s v="television"/>
    <n v="439"/>
    <s v="GB"/>
    <s v="GBP"/>
    <n v="1513663200"/>
    <x v="424"/>
    <n v="1515045600"/>
    <d v="2018-01-03T06:00:00"/>
    <b v="0"/>
    <b v="0"/>
  </r>
  <r>
    <n v="448"/>
    <s v="Price and Sons"/>
    <s v="Object-based demand-driven strategy"/>
    <n v="89900"/>
    <n v="45384"/>
    <x v="0"/>
    <n v="0.50482758620689661"/>
    <n v="75.014876033057845"/>
    <x v="6"/>
    <s v="video games"/>
    <n v="605"/>
    <s v="US"/>
    <s v="USD"/>
    <n v="1365915600"/>
    <x v="425"/>
    <n v="1366088400"/>
    <d v="2013-04-15T05:00:00"/>
    <b v="0"/>
    <b v="1"/>
  </r>
  <r>
    <n v="449"/>
    <s v="Cuevas-Morales"/>
    <s v="Public-key coherent ability"/>
    <n v="900"/>
    <n v="8703"/>
    <x v="1"/>
    <n v="9.67"/>
    <n v="101.19767441860465"/>
    <x v="6"/>
    <s v="video games"/>
    <n v="86"/>
    <s v="DK"/>
    <s v="DKK"/>
    <n v="1551852000"/>
    <x v="426"/>
    <n v="1553317200"/>
    <d v="2019-03-22T05:00:00"/>
    <b v="0"/>
    <b v="0"/>
  </r>
  <r>
    <n v="450"/>
    <s v="Delgado-Hatfield"/>
    <s v="Up-sized composite success"/>
    <n v="100"/>
    <n v="4"/>
    <x v="0"/>
    <n v="0.04"/>
    <n v="4"/>
    <x v="4"/>
    <s v="animation"/>
    <n v="1"/>
    <s v="CA"/>
    <s v="CAD"/>
    <n v="1540098000"/>
    <x v="427"/>
    <n v="1542088800"/>
    <d v="2018-11-12T06:00:00"/>
    <b v="0"/>
    <b v="0"/>
  </r>
  <r>
    <n v="451"/>
    <s v="Padilla-Porter"/>
    <s v="Innovative exuding matrix"/>
    <n v="148400"/>
    <n v="182302"/>
    <x v="1"/>
    <n v="1.2284501347708894"/>
    <n v="29.001272669424118"/>
    <x v="1"/>
    <s v="rock"/>
    <n v="6286"/>
    <s v="US"/>
    <s v="USD"/>
    <n v="1500440400"/>
    <x v="428"/>
    <n v="1503118800"/>
    <d v="2017-08-18T05:00:00"/>
    <b v="0"/>
    <b v="0"/>
  </r>
  <r>
    <n v="452"/>
    <s v="Morris Group"/>
    <s v="Realigned impactful artificial intelligence"/>
    <n v="4800"/>
    <n v="3045"/>
    <x v="0"/>
    <n v="0.63437500000000002"/>
    <n v="98.225806451612897"/>
    <x v="4"/>
    <s v="drama"/>
    <n v="31"/>
    <s v="US"/>
    <s v="USD"/>
    <n v="1278392400"/>
    <x v="429"/>
    <n v="1278478800"/>
    <d v="2010-07-06T05:00:00"/>
    <b v="0"/>
    <b v="0"/>
  </r>
  <r>
    <n v="453"/>
    <s v="Saunders Ltd"/>
    <s v="Multi-layered multi-tasking secured line"/>
    <n v="182400"/>
    <n v="102749"/>
    <x v="0"/>
    <n v="0.56331688596491225"/>
    <n v="87.001693480101608"/>
    <x v="4"/>
    <s v="science fiction"/>
    <n v="1181"/>
    <s v="US"/>
    <s v="USD"/>
    <n v="1480572000"/>
    <x v="411"/>
    <n v="1484114400"/>
    <d v="2017-01-10T06:00:00"/>
    <b v="0"/>
    <b v="0"/>
  </r>
  <r>
    <n v="454"/>
    <s v="Woods Inc"/>
    <s v="Upgradable upward-trending portal"/>
    <n v="4000"/>
    <n v="1763"/>
    <x v="0"/>
    <n v="0.44074999999999998"/>
    <n v="45.205128205128204"/>
    <x v="4"/>
    <s v="drama"/>
    <n v="39"/>
    <s v="US"/>
    <s v="USD"/>
    <n v="1382331600"/>
    <x v="430"/>
    <n v="1385445600"/>
    <d v="2013-11-25T06:00:00"/>
    <b v="0"/>
    <b v="1"/>
  </r>
  <r>
    <n v="455"/>
    <s v="Villanueva, Wright and Richardson"/>
    <s v="Profit-focused global product"/>
    <n v="116500"/>
    <n v="137904"/>
    <x v="1"/>
    <n v="1.1837253218884121"/>
    <n v="37.001341561577675"/>
    <x v="3"/>
    <s v="plays"/>
    <n v="3727"/>
    <s v="US"/>
    <s v="USD"/>
    <n v="1316754000"/>
    <x v="431"/>
    <n v="1318741200"/>
    <d v="2011-10-15T05:00:00"/>
    <b v="0"/>
    <b v="0"/>
  </r>
  <r>
    <n v="456"/>
    <s v="Wilson, Brooks and Clark"/>
    <s v="Operative well-modulated data-warehouse"/>
    <n v="146400"/>
    <n v="152438"/>
    <x v="1"/>
    <n v="1.041243169398907"/>
    <n v="94.976947040498445"/>
    <x v="1"/>
    <s v="indie rock"/>
    <n v="1605"/>
    <s v="US"/>
    <s v="USD"/>
    <n v="1518242400"/>
    <x v="432"/>
    <n v="1518242400"/>
    <d v="2018-02-09T06:00:00"/>
    <b v="0"/>
    <b v="1"/>
  </r>
  <r>
    <n v="457"/>
    <s v="Sheppard, Smith and Spence"/>
    <s v="Cloned asymmetric functionalities"/>
    <n v="5000"/>
    <n v="1332"/>
    <x v="0"/>
    <n v="0.26640000000000003"/>
    <n v="28.956521739130434"/>
    <x v="3"/>
    <s v="plays"/>
    <n v="46"/>
    <s v="US"/>
    <s v="USD"/>
    <n v="1476421200"/>
    <x v="433"/>
    <n v="1476594000"/>
    <d v="2016-10-15T05:00:00"/>
    <b v="0"/>
    <b v="0"/>
  </r>
  <r>
    <n v="458"/>
    <s v="Wise, Thompson and Allen"/>
    <s v="Pre-emptive neutral portal"/>
    <n v="33800"/>
    <n v="118706"/>
    <x v="1"/>
    <n v="3.5120118343195266"/>
    <n v="55.993396226415094"/>
    <x v="3"/>
    <s v="plays"/>
    <n v="2120"/>
    <s v="US"/>
    <s v="USD"/>
    <n v="1269752400"/>
    <x v="434"/>
    <n v="1273554000"/>
    <d v="2010-05-10T05:00:00"/>
    <b v="0"/>
    <b v="0"/>
  </r>
  <r>
    <n v="459"/>
    <s v="Lane, Ryan and Chapman"/>
    <s v="Switchable demand-driven help-desk"/>
    <n v="6300"/>
    <n v="5674"/>
    <x v="0"/>
    <n v="0.90063492063492068"/>
    <n v="54.038095238095238"/>
    <x v="4"/>
    <s v="documentary"/>
    <n v="105"/>
    <s v="US"/>
    <s v="USD"/>
    <n v="1419746400"/>
    <x v="435"/>
    <n v="1421906400"/>
    <d v="2015-01-21T06:00:00"/>
    <b v="0"/>
    <b v="0"/>
  </r>
  <r>
    <n v="460"/>
    <s v="Rich, Alvarez and King"/>
    <s v="Business-focused static ability"/>
    <n v="2400"/>
    <n v="4119"/>
    <x v="1"/>
    <n v="1.7162500000000001"/>
    <n v="82.38"/>
    <x v="3"/>
    <s v="plays"/>
    <n v="50"/>
    <s v="US"/>
    <s v="USD"/>
    <n v="1281330000"/>
    <x v="8"/>
    <n v="1281589200"/>
    <d v="2010-08-11T05:00:00"/>
    <b v="0"/>
    <b v="0"/>
  </r>
  <r>
    <n v="461"/>
    <s v="Terry-Salinas"/>
    <s v="Networked secondary structure"/>
    <n v="98800"/>
    <n v="139354"/>
    <x v="1"/>
    <n v="1.4104655870445344"/>
    <n v="66.997115384615384"/>
    <x v="4"/>
    <s v="drama"/>
    <n v="2080"/>
    <s v="US"/>
    <s v="USD"/>
    <n v="1398661200"/>
    <x v="436"/>
    <n v="1400389200"/>
    <d v="2014-05-17T05:00:00"/>
    <b v="0"/>
    <b v="0"/>
  </r>
  <r>
    <n v="462"/>
    <s v="Wang-Rodriguez"/>
    <s v="Total multimedia website"/>
    <n v="188800"/>
    <n v="57734"/>
    <x v="0"/>
    <n v="0.30579449152542371"/>
    <n v="107.91401869158878"/>
    <x v="6"/>
    <s v="mobile games"/>
    <n v="535"/>
    <s v="US"/>
    <s v="USD"/>
    <n v="1359525600"/>
    <x v="385"/>
    <n v="1362808800"/>
    <d v="2013-03-08T06:00:00"/>
    <b v="0"/>
    <b v="0"/>
  </r>
  <r>
    <n v="463"/>
    <s v="Mckee-Hill"/>
    <s v="Cross-platform upward-trending parallelism"/>
    <n v="134300"/>
    <n v="145265"/>
    <x v="1"/>
    <n v="1.0816455696202532"/>
    <n v="69.009501187648453"/>
    <x v="4"/>
    <s v="animation"/>
    <n v="2105"/>
    <s v="US"/>
    <s v="USD"/>
    <n v="1388469600"/>
    <x v="437"/>
    <n v="1388815200"/>
    <d v="2014-01-03T06:00:00"/>
    <b v="0"/>
    <b v="0"/>
  </r>
  <r>
    <n v="464"/>
    <s v="Gomez LLC"/>
    <s v="Pre-emptive mission-critical hardware"/>
    <n v="71200"/>
    <n v="95020"/>
    <x v="1"/>
    <n v="1.3345505617977529"/>
    <n v="39.006568144499177"/>
    <x v="3"/>
    <s v="plays"/>
    <n v="2436"/>
    <s v="US"/>
    <s v="USD"/>
    <n v="1518328800"/>
    <x v="438"/>
    <n v="1519538400"/>
    <d v="2018-02-24T06:00:00"/>
    <b v="0"/>
    <b v="0"/>
  </r>
  <r>
    <n v="465"/>
    <s v="Gonzalez-Robbins"/>
    <s v="Up-sized responsive protocol"/>
    <n v="4700"/>
    <n v="8829"/>
    <x v="1"/>
    <n v="1.8785106382978722"/>
    <n v="110.3625"/>
    <x v="5"/>
    <s v="translations"/>
    <n v="80"/>
    <s v="US"/>
    <s v="USD"/>
    <n v="1517032800"/>
    <x v="439"/>
    <n v="1517810400"/>
    <d v="2018-02-04T06:00:00"/>
    <b v="0"/>
    <b v="0"/>
  </r>
  <r>
    <n v="466"/>
    <s v="Obrien and Sons"/>
    <s v="Pre-emptive transitional frame"/>
    <n v="1200"/>
    <n v="3984"/>
    <x v="1"/>
    <n v="3.32"/>
    <n v="94.857142857142861"/>
    <x v="2"/>
    <s v="wearables"/>
    <n v="42"/>
    <s v="US"/>
    <s v="USD"/>
    <n v="1368594000"/>
    <x v="440"/>
    <n v="1370581200"/>
    <d v="2013-06-06T05:00:00"/>
    <b v="0"/>
    <b v="1"/>
  </r>
  <r>
    <n v="467"/>
    <s v="Shaw Ltd"/>
    <s v="Profit-focused content-based application"/>
    <n v="1400"/>
    <n v="8053"/>
    <x v="1"/>
    <n v="5.7521428571428572"/>
    <n v="57.935251798561154"/>
    <x v="2"/>
    <s v="web"/>
    <n v="139"/>
    <s v="CA"/>
    <s v="CAD"/>
    <n v="1448258400"/>
    <x v="441"/>
    <n v="1448863200"/>
    <d v="2015-11-29T06:00:00"/>
    <b v="0"/>
    <b v="1"/>
  </r>
  <r>
    <n v="468"/>
    <s v="Hughes Inc"/>
    <s v="Streamlined neutral analyzer"/>
    <n v="4000"/>
    <n v="1620"/>
    <x v="0"/>
    <n v="0.40500000000000003"/>
    <n v="101.25"/>
    <x v="3"/>
    <s v="plays"/>
    <n v="16"/>
    <s v="US"/>
    <s v="USD"/>
    <n v="1555218000"/>
    <x v="442"/>
    <n v="1556600400"/>
    <d v="2019-04-29T05:00:00"/>
    <b v="0"/>
    <b v="0"/>
  </r>
  <r>
    <n v="469"/>
    <s v="Olsen-Ryan"/>
    <s v="Assimilated neutral utilization"/>
    <n v="5600"/>
    <n v="10328"/>
    <x v="1"/>
    <n v="1.8442857142857143"/>
    <n v="64.95597484276729"/>
    <x v="4"/>
    <s v="drama"/>
    <n v="159"/>
    <s v="US"/>
    <s v="USD"/>
    <n v="1431925200"/>
    <x v="443"/>
    <n v="1432098000"/>
    <d v="2015-05-19T05:00:00"/>
    <b v="0"/>
    <b v="0"/>
  </r>
  <r>
    <n v="470"/>
    <s v="Grimes, Holland and Sloan"/>
    <s v="Extended dedicated archive"/>
    <n v="3600"/>
    <n v="10289"/>
    <x v="1"/>
    <n v="2.8580555555555556"/>
    <n v="27.00524934383202"/>
    <x v="2"/>
    <s v="wearables"/>
    <n v="381"/>
    <s v="US"/>
    <s v="USD"/>
    <n v="1481522400"/>
    <x v="315"/>
    <n v="1482127200"/>
    <d v="2016-12-18T06:00:00"/>
    <b v="0"/>
    <b v="0"/>
  </r>
  <r>
    <n v="471"/>
    <s v="Perry and Sons"/>
    <s v="Configurable static help-desk"/>
    <n v="3100"/>
    <n v="9889"/>
    <x v="1"/>
    <n v="3.19"/>
    <n v="50.97422680412371"/>
    <x v="0"/>
    <s v="food trucks"/>
    <n v="194"/>
    <s v="GB"/>
    <s v="GBP"/>
    <n v="1335934800"/>
    <x v="444"/>
    <n v="1335934800"/>
    <d v="2012-05-01T05:00:00"/>
    <b v="0"/>
    <b v="1"/>
  </r>
  <r>
    <n v="472"/>
    <s v="Turner, Young and Collins"/>
    <s v="Self-enabling clear-thinking framework"/>
    <n v="153800"/>
    <n v="60342"/>
    <x v="0"/>
    <n v="0.39234070221066319"/>
    <n v="104.94260869565217"/>
    <x v="1"/>
    <s v="rock"/>
    <n v="575"/>
    <s v="US"/>
    <s v="USD"/>
    <n v="1552280400"/>
    <x v="445"/>
    <n v="1556946000"/>
    <d v="2019-05-03T05:00:00"/>
    <b v="0"/>
    <b v="0"/>
  </r>
  <r>
    <n v="473"/>
    <s v="Richardson Inc"/>
    <s v="Assimilated fault-tolerant capacity"/>
    <n v="5000"/>
    <n v="8907"/>
    <x v="1"/>
    <n v="1.7814000000000001"/>
    <n v="84.028301886792448"/>
    <x v="1"/>
    <s v="electric music"/>
    <n v="106"/>
    <s v="US"/>
    <s v="USD"/>
    <n v="1529989200"/>
    <x v="446"/>
    <n v="1530075600"/>
    <d v="2018-06-26T05:00:00"/>
    <b v="0"/>
    <b v="0"/>
  </r>
  <r>
    <n v="474"/>
    <s v="Santos-Young"/>
    <s v="Enhanced neutral ability"/>
    <n v="4000"/>
    <n v="14606"/>
    <x v="1"/>
    <n v="3.6515"/>
    <n v="102.85915492957747"/>
    <x v="4"/>
    <s v="television"/>
    <n v="142"/>
    <s v="US"/>
    <s v="USD"/>
    <n v="1418709600"/>
    <x v="447"/>
    <n v="1418796000"/>
    <d v="2014-12-16T06:00:00"/>
    <b v="0"/>
    <b v="0"/>
  </r>
  <r>
    <n v="475"/>
    <s v="Nichols Ltd"/>
    <s v="Function-based attitude-oriented groupware"/>
    <n v="7400"/>
    <n v="8432"/>
    <x v="1"/>
    <n v="1.1394594594594594"/>
    <n v="39.962085308056871"/>
    <x v="5"/>
    <s v="translations"/>
    <n v="211"/>
    <s v="US"/>
    <s v="USD"/>
    <n v="1372136400"/>
    <x v="448"/>
    <n v="1372482000"/>
    <d v="2013-06-28T05:00:00"/>
    <b v="0"/>
    <b v="1"/>
  </r>
  <r>
    <n v="476"/>
    <s v="Murphy PLC"/>
    <s v="Optional solution-oriented instruction set"/>
    <n v="191500"/>
    <n v="57122"/>
    <x v="0"/>
    <n v="0.29828720626631855"/>
    <n v="51.001785714285717"/>
    <x v="5"/>
    <s v="fiction"/>
    <n v="1120"/>
    <s v="US"/>
    <s v="USD"/>
    <n v="1533877200"/>
    <x v="342"/>
    <n v="1534395600"/>
    <d v="2018-08-15T05:00:00"/>
    <b v="0"/>
    <b v="0"/>
  </r>
  <r>
    <n v="477"/>
    <s v="Hogan, Porter and Rivera"/>
    <s v="Organic object-oriented core"/>
    <n v="8500"/>
    <n v="4613"/>
    <x v="0"/>
    <n v="0.54270588235294115"/>
    <n v="40.823008849557525"/>
    <x v="4"/>
    <s v="science fiction"/>
    <n v="113"/>
    <s v="US"/>
    <s v="USD"/>
    <n v="1309064400"/>
    <x v="449"/>
    <n v="1311397200"/>
    <d v="2011-07-22T05:00:00"/>
    <b v="0"/>
    <b v="0"/>
  </r>
  <r>
    <n v="478"/>
    <s v="Lyons LLC"/>
    <s v="Balanced impactful circuit"/>
    <n v="68800"/>
    <n v="162603"/>
    <x v="1"/>
    <n v="2.3634156976744185"/>
    <n v="58.999637155297535"/>
    <x v="2"/>
    <s v="wearables"/>
    <n v="2756"/>
    <s v="US"/>
    <s v="USD"/>
    <n v="1425877200"/>
    <x v="450"/>
    <n v="1426914000"/>
    <d v="2015-03-20T05:00:00"/>
    <b v="0"/>
    <b v="0"/>
  </r>
  <r>
    <n v="479"/>
    <s v="Long-Greene"/>
    <s v="Future-proofed heuristic encryption"/>
    <n v="2400"/>
    <n v="12310"/>
    <x v="1"/>
    <n v="5.1291666666666664"/>
    <n v="71.156069364161851"/>
    <x v="0"/>
    <s v="food trucks"/>
    <n v="173"/>
    <s v="GB"/>
    <s v="GBP"/>
    <n v="1501304400"/>
    <x v="451"/>
    <n v="1501477200"/>
    <d v="2017-07-30T05:00:00"/>
    <b v="0"/>
    <b v="0"/>
  </r>
  <r>
    <n v="480"/>
    <s v="Robles-Hudson"/>
    <s v="Balanced bifurcated leverage"/>
    <n v="8600"/>
    <n v="8656"/>
    <x v="1"/>
    <n v="1.0065116279069768"/>
    <n v="99.494252873563212"/>
    <x v="7"/>
    <s v="photography books"/>
    <n v="87"/>
    <s v="US"/>
    <s v="USD"/>
    <n v="1268287200"/>
    <x v="452"/>
    <n v="1269061200"/>
    <d v="2010-03-19T05:00:00"/>
    <b v="0"/>
    <b v="1"/>
  </r>
  <r>
    <n v="481"/>
    <s v="Mcclure LLC"/>
    <s v="Sharable discrete budgetary management"/>
    <n v="196600"/>
    <n v="159931"/>
    <x v="0"/>
    <n v="0.81348423194303154"/>
    <n v="103.98634590377114"/>
    <x v="3"/>
    <s v="plays"/>
    <n v="1538"/>
    <s v="US"/>
    <s v="USD"/>
    <n v="1412139600"/>
    <x v="453"/>
    <n v="1415772000"/>
    <d v="2014-11-11T06:00:00"/>
    <b v="0"/>
    <b v="1"/>
  </r>
  <r>
    <n v="482"/>
    <s v="Martin, Russell and Baker"/>
    <s v="Focused solution-oriented instruction set"/>
    <n v="4200"/>
    <n v="689"/>
    <x v="0"/>
    <n v="0.16404761904761905"/>
    <n v="76.555555555555557"/>
    <x v="5"/>
    <s v="fiction"/>
    <n v="9"/>
    <s v="US"/>
    <s v="USD"/>
    <n v="1330063200"/>
    <x v="454"/>
    <n v="1331013600"/>
    <d v="2012-03-05T06:00:00"/>
    <b v="0"/>
    <b v="1"/>
  </r>
  <r>
    <n v="483"/>
    <s v="Rice-Parker"/>
    <s v="Down-sized actuating infrastructure"/>
    <n v="91400"/>
    <n v="48236"/>
    <x v="0"/>
    <n v="0.52774617067833696"/>
    <n v="87.068592057761734"/>
    <x v="3"/>
    <s v="plays"/>
    <n v="554"/>
    <s v="US"/>
    <s v="USD"/>
    <n v="1576130400"/>
    <x v="455"/>
    <n v="1576735200"/>
    <d v="2019-12-18T06:00:00"/>
    <b v="0"/>
    <b v="0"/>
  </r>
  <r>
    <n v="484"/>
    <s v="Landry Inc"/>
    <s v="Synergistic cohesive adapter"/>
    <n v="29600"/>
    <n v="77021"/>
    <x v="1"/>
    <n v="2.6020608108108108"/>
    <n v="48.99554707379135"/>
    <x v="0"/>
    <s v="food trucks"/>
    <n v="1572"/>
    <s v="GB"/>
    <s v="GBP"/>
    <n v="1407128400"/>
    <x v="456"/>
    <n v="1411362000"/>
    <d v="2014-09-21T05:00:00"/>
    <b v="0"/>
    <b v="1"/>
  </r>
  <r>
    <n v="485"/>
    <s v="Richards-Davis"/>
    <s v="Quality-focused mission-critical structure"/>
    <n v="90600"/>
    <n v="27844"/>
    <x v="0"/>
    <n v="0.30732891832229581"/>
    <n v="42.969135802469133"/>
    <x v="3"/>
    <s v="plays"/>
    <n v="648"/>
    <s v="GB"/>
    <s v="GBP"/>
    <n v="1560142800"/>
    <x v="457"/>
    <n v="1563685200"/>
    <d v="2019-07-20T05:00:00"/>
    <b v="0"/>
    <b v="0"/>
  </r>
  <r>
    <n v="486"/>
    <s v="Davis, Cox and Fox"/>
    <s v="Compatible exuding Graphical User Interface"/>
    <n v="5200"/>
    <n v="702"/>
    <x v="0"/>
    <n v="0.13500000000000001"/>
    <n v="33.428571428571431"/>
    <x v="5"/>
    <s v="translations"/>
    <n v="21"/>
    <s v="GB"/>
    <s v="GBP"/>
    <n v="1520575200"/>
    <x v="458"/>
    <n v="1521867600"/>
    <d v="2018-03-23T05:00:00"/>
    <b v="0"/>
    <b v="1"/>
  </r>
  <r>
    <n v="487"/>
    <s v="Smith-Wallace"/>
    <s v="Monitored 24/7 time-frame"/>
    <n v="110300"/>
    <n v="197024"/>
    <x v="1"/>
    <n v="1.7862556663644606"/>
    <n v="83.982949701619773"/>
    <x v="3"/>
    <s v="plays"/>
    <n v="2346"/>
    <s v="US"/>
    <s v="USD"/>
    <n v="1492664400"/>
    <x v="459"/>
    <n v="1495515600"/>
    <d v="2017-05-22T05:00:00"/>
    <b v="0"/>
    <b v="0"/>
  </r>
  <r>
    <n v="488"/>
    <s v="Cordova, Shaw and Wang"/>
    <s v="Virtual secondary open architecture"/>
    <n v="5300"/>
    <n v="11663"/>
    <x v="1"/>
    <n v="2.2005660377358489"/>
    <n v="101.41739130434783"/>
    <x v="3"/>
    <s v="plays"/>
    <n v="115"/>
    <s v="US"/>
    <s v="USD"/>
    <n v="1454479200"/>
    <x v="460"/>
    <n v="1455948000"/>
    <d v="2016-02-19T06:00:00"/>
    <b v="0"/>
    <b v="0"/>
  </r>
  <r>
    <n v="489"/>
    <s v="Clark Inc"/>
    <s v="Down-sized mobile time-frame"/>
    <n v="9200"/>
    <n v="9339"/>
    <x v="1"/>
    <n v="1.015108695652174"/>
    <n v="109.87058823529412"/>
    <x v="2"/>
    <s v="wearables"/>
    <n v="85"/>
    <s v="IT"/>
    <s v="EUR"/>
    <n v="1281934800"/>
    <x v="461"/>
    <n v="1282366800"/>
    <d v="2010-08-20T05:00:00"/>
    <b v="0"/>
    <b v="0"/>
  </r>
  <r>
    <n v="490"/>
    <s v="Young and Sons"/>
    <s v="Innovative disintermediate encryption"/>
    <n v="2400"/>
    <n v="4596"/>
    <x v="1"/>
    <n v="1.915"/>
    <n v="31.916666666666668"/>
    <x v="8"/>
    <s v="audio"/>
    <n v="144"/>
    <s v="US"/>
    <s v="USD"/>
    <n v="1573970400"/>
    <x v="462"/>
    <n v="1574575200"/>
    <d v="2019-11-23T06:00:00"/>
    <b v="0"/>
    <b v="0"/>
  </r>
  <r>
    <n v="491"/>
    <s v="Henson PLC"/>
    <s v="Universal contextually-based knowledgebase"/>
    <n v="56800"/>
    <n v="173437"/>
    <x v="1"/>
    <n v="3.0534683098591549"/>
    <n v="70.993450675399103"/>
    <x v="0"/>
    <s v="food trucks"/>
    <n v="2443"/>
    <s v="US"/>
    <s v="USD"/>
    <n v="1372654800"/>
    <x v="463"/>
    <n v="1374901200"/>
    <d v="2013-07-26T05:00:00"/>
    <b v="0"/>
    <b v="1"/>
  </r>
  <r>
    <n v="492"/>
    <s v="Garcia Group"/>
    <s v="Persevering interactive matrix"/>
    <n v="191000"/>
    <n v="45831"/>
    <x v="3"/>
    <n v="0.23995287958115183"/>
    <n v="77.026890756302521"/>
    <x v="4"/>
    <s v="shorts"/>
    <n v="595"/>
    <s v="US"/>
    <s v="USD"/>
    <n v="1275886800"/>
    <x v="464"/>
    <n v="1278910800"/>
    <d v="2010-07-11T05:00:00"/>
    <b v="1"/>
    <b v="1"/>
  </r>
  <r>
    <n v="493"/>
    <s v="Adams, Walker and Wong"/>
    <s v="Seamless background framework"/>
    <n v="900"/>
    <n v="6514"/>
    <x v="1"/>
    <n v="7.2377777777777776"/>
    <n v="101.78125"/>
    <x v="7"/>
    <s v="photography books"/>
    <n v="64"/>
    <s v="US"/>
    <s v="USD"/>
    <n v="1561784400"/>
    <x v="465"/>
    <n v="1562907600"/>
    <d v="2019-07-11T05:00:00"/>
    <b v="0"/>
    <b v="0"/>
  </r>
  <r>
    <n v="494"/>
    <s v="Hopkins-Browning"/>
    <s v="Balanced upward-trending productivity"/>
    <n v="2500"/>
    <n v="13684"/>
    <x v="1"/>
    <n v="5.4736000000000002"/>
    <n v="51.059701492537314"/>
    <x v="2"/>
    <s v="wearables"/>
    <n v="268"/>
    <s v="US"/>
    <s v="USD"/>
    <n v="1332392400"/>
    <x v="466"/>
    <n v="1332478800"/>
    <d v="2012-03-22T05:00:00"/>
    <b v="0"/>
    <b v="0"/>
  </r>
  <r>
    <n v="495"/>
    <s v="Bell, Edwards and Andersen"/>
    <s v="Centralized clear-thinking solution"/>
    <n v="3200"/>
    <n v="13264"/>
    <x v="1"/>
    <n v="4.1449999999999996"/>
    <n v="68.02051282051282"/>
    <x v="3"/>
    <s v="plays"/>
    <n v="195"/>
    <s v="DK"/>
    <s v="DKK"/>
    <n v="1402376400"/>
    <x v="467"/>
    <n v="1402722000"/>
    <d v="2014-06-13T05:00:00"/>
    <b v="0"/>
    <b v="0"/>
  </r>
  <r>
    <n v="496"/>
    <s v="Morales Group"/>
    <s v="Optimized bi-directional extranet"/>
    <n v="183800"/>
    <n v="1667"/>
    <x v="0"/>
    <n v="9.0696409140369975E-3"/>
    <n v="30.87037037037037"/>
    <x v="4"/>
    <s v="animation"/>
    <n v="54"/>
    <s v="US"/>
    <s v="USD"/>
    <n v="1495342800"/>
    <x v="468"/>
    <n v="1496811600"/>
    <d v="2017-06-06T05:00:00"/>
    <b v="0"/>
    <b v="0"/>
  </r>
  <r>
    <n v="497"/>
    <s v="Lucero Group"/>
    <s v="Intuitive actuating benchmark"/>
    <n v="9800"/>
    <n v="3349"/>
    <x v="0"/>
    <n v="0.34173469387755101"/>
    <n v="27.908333333333335"/>
    <x v="2"/>
    <s v="wearables"/>
    <n v="120"/>
    <s v="US"/>
    <s v="USD"/>
    <n v="1482213600"/>
    <x v="469"/>
    <n v="1482213600"/>
    <d v="2016-12-19T06:00:00"/>
    <b v="0"/>
    <b v="1"/>
  </r>
  <r>
    <n v="498"/>
    <s v="Smith, Brown and Davis"/>
    <s v="Devolved background project"/>
    <n v="193400"/>
    <n v="46317"/>
    <x v="0"/>
    <n v="0.239488107549121"/>
    <n v="79.994818652849744"/>
    <x v="2"/>
    <s v="web"/>
    <n v="579"/>
    <s v="DK"/>
    <s v="DKK"/>
    <n v="1420092000"/>
    <x v="470"/>
    <n v="1420264800"/>
    <d v="2015-01-02T06:00:00"/>
    <b v="0"/>
    <b v="0"/>
  </r>
  <r>
    <n v="499"/>
    <s v="Hunt Group"/>
    <s v="Reverse-engineered executive emulation"/>
    <n v="163800"/>
    <n v="78743"/>
    <x v="0"/>
    <n v="0.48072649572649573"/>
    <n v="38.003378378378379"/>
    <x v="4"/>
    <s v="documentary"/>
    <n v="2072"/>
    <s v="US"/>
    <s v="USD"/>
    <n v="1458018000"/>
    <x v="471"/>
    <n v="1458450000"/>
    <d v="2016-03-19T05:00:00"/>
    <b v="0"/>
    <b v="1"/>
  </r>
  <r>
    <n v="500"/>
    <s v="Valdez Ltd"/>
    <s v="Team-oriented clear-thinking matrix"/>
    <n v="100"/>
    <n v="0"/>
    <x v="0"/>
    <n v="0"/>
    <s v="0"/>
    <x v="3"/>
    <s v="plays"/>
    <n v="0"/>
    <s v="US"/>
    <s v="USD"/>
    <n v="1367384400"/>
    <x v="472"/>
    <n v="1369803600"/>
    <d v="2013-05-28T05:00:00"/>
    <b v="0"/>
    <b v="1"/>
  </r>
  <r>
    <n v="501"/>
    <s v="Mccann-Le"/>
    <s v="Focused coherent methodology"/>
    <n v="153600"/>
    <n v="107743"/>
    <x v="0"/>
    <n v="0.70145182291666663"/>
    <n v="59.990534521158132"/>
    <x v="4"/>
    <s v="documentary"/>
    <n v="1796"/>
    <s v="US"/>
    <s v="USD"/>
    <n v="1363064400"/>
    <x v="473"/>
    <n v="1363237200"/>
    <d v="2013-03-13T05:00:00"/>
    <b v="0"/>
    <b v="0"/>
  </r>
  <r>
    <n v="502"/>
    <s v="Johnson Inc"/>
    <s v="Reduced context-sensitive complexity"/>
    <n v="1300"/>
    <n v="6889"/>
    <x v="1"/>
    <n v="5.2992307692307694"/>
    <n v="37.037634408602152"/>
    <x v="6"/>
    <s v="video games"/>
    <n v="186"/>
    <s v="AU"/>
    <s v="AUD"/>
    <n v="1343365200"/>
    <x v="474"/>
    <n v="1345870800"/>
    <d v="2012-08-24T05:00:00"/>
    <b v="0"/>
    <b v="1"/>
  </r>
  <r>
    <n v="503"/>
    <s v="Collins LLC"/>
    <s v="Decentralized 4thgeneration time-frame"/>
    <n v="25500"/>
    <n v="45983"/>
    <x v="1"/>
    <n v="1.8032549019607844"/>
    <n v="99.963043478260872"/>
    <x v="4"/>
    <s v="drama"/>
    <n v="460"/>
    <s v="US"/>
    <s v="USD"/>
    <n v="1435726800"/>
    <x v="72"/>
    <n v="1437454800"/>
    <d v="2015-07-20T05:00:00"/>
    <b v="0"/>
    <b v="0"/>
  </r>
  <r>
    <n v="504"/>
    <s v="Smith-Miller"/>
    <s v="De-engineered cohesive moderator"/>
    <n v="7500"/>
    <n v="6924"/>
    <x v="0"/>
    <n v="0.92320000000000002"/>
    <n v="111.6774193548387"/>
    <x v="1"/>
    <s v="rock"/>
    <n v="62"/>
    <s v="IT"/>
    <s v="EUR"/>
    <n v="1431925200"/>
    <x v="443"/>
    <n v="1432011600"/>
    <d v="2015-05-18T05:00:00"/>
    <b v="0"/>
    <b v="0"/>
  </r>
  <r>
    <n v="505"/>
    <s v="Jensen-Vargas"/>
    <s v="Ameliorated explicit parallelism"/>
    <n v="89900"/>
    <n v="12497"/>
    <x v="0"/>
    <n v="0.13901001112347053"/>
    <n v="36.014409221902014"/>
    <x v="5"/>
    <s v="radio &amp; podcasts"/>
    <n v="347"/>
    <s v="US"/>
    <s v="USD"/>
    <n v="1362722400"/>
    <x v="475"/>
    <n v="1366347600"/>
    <d v="2013-04-18T05:00:00"/>
    <b v="0"/>
    <b v="1"/>
  </r>
  <r>
    <n v="506"/>
    <s v="Robles, Bell and Gonzalez"/>
    <s v="Customizable background monitoring"/>
    <n v="18000"/>
    <n v="166874"/>
    <x v="1"/>
    <n v="9.2707777777777771"/>
    <n v="66.010284810126578"/>
    <x v="3"/>
    <s v="plays"/>
    <n v="2528"/>
    <s v="US"/>
    <s v="USD"/>
    <n v="1511416800"/>
    <x v="81"/>
    <n v="1512885600"/>
    <d v="2017-12-09T06:00:00"/>
    <b v="0"/>
    <b v="1"/>
  </r>
  <r>
    <n v="507"/>
    <s v="Turner, Miller and Francis"/>
    <s v="Compatible well-modulated budgetary management"/>
    <n v="2100"/>
    <n v="837"/>
    <x v="0"/>
    <n v="0.39857142857142858"/>
    <n v="44.05263157894737"/>
    <x v="2"/>
    <s v="web"/>
    <n v="19"/>
    <s v="US"/>
    <s v="USD"/>
    <n v="1365483600"/>
    <x v="476"/>
    <n v="1369717200"/>
    <d v="2013-05-27T05:00:00"/>
    <b v="0"/>
    <b v="1"/>
  </r>
  <r>
    <n v="508"/>
    <s v="Roberts Group"/>
    <s v="Up-sized radical pricing structure"/>
    <n v="172700"/>
    <n v="193820"/>
    <x v="1"/>
    <n v="1.1222929936305732"/>
    <n v="52.999726551818434"/>
    <x v="3"/>
    <s v="plays"/>
    <n v="3657"/>
    <s v="US"/>
    <s v="USD"/>
    <n v="1532840400"/>
    <x v="192"/>
    <n v="1534654800"/>
    <d v="2018-08-18T05:00:00"/>
    <b v="0"/>
    <b v="0"/>
  </r>
  <r>
    <n v="509"/>
    <s v="White LLC"/>
    <s v="Robust zero-defect project"/>
    <n v="168500"/>
    <n v="119510"/>
    <x v="0"/>
    <n v="0.70925816023738875"/>
    <n v="95"/>
    <x v="3"/>
    <s v="plays"/>
    <n v="1258"/>
    <s v="US"/>
    <s v="USD"/>
    <n v="1336194000"/>
    <x v="477"/>
    <n v="1337058000"/>
    <d v="2012-05-14T05:00:00"/>
    <b v="0"/>
    <b v="0"/>
  </r>
  <r>
    <n v="510"/>
    <s v="Best, Miller and Thomas"/>
    <s v="Re-engineered mobile task-force"/>
    <n v="7800"/>
    <n v="9289"/>
    <x v="1"/>
    <n v="1.1908974358974358"/>
    <n v="70.908396946564892"/>
    <x v="4"/>
    <s v="drama"/>
    <n v="131"/>
    <s v="AU"/>
    <s v="AUD"/>
    <n v="1527742800"/>
    <x v="478"/>
    <n v="1529816400"/>
    <d v="2018-06-23T05:00:00"/>
    <b v="0"/>
    <b v="0"/>
  </r>
  <r>
    <n v="511"/>
    <s v="Smith-Mullins"/>
    <s v="User-centric intangible neural-net"/>
    <n v="147800"/>
    <n v="35498"/>
    <x v="0"/>
    <n v="0.24017591339648173"/>
    <n v="98.060773480662988"/>
    <x v="3"/>
    <s v="plays"/>
    <n v="362"/>
    <s v="US"/>
    <s v="USD"/>
    <n v="1564030800"/>
    <x v="479"/>
    <n v="1564894800"/>
    <d v="2019-08-03T05:00:00"/>
    <b v="0"/>
    <b v="0"/>
  </r>
  <r>
    <n v="512"/>
    <s v="Williams-Walsh"/>
    <s v="Organized explicit core"/>
    <n v="9100"/>
    <n v="12678"/>
    <x v="1"/>
    <n v="1.3931868131868133"/>
    <n v="53.046025104602514"/>
    <x v="6"/>
    <s v="video games"/>
    <n v="239"/>
    <s v="US"/>
    <s v="USD"/>
    <n v="1404536400"/>
    <x v="480"/>
    <n v="1404622800"/>
    <d v="2014-07-05T05:00:00"/>
    <b v="0"/>
    <b v="1"/>
  </r>
  <r>
    <n v="513"/>
    <s v="Harrison, Blackwell and Mendez"/>
    <s v="Synchronized 6thgeneration adapter"/>
    <n v="8300"/>
    <n v="3260"/>
    <x v="3"/>
    <n v="0.39277108433734942"/>
    <n v="93.142857142857139"/>
    <x v="4"/>
    <s v="television"/>
    <n v="35"/>
    <s v="US"/>
    <s v="USD"/>
    <n v="1284008400"/>
    <x v="180"/>
    <n v="1284181200"/>
    <d v="2010-09-10T05:00:00"/>
    <b v="0"/>
    <b v="0"/>
  </r>
  <r>
    <n v="514"/>
    <s v="Sanchez, Bradley and Flores"/>
    <s v="Centralized motivating capacity"/>
    <n v="138700"/>
    <n v="31123"/>
    <x v="3"/>
    <n v="0.22439077144917088"/>
    <n v="58.945075757575758"/>
    <x v="1"/>
    <s v="rock"/>
    <n v="528"/>
    <s v="CH"/>
    <s v="CHF"/>
    <n v="1386309600"/>
    <x v="481"/>
    <n v="1386741600"/>
    <d v="2013-12-10T06:00:00"/>
    <b v="0"/>
    <b v="1"/>
  </r>
  <r>
    <n v="515"/>
    <s v="Cox LLC"/>
    <s v="Phased 24hour flexibility"/>
    <n v="8600"/>
    <n v="4797"/>
    <x v="0"/>
    <n v="0.55779069767441858"/>
    <n v="36.067669172932334"/>
    <x v="3"/>
    <s v="plays"/>
    <n v="133"/>
    <s v="CA"/>
    <s v="CAD"/>
    <n v="1324620000"/>
    <x v="482"/>
    <n v="1324792800"/>
    <d v="2011-12-24T06:00:00"/>
    <b v="0"/>
    <b v="1"/>
  </r>
  <r>
    <n v="516"/>
    <s v="Morales-Odonnell"/>
    <s v="Exclusive 5thgeneration structure"/>
    <n v="125400"/>
    <n v="53324"/>
    <x v="0"/>
    <n v="0.42523125996810207"/>
    <n v="63.030732860520096"/>
    <x v="5"/>
    <s v="nonfiction"/>
    <n v="846"/>
    <s v="US"/>
    <s v="USD"/>
    <n v="1281070800"/>
    <x v="194"/>
    <n v="1284354000"/>
    <d v="2010-09-12T05:00:00"/>
    <b v="0"/>
    <b v="0"/>
  </r>
  <r>
    <n v="517"/>
    <s v="Ramirez LLC"/>
    <s v="Multi-tiered maximized orchestration"/>
    <n v="5900"/>
    <n v="6608"/>
    <x v="1"/>
    <n v="1.1200000000000001"/>
    <n v="84.717948717948715"/>
    <x v="0"/>
    <s v="food trucks"/>
    <n v="78"/>
    <s v="US"/>
    <s v="USD"/>
    <n v="1493960400"/>
    <x v="483"/>
    <n v="1494392400"/>
    <d v="2017-05-09T05:00:00"/>
    <b v="0"/>
    <b v="0"/>
  </r>
  <r>
    <n v="518"/>
    <s v="Ramirez Group"/>
    <s v="Open-architected uniform instruction set"/>
    <n v="8800"/>
    <n v="622"/>
    <x v="0"/>
    <n v="7.0681818181818179E-2"/>
    <n v="62.2"/>
    <x v="4"/>
    <s v="animation"/>
    <n v="10"/>
    <s v="US"/>
    <s v="USD"/>
    <n v="1519365600"/>
    <x v="484"/>
    <n v="1519538400"/>
    <d v="2018-02-24T06:00:00"/>
    <b v="0"/>
    <b v="1"/>
  </r>
  <r>
    <n v="519"/>
    <s v="Marsh-Coleman"/>
    <s v="Exclusive asymmetric analyzer"/>
    <n v="177700"/>
    <n v="180802"/>
    <x v="1"/>
    <n v="1.0174563871693867"/>
    <n v="101.97518330513255"/>
    <x v="1"/>
    <s v="rock"/>
    <n v="1773"/>
    <s v="US"/>
    <s v="USD"/>
    <n v="1420696800"/>
    <x v="355"/>
    <n v="1421906400"/>
    <d v="2015-01-21T06:00:00"/>
    <b v="0"/>
    <b v="1"/>
  </r>
  <r>
    <n v="520"/>
    <s v="Frederick, Jenkins and Collins"/>
    <s v="Organic radical collaboration"/>
    <n v="800"/>
    <n v="3406"/>
    <x v="1"/>
    <n v="4.2575000000000003"/>
    <n v="106.4375"/>
    <x v="3"/>
    <s v="plays"/>
    <n v="32"/>
    <s v="US"/>
    <s v="USD"/>
    <n v="1555650000"/>
    <x v="485"/>
    <n v="1555909200"/>
    <d v="2019-04-21T05:00:00"/>
    <b v="0"/>
    <b v="0"/>
  </r>
  <r>
    <n v="521"/>
    <s v="Wilson Ltd"/>
    <s v="Function-based multi-state software"/>
    <n v="7600"/>
    <n v="11061"/>
    <x v="1"/>
    <n v="1.4553947368421052"/>
    <n v="29.975609756097562"/>
    <x v="4"/>
    <s v="drama"/>
    <n v="369"/>
    <s v="US"/>
    <s v="USD"/>
    <n v="1471928400"/>
    <x v="486"/>
    <n v="1472446800"/>
    <d v="2016-08-28T05:00:00"/>
    <b v="0"/>
    <b v="1"/>
  </r>
  <r>
    <n v="522"/>
    <s v="Cline, Peterson and Lowery"/>
    <s v="Innovative static budgetary management"/>
    <n v="50500"/>
    <n v="16389"/>
    <x v="0"/>
    <n v="0.32453465346534655"/>
    <n v="85.806282722513089"/>
    <x v="4"/>
    <s v="shorts"/>
    <n v="191"/>
    <s v="US"/>
    <s v="USD"/>
    <n v="1341291600"/>
    <x v="487"/>
    <n v="1342328400"/>
    <d v="2012-07-14T05:00:00"/>
    <b v="0"/>
    <b v="0"/>
  </r>
  <r>
    <n v="523"/>
    <s v="Underwood, James and Jones"/>
    <s v="Triple-buffered holistic ability"/>
    <n v="900"/>
    <n v="6303"/>
    <x v="1"/>
    <n v="7.003333333333333"/>
    <n v="70.82022471910112"/>
    <x v="4"/>
    <s v="shorts"/>
    <n v="89"/>
    <s v="US"/>
    <s v="USD"/>
    <n v="1267682400"/>
    <x v="488"/>
    <n v="1268114400"/>
    <d v="2010-03-08T06:00:00"/>
    <b v="0"/>
    <b v="0"/>
  </r>
  <r>
    <n v="524"/>
    <s v="Johnson-Contreras"/>
    <s v="Diverse scalable superstructure"/>
    <n v="96700"/>
    <n v="81136"/>
    <x v="0"/>
    <n v="0.83904860392967939"/>
    <n v="40.998484082870135"/>
    <x v="3"/>
    <s v="plays"/>
    <n v="1979"/>
    <s v="US"/>
    <s v="USD"/>
    <n v="1272258000"/>
    <x v="489"/>
    <n v="1273381200"/>
    <d v="2010-05-08T05:00:00"/>
    <b v="0"/>
    <b v="0"/>
  </r>
  <r>
    <n v="525"/>
    <s v="Greene, Lloyd and Sims"/>
    <s v="Balanced leadingedge data-warehouse"/>
    <n v="2100"/>
    <n v="1768"/>
    <x v="0"/>
    <n v="0.84190476190476193"/>
    <n v="28.063492063492063"/>
    <x v="2"/>
    <s v="wearables"/>
    <n v="63"/>
    <s v="US"/>
    <s v="USD"/>
    <n v="1290492000"/>
    <x v="490"/>
    <n v="1290837600"/>
    <d v="2010-11-26T06:00:00"/>
    <b v="0"/>
    <b v="0"/>
  </r>
  <r>
    <n v="526"/>
    <s v="Smith-Sparks"/>
    <s v="Digitized bandwidth-monitored open architecture"/>
    <n v="8300"/>
    <n v="12944"/>
    <x v="1"/>
    <n v="1.5595180722891566"/>
    <n v="88.054421768707485"/>
    <x v="3"/>
    <s v="plays"/>
    <n v="147"/>
    <s v="US"/>
    <s v="USD"/>
    <n v="1451109600"/>
    <x v="312"/>
    <n v="1454306400"/>
    <d v="2016-01-31T06:00:00"/>
    <b v="0"/>
    <b v="1"/>
  </r>
  <r>
    <n v="527"/>
    <s v="Rosario-Smith"/>
    <s v="Enterprise-wide intermediate portal"/>
    <n v="189200"/>
    <n v="188480"/>
    <x v="0"/>
    <n v="0.99619450317124736"/>
    <n v="31"/>
    <x v="4"/>
    <s v="animation"/>
    <n v="6080"/>
    <s v="CA"/>
    <s v="CAD"/>
    <n v="1454652000"/>
    <x v="491"/>
    <n v="1457762400"/>
    <d v="2016-03-11T06:00:00"/>
    <b v="0"/>
    <b v="0"/>
  </r>
  <r>
    <n v="528"/>
    <s v="Avila, Ford and Welch"/>
    <s v="Focused leadingedge matrix"/>
    <n v="9000"/>
    <n v="7227"/>
    <x v="0"/>
    <n v="0.80300000000000005"/>
    <n v="90.337500000000006"/>
    <x v="1"/>
    <s v="indie rock"/>
    <n v="80"/>
    <s v="GB"/>
    <s v="GBP"/>
    <n v="1385186400"/>
    <x v="492"/>
    <n v="1389074400"/>
    <d v="2014-01-06T06:00:00"/>
    <b v="0"/>
    <b v="0"/>
  </r>
  <r>
    <n v="529"/>
    <s v="Gallegos Inc"/>
    <s v="Seamless logistical encryption"/>
    <n v="5100"/>
    <n v="574"/>
    <x v="0"/>
    <n v="0.11254901960784314"/>
    <n v="63.777777777777779"/>
    <x v="6"/>
    <s v="video games"/>
    <n v="9"/>
    <s v="US"/>
    <s v="USD"/>
    <n v="1399698000"/>
    <x v="493"/>
    <n v="1402117200"/>
    <d v="2014-06-06T05:00:00"/>
    <b v="0"/>
    <b v="0"/>
  </r>
  <r>
    <n v="530"/>
    <s v="Morrow, Santiago and Soto"/>
    <s v="Stand-alone human-resource workforce"/>
    <n v="105000"/>
    <n v="96328"/>
    <x v="0"/>
    <n v="0.91740952380952379"/>
    <n v="53.995515695067262"/>
    <x v="5"/>
    <s v="fiction"/>
    <n v="1784"/>
    <s v="US"/>
    <s v="USD"/>
    <n v="1283230800"/>
    <x v="494"/>
    <n v="1284440400"/>
    <d v="2010-09-13T05:00:00"/>
    <b v="0"/>
    <b v="1"/>
  </r>
  <r>
    <n v="531"/>
    <s v="Berry-Richardson"/>
    <s v="Automated zero tolerance implementation"/>
    <n v="186700"/>
    <n v="178338"/>
    <x v="2"/>
    <n v="0.95521156936261387"/>
    <n v="48.993956043956047"/>
    <x v="6"/>
    <s v="video games"/>
    <n v="3640"/>
    <s v="CH"/>
    <s v="CHF"/>
    <n v="1384149600"/>
    <x v="495"/>
    <n v="1388988000"/>
    <d v="2014-01-05T06:00:00"/>
    <b v="0"/>
    <b v="0"/>
  </r>
  <r>
    <n v="532"/>
    <s v="Cordova-Torres"/>
    <s v="Pre-emptive grid-enabled contingency"/>
    <n v="1600"/>
    <n v="8046"/>
    <x v="1"/>
    <n v="5.0287499999999996"/>
    <n v="63.857142857142854"/>
    <x v="3"/>
    <s v="plays"/>
    <n v="126"/>
    <s v="CA"/>
    <s v="CAD"/>
    <n v="1516860000"/>
    <x v="496"/>
    <n v="1516946400"/>
    <d v="2018-01-25T06:00:00"/>
    <b v="0"/>
    <b v="0"/>
  </r>
  <r>
    <n v="533"/>
    <s v="Holt, Bernard and Johnson"/>
    <s v="Multi-lateral didactic encoding"/>
    <n v="115600"/>
    <n v="184086"/>
    <x v="1"/>
    <n v="1.5924394463667819"/>
    <n v="82.996393146979258"/>
    <x v="1"/>
    <s v="indie rock"/>
    <n v="2218"/>
    <s v="GB"/>
    <s v="GBP"/>
    <n v="1374642000"/>
    <x v="497"/>
    <n v="1377752400"/>
    <d v="2013-08-28T05:00:00"/>
    <b v="0"/>
    <b v="0"/>
  </r>
  <r>
    <n v="534"/>
    <s v="Clark, Mccormick and Mendoza"/>
    <s v="Self-enabling didactic orchestration"/>
    <n v="89100"/>
    <n v="13385"/>
    <x v="0"/>
    <n v="0.15022446689113356"/>
    <n v="55.08230452674897"/>
    <x v="4"/>
    <s v="drama"/>
    <n v="243"/>
    <s v="US"/>
    <s v="USD"/>
    <n v="1534482000"/>
    <x v="498"/>
    <n v="1534568400"/>
    <d v="2018-08-17T05:00:00"/>
    <b v="0"/>
    <b v="1"/>
  </r>
  <r>
    <n v="535"/>
    <s v="Garrison LLC"/>
    <s v="Profit-focused 24/7 data-warehouse"/>
    <n v="2600"/>
    <n v="12533"/>
    <x v="1"/>
    <n v="4.820384615384615"/>
    <n v="62.044554455445542"/>
    <x v="3"/>
    <s v="plays"/>
    <n v="202"/>
    <s v="IT"/>
    <s v="EUR"/>
    <n v="1528434000"/>
    <x v="499"/>
    <n v="1528606800"/>
    <d v="2018-06-09T05:00:00"/>
    <b v="0"/>
    <b v="1"/>
  </r>
  <r>
    <n v="536"/>
    <s v="Shannon-Olson"/>
    <s v="Enhanced methodical middleware"/>
    <n v="9800"/>
    <n v="14697"/>
    <x v="1"/>
    <n v="1.4996938775510205"/>
    <n v="104.97857142857143"/>
    <x v="5"/>
    <s v="fiction"/>
    <n v="140"/>
    <s v="IT"/>
    <s v="EUR"/>
    <n v="1282626000"/>
    <x v="500"/>
    <n v="1284872400"/>
    <d v="2010-09-18T05:00:00"/>
    <b v="0"/>
    <b v="0"/>
  </r>
  <r>
    <n v="537"/>
    <s v="Murillo-Mcfarland"/>
    <s v="Synchronized client-driven projection"/>
    <n v="84400"/>
    <n v="98935"/>
    <x v="1"/>
    <n v="1.1722156398104266"/>
    <n v="94.044676806083643"/>
    <x v="4"/>
    <s v="documentary"/>
    <n v="1052"/>
    <s v="DK"/>
    <s v="DKK"/>
    <n v="1535605200"/>
    <x v="501"/>
    <n v="1537592400"/>
    <d v="2018-09-21T05:00:00"/>
    <b v="1"/>
    <b v="1"/>
  </r>
  <r>
    <n v="538"/>
    <s v="Young, Gilbert and Escobar"/>
    <s v="Networked didactic time-frame"/>
    <n v="151300"/>
    <n v="57034"/>
    <x v="0"/>
    <n v="0.37695968274950431"/>
    <n v="44.007716049382715"/>
    <x v="6"/>
    <s v="mobile games"/>
    <n v="1296"/>
    <s v="US"/>
    <s v="USD"/>
    <n v="1379826000"/>
    <x v="502"/>
    <n v="1381208400"/>
    <d v="2013-10-07T05:00:00"/>
    <b v="0"/>
    <b v="0"/>
  </r>
  <r>
    <n v="539"/>
    <s v="Thomas, Welch and Santana"/>
    <s v="Assimilated exuding toolset"/>
    <n v="9800"/>
    <n v="7120"/>
    <x v="0"/>
    <n v="0.72653061224489801"/>
    <n v="92.467532467532465"/>
    <x v="0"/>
    <s v="food trucks"/>
    <n v="77"/>
    <s v="US"/>
    <s v="USD"/>
    <n v="1561957200"/>
    <x v="503"/>
    <n v="1562475600"/>
    <d v="2019-07-06T05:00:00"/>
    <b v="0"/>
    <b v="1"/>
  </r>
  <r>
    <n v="540"/>
    <s v="Brown-Pena"/>
    <s v="Front-line client-server secured line"/>
    <n v="5300"/>
    <n v="14097"/>
    <x v="1"/>
    <n v="2.6598113207547169"/>
    <n v="57.072874493927124"/>
    <x v="7"/>
    <s v="photography books"/>
    <n v="247"/>
    <s v="US"/>
    <s v="USD"/>
    <n v="1525496400"/>
    <x v="504"/>
    <n v="1527397200"/>
    <d v="2018-05-26T05:00:00"/>
    <b v="0"/>
    <b v="0"/>
  </r>
  <r>
    <n v="541"/>
    <s v="Holder, Caldwell and Vance"/>
    <s v="Polarized systemic Internet solution"/>
    <n v="178000"/>
    <n v="43086"/>
    <x v="0"/>
    <n v="0.24205617977528091"/>
    <n v="109.07848101265823"/>
    <x v="6"/>
    <s v="mobile games"/>
    <n v="395"/>
    <s v="IT"/>
    <s v="EUR"/>
    <n v="1433912400"/>
    <x v="505"/>
    <n v="1436158800"/>
    <d v="2015-07-05T05:00:00"/>
    <b v="0"/>
    <b v="0"/>
  </r>
  <r>
    <n v="542"/>
    <s v="Harrison-Bridges"/>
    <s v="Profit-focused exuding moderator"/>
    <n v="77000"/>
    <n v="1930"/>
    <x v="0"/>
    <n v="2.5064935064935064E-2"/>
    <n v="39.387755102040813"/>
    <x v="1"/>
    <s v="indie rock"/>
    <n v="49"/>
    <s v="GB"/>
    <s v="GBP"/>
    <n v="1453442400"/>
    <x v="506"/>
    <n v="1456034400"/>
    <d v="2016-02-20T06:00:00"/>
    <b v="0"/>
    <b v="0"/>
  </r>
  <r>
    <n v="543"/>
    <s v="Johnson, Murphy and Peterson"/>
    <s v="Cross-group high-level moderator"/>
    <n v="84900"/>
    <n v="13864"/>
    <x v="0"/>
    <n v="0.1632979976442874"/>
    <n v="77.022222222222226"/>
    <x v="6"/>
    <s v="video games"/>
    <n v="180"/>
    <s v="US"/>
    <s v="USD"/>
    <n v="1378875600"/>
    <x v="507"/>
    <n v="1380171600"/>
    <d v="2013-09-25T05:00:00"/>
    <b v="0"/>
    <b v="0"/>
  </r>
  <r>
    <n v="544"/>
    <s v="Taylor Inc"/>
    <s v="Public-key 3rdgeneration system engine"/>
    <n v="2800"/>
    <n v="7742"/>
    <x v="1"/>
    <n v="2.7650000000000001"/>
    <n v="92.166666666666671"/>
    <x v="1"/>
    <s v="rock"/>
    <n v="84"/>
    <s v="US"/>
    <s v="USD"/>
    <n v="1452232800"/>
    <x v="508"/>
    <n v="1453356000"/>
    <d v="2016-01-20T06:00:00"/>
    <b v="0"/>
    <b v="0"/>
  </r>
  <r>
    <n v="545"/>
    <s v="Deleon and Sons"/>
    <s v="Organized value-added access"/>
    <n v="184800"/>
    <n v="164109"/>
    <x v="0"/>
    <n v="0.88803571428571426"/>
    <n v="61.007063197026021"/>
    <x v="3"/>
    <s v="plays"/>
    <n v="2690"/>
    <s v="US"/>
    <s v="USD"/>
    <n v="1577253600"/>
    <x v="509"/>
    <n v="1578981600"/>
    <d v="2020-01-13T06:00:00"/>
    <b v="0"/>
    <b v="0"/>
  </r>
  <r>
    <n v="546"/>
    <s v="Benjamin, Paul and Ferguson"/>
    <s v="Cloned global Graphical User Interface"/>
    <n v="4200"/>
    <n v="6870"/>
    <x v="1"/>
    <n v="1.6357142857142857"/>
    <n v="78.068181818181813"/>
    <x v="3"/>
    <s v="plays"/>
    <n v="88"/>
    <s v="US"/>
    <s v="USD"/>
    <n v="1537160400"/>
    <x v="510"/>
    <n v="1537419600"/>
    <d v="2018-09-19T05:00:00"/>
    <b v="0"/>
    <b v="1"/>
  </r>
  <r>
    <n v="547"/>
    <s v="Hardin-Dixon"/>
    <s v="Focused solution-oriented matrix"/>
    <n v="1300"/>
    <n v="12597"/>
    <x v="1"/>
    <n v="9.69"/>
    <n v="80.75"/>
    <x v="4"/>
    <s v="drama"/>
    <n v="156"/>
    <s v="US"/>
    <s v="USD"/>
    <n v="1422165600"/>
    <x v="511"/>
    <n v="1423202400"/>
    <d v="2015-02-05T06:00:00"/>
    <b v="0"/>
    <b v="0"/>
  </r>
  <r>
    <n v="548"/>
    <s v="York-Pitts"/>
    <s v="Monitored discrete toolset"/>
    <n v="66100"/>
    <n v="179074"/>
    <x v="1"/>
    <n v="2.7091376701966716"/>
    <n v="59.991289782244557"/>
    <x v="3"/>
    <s v="plays"/>
    <n v="2985"/>
    <s v="US"/>
    <s v="USD"/>
    <n v="1459486800"/>
    <x v="512"/>
    <n v="1460610000"/>
    <d v="2016-04-13T05:00:00"/>
    <b v="0"/>
    <b v="0"/>
  </r>
  <r>
    <n v="549"/>
    <s v="Jarvis and Sons"/>
    <s v="Business-focused intermediate system engine"/>
    <n v="29500"/>
    <n v="83843"/>
    <x v="1"/>
    <n v="2.8421355932203389"/>
    <n v="110.03018372703411"/>
    <x v="2"/>
    <s v="wearables"/>
    <n v="762"/>
    <s v="US"/>
    <s v="USD"/>
    <n v="1369717200"/>
    <x v="513"/>
    <n v="1370494800"/>
    <d v="2013-06-05T05:00:00"/>
    <b v="0"/>
    <b v="0"/>
  </r>
  <r>
    <n v="550"/>
    <s v="Morrison-Henderson"/>
    <s v="De-engineered disintermediate encoding"/>
    <n v="100"/>
    <n v="4"/>
    <x v="3"/>
    <n v="0.04"/>
    <n v="4"/>
    <x v="1"/>
    <s v="indie rock"/>
    <n v="1"/>
    <s v="CH"/>
    <s v="CHF"/>
    <n v="1330495200"/>
    <x v="514"/>
    <n v="1332306000"/>
    <d v="2012-03-20T05:00:00"/>
    <b v="0"/>
    <b v="0"/>
  </r>
  <r>
    <n v="551"/>
    <s v="Martin-James"/>
    <s v="Streamlined upward-trending analyzer"/>
    <n v="180100"/>
    <n v="105598"/>
    <x v="0"/>
    <n v="0.58632981676846196"/>
    <n v="37.99856063332134"/>
    <x v="2"/>
    <s v="web"/>
    <n v="2779"/>
    <s v="AU"/>
    <s v="AUD"/>
    <n v="1419055200"/>
    <x v="515"/>
    <n v="1422511200"/>
    <d v="2015-01-28T06:00:00"/>
    <b v="0"/>
    <b v="1"/>
  </r>
  <r>
    <n v="552"/>
    <s v="Mercer, Solomon and Singleton"/>
    <s v="Distributed human-resource policy"/>
    <n v="9000"/>
    <n v="8866"/>
    <x v="0"/>
    <n v="0.98511111111111116"/>
    <n v="96.369565217391298"/>
    <x v="3"/>
    <s v="plays"/>
    <n v="92"/>
    <s v="US"/>
    <s v="USD"/>
    <n v="1480140000"/>
    <x v="516"/>
    <n v="1480312800"/>
    <d v="2016-11-27T06:00:00"/>
    <b v="0"/>
    <b v="0"/>
  </r>
  <r>
    <n v="553"/>
    <s v="Dougherty, Austin and Mills"/>
    <s v="De-engineered 5thgeneration contingency"/>
    <n v="170600"/>
    <n v="75022"/>
    <x v="0"/>
    <n v="0.43975381008206332"/>
    <n v="72.978599221789878"/>
    <x v="1"/>
    <s v="rock"/>
    <n v="1028"/>
    <s v="US"/>
    <s v="USD"/>
    <n v="1293948000"/>
    <x v="517"/>
    <n v="1294034400"/>
    <d v="2011-01-02T06:00:00"/>
    <b v="0"/>
    <b v="0"/>
  </r>
  <r>
    <n v="554"/>
    <s v="Ritter PLC"/>
    <s v="Multi-channeled upward-trending application"/>
    <n v="9500"/>
    <n v="14408"/>
    <x v="1"/>
    <n v="1.5166315789473683"/>
    <n v="26.007220216606498"/>
    <x v="1"/>
    <s v="indie rock"/>
    <n v="554"/>
    <s v="CA"/>
    <s v="CAD"/>
    <n v="1482127200"/>
    <x v="518"/>
    <n v="1482645600"/>
    <d v="2016-12-24T06:00:00"/>
    <b v="0"/>
    <b v="0"/>
  </r>
  <r>
    <n v="555"/>
    <s v="Anderson Group"/>
    <s v="Organic maximized database"/>
    <n v="6300"/>
    <n v="14089"/>
    <x v="1"/>
    <n v="2.2363492063492063"/>
    <n v="104.36296296296297"/>
    <x v="1"/>
    <s v="rock"/>
    <n v="135"/>
    <s v="DK"/>
    <s v="DKK"/>
    <n v="1396414800"/>
    <x v="519"/>
    <n v="1399093200"/>
    <d v="2014-05-02T05:00:00"/>
    <b v="0"/>
    <b v="0"/>
  </r>
  <r>
    <n v="556"/>
    <s v="Smith and Sons"/>
    <s v="Grass-roots 24/7 attitude"/>
    <n v="5200"/>
    <n v="12467"/>
    <x v="1"/>
    <n v="2.3975"/>
    <n v="102.18852459016394"/>
    <x v="5"/>
    <s v="translations"/>
    <n v="122"/>
    <s v="US"/>
    <s v="USD"/>
    <n v="1315285200"/>
    <x v="520"/>
    <n v="1315890000"/>
    <d v="2011-09-12T05:00:00"/>
    <b v="0"/>
    <b v="1"/>
  </r>
  <r>
    <n v="557"/>
    <s v="Lam-Hamilton"/>
    <s v="Team-oriented global strategy"/>
    <n v="6000"/>
    <n v="11960"/>
    <x v="1"/>
    <n v="1.9933333333333334"/>
    <n v="54.117647058823529"/>
    <x v="4"/>
    <s v="science fiction"/>
    <n v="221"/>
    <s v="US"/>
    <s v="USD"/>
    <n v="1443762000"/>
    <x v="521"/>
    <n v="1444021200"/>
    <d v="2015-10-04T05:00:00"/>
    <b v="0"/>
    <b v="1"/>
  </r>
  <r>
    <n v="558"/>
    <s v="Ho Ltd"/>
    <s v="Enhanced client-driven capacity"/>
    <n v="5800"/>
    <n v="7966"/>
    <x v="1"/>
    <n v="1.373448275862069"/>
    <n v="63.222222222222221"/>
    <x v="3"/>
    <s v="plays"/>
    <n v="126"/>
    <s v="US"/>
    <s v="USD"/>
    <n v="1456293600"/>
    <x v="522"/>
    <n v="1460005200"/>
    <d v="2016-04-06T05:00:00"/>
    <b v="0"/>
    <b v="0"/>
  </r>
  <r>
    <n v="559"/>
    <s v="Brown, Estrada and Jensen"/>
    <s v="Exclusive systematic productivity"/>
    <n v="105300"/>
    <n v="106321"/>
    <x v="1"/>
    <n v="1.009696106362773"/>
    <n v="104.03228962818004"/>
    <x v="3"/>
    <s v="plays"/>
    <n v="1022"/>
    <s v="US"/>
    <s v="USD"/>
    <n v="1470114000"/>
    <x v="523"/>
    <n v="1470718800"/>
    <d v="2016-08-08T05:00:00"/>
    <b v="0"/>
    <b v="0"/>
  </r>
  <r>
    <n v="560"/>
    <s v="Hunt LLC"/>
    <s v="Re-engineered radical policy"/>
    <n v="20000"/>
    <n v="158832"/>
    <x v="1"/>
    <n v="7.9416000000000002"/>
    <n v="49.994334277620396"/>
    <x v="4"/>
    <s v="animation"/>
    <n v="3177"/>
    <s v="US"/>
    <s v="USD"/>
    <n v="1321596000"/>
    <x v="524"/>
    <n v="1325052000"/>
    <d v="2011-12-27T06:00:00"/>
    <b v="0"/>
    <b v="0"/>
  </r>
  <r>
    <n v="561"/>
    <s v="Fowler-Smith"/>
    <s v="Down-sized logistical adapter"/>
    <n v="3000"/>
    <n v="11091"/>
    <x v="1"/>
    <n v="3.6970000000000001"/>
    <n v="56.015151515151516"/>
    <x v="3"/>
    <s v="plays"/>
    <n v="198"/>
    <s v="CH"/>
    <s v="CHF"/>
    <n v="1318827600"/>
    <x v="525"/>
    <n v="1319000400"/>
    <d v="2011-10-18T05:00:00"/>
    <b v="0"/>
    <b v="0"/>
  </r>
  <r>
    <n v="562"/>
    <s v="Blair Inc"/>
    <s v="Configurable bandwidth-monitored throughput"/>
    <n v="9900"/>
    <n v="1269"/>
    <x v="0"/>
    <n v="0.12818181818181817"/>
    <n v="48.807692307692307"/>
    <x v="1"/>
    <s v="rock"/>
    <n v="26"/>
    <s v="CH"/>
    <s v="CHF"/>
    <n v="1552366800"/>
    <x v="188"/>
    <n v="1552539600"/>
    <d v="2019-03-13T05:00:00"/>
    <b v="0"/>
    <b v="0"/>
  </r>
  <r>
    <n v="563"/>
    <s v="Kelley, Stanton and Sanchez"/>
    <s v="Optional tangible pricing structure"/>
    <n v="3700"/>
    <n v="5107"/>
    <x v="1"/>
    <n v="1.3802702702702703"/>
    <n v="60.082352941176474"/>
    <x v="4"/>
    <s v="documentary"/>
    <n v="85"/>
    <s v="AU"/>
    <s v="AUD"/>
    <n v="1542088800"/>
    <x v="526"/>
    <n v="1543816800"/>
    <d v="2018-12-02T06:00:00"/>
    <b v="0"/>
    <b v="0"/>
  </r>
  <r>
    <n v="564"/>
    <s v="Hernandez-Macdonald"/>
    <s v="Organic high-level implementation"/>
    <n v="168700"/>
    <n v="141393"/>
    <x v="0"/>
    <n v="0.83813278008298753"/>
    <n v="78.990502793296088"/>
    <x v="3"/>
    <s v="plays"/>
    <n v="1790"/>
    <s v="US"/>
    <s v="USD"/>
    <n v="1426395600"/>
    <x v="527"/>
    <n v="1427086800"/>
    <d v="2015-03-22T05:00:00"/>
    <b v="0"/>
    <b v="0"/>
  </r>
  <r>
    <n v="565"/>
    <s v="Joseph LLC"/>
    <s v="Decentralized logistical collaboration"/>
    <n v="94900"/>
    <n v="194166"/>
    <x v="1"/>
    <n v="2.0460063224446787"/>
    <n v="53.99499443826474"/>
    <x v="3"/>
    <s v="plays"/>
    <n v="3596"/>
    <s v="US"/>
    <s v="USD"/>
    <n v="1321336800"/>
    <x v="528"/>
    <n v="1323064800"/>
    <d v="2011-12-04T06:00:00"/>
    <b v="0"/>
    <b v="0"/>
  </r>
  <r>
    <n v="566"/>
    <s v="Webb-Smith"/>
    <s v="Advanced content-based installation"/>
    <n v="9300"/>
    <n v="4124"/>
    <x v="0"/>
    <n v="0.44344086021505374"/>
    <n v="111.45945945945945"/>
    <x v="1"/>
    <s v="electric music"/>
    <n v="37"/>
    <s v="US"/>
    <s v="USD"/>
    <n v="1456293600"/>
    <x v="522"/>
    <n v="1458277200"/>
    <d v="2016-03-17T05:00:00"/>
    <b v="0"/>
    <b v="1"/>
  </r>
  <r>
    <n v="567"/>
    <s v="Johns PLC"/>
    <s v="Distributed high-level open architecture"/>
    <n v="6800"/>
    <n v="14865"/>
    <x v="1"/>
    <n v="2.1860294117647059"/>
    <n v="60.922131147540981"/>
    <x v="1"/>
    <s v="rock"/>
    <n v="244"/>
    <s v="US"/>
    <s v="USD"/>
    <n v="1404968400"/>
    <x v="529"/>
    <n v="1405141200"/>
    <d v="2014-07-11T05:00:00"/>
    <b v="0"/>
    <b v="0"/>
  </r>
  <r>
    <n v="568"/>
    <s v="Hardin-Foley"/>
    <s v="Synergized zero tolerance help-desk"/>
    <n v="72400"/>
    <n v="134688"/>
    <x v="1"/>
    <n v="1.8603314917127072"/>
    <n v="26.0015444015444"/>
    <x v="3"/>
    <s v="plays"/>
    <n v="5180"/>
    <s v="US"/>
    <s v="USD"/>
    <n v="1279170000"/>
    <x v="530"/>
    <n v="1283058000"/>
    <d v="2010-08-28T05:00:00"/>
    <b v="0"/>
    <b v="0"/>
  </r>
  <r>
    <n v="569"/>
    <s v="Fischer, Fowler and Arnold"/>
    <s v="Extended multi-tasking definition"/>
    <n v="20100"/>
    <n v="47705"/>
    <x v="1"/>
    <n v="2.3733830845771142"/>
    <n v="80.993208828522924"/>
    <x v="4"/>
    <s v="animation"/>
    <n v="589"/>
    <s v="IT"/>
    <s v="EUR"/>
    <n v="1294725600"/>
    <x v="531"/>
    <n v="1295762400"/>
    <d v="2011-01-22T06:00:00"/>
    <b v="0"/>
    <b v="0"/>
  </r>
  <r>
    <n v="570"/>
    <s v="Martinez-Juarez"/>
    <s v="Realigned uniform knowledge user"/>
    <n v="31200"/>
    <n v="95364"/>
    <x v="1"/>
    <n v="3.0565384615384614"/>
    <n v="34.995963302752294"/>
    <x v="1"/>
    <s v="rock"/>
    <n v="2725"/>
    <s v="US"/>
    <s v="USD"/>
    <n v="1419055200"/>
    <x v="515"/>
    <n v="1419573600"/>
    <d v="2014-12-25T06:00:00"/>
    <b v="0"/>
    <b v="1"/>
  </r>
  <r>
    <n v="571"/>
    <s v="Wilson and Sons"/>
    <s v="Monitored grid-enabled model"/>
    <n v="3500"/>
    <n v="3295"/>
    <x v="0"/>
    <n v="0.94142857142857139"/>
    <n v="94.142857142857139"/>
    <x v="4"/>
    <s v="shorts"/>
    <n v="35"/>
    <s v="IT"/>
    <s v="EUR"/>
    <n v="1434690000"/>
    <x v="532"/>
    <n v="1438750800"/>
    <d v="2015-08-04T05:00:00"/>
    <b v="0"/>
    <b v="0"/>
  </r>
  <r>
    <n v="572"/>
    <s v="Clements Group"/>
    <s v="Assimilated actuating policy"/>
    <n v="9000"/>
    <n v="4896"/>
    <x v="3"/>
    <n v="0.54400000000000004"/>
    <n v="52.085106382978722"/>
    <x v="1"/>
    <s v="rock"/>
    <n v="94"/>
    <s v="US"/>
    <s v="USD"/>
    <n v="1443416400"/>
    <x v="533"/>
    <n v="1444798800"/>
    <d v="2015-10-13T05:00:00"/>
    <b v="0"/>
    <b v="1"/>
  </r>
  <r>
    <n v="573"/>
    <s v="Valenzuela-Cook"/>
    <s v="Total incremental productivity"/>
    <n v="6700"/>
    <n v="7496"/>
    <x v="1"/>
    <n v="1.1188059701492536"/>
    <n v="24.986666666666668"/>
    <x v="8"/>
    <s v="audio"/>
    <n v="300"/>
    <s v="US"/>
    <s v="USD"/>
    <n v="1399006800"/>
    <x v="409"/>
    <n v="1399179600"/>
    <d v="2014-05-03T05:00:00"/>
    <b v="0"/>
    <b v="0"/>
  </r>
  <r>
    <n v="574"/>
    <s v="Parker, Haley and Foster"/>
    <s v="Adaptive local task-force"/>
    <n v="2700"/>
    <n v="9967"/>
    <x v="1"/>
    <n v="3.6914814814814814"/>
    <n v="69.215277777777771"/>
    <x v="0"/>
    <s v="food trucks"/>
    <n v="144"/>
    <s v="US"/>
    <s v="USD"/>
    <n v="1575698400"/>
    <x v="534"/>
    <n v="1576562400"/>
    <d v="2019-12-16T06:00:00"/>
    <b v="0"/>
    <b v="1"/>
  </r>
  <r>
    <n v="575"/>
    <s v="Fuentes LLC"/>
    <s v="Universal zero-defect concept"/>
    <n v="83300"/>
    <n v="52421"/>
    <x v="0"/>
    <n v="0.62930372148859548"/>
    <n v="93.944444444444443"/>
    <x v="3"/>
    <s v="plays"/>
    <n v="558"/>
    <s v="US"/>
    <s v="USD"/>
    <n v="1400562000"/>
    <x v="53"/>
    <n v="1400821200"/>
    <d v="2014-05-22T05:00:00"/>
    <b v="0"/>
    <b v="1"/>
  </r>
  <r>
    <n v="576"/>
    <s v="Moran and Sons"/>
    <s v="Object-based bottom-line superstructure"/>
    <n v="9700"/>
    <n v="6298"/>
    <x v="0"/>
    <n v="0.6492783505154639"/>
    <n v="98.40625"/>
    <x v="3"/>
    <s v="plays"/>
    <n v="64"/>
    <s v="US"/>
    <s v="USD"/>
    <n v="1509512400"/>
    <x v="535"/>
    <n v="1510984800"/>
    <d v="2017-11-17T06:00:00"/>
    <b v="0"/>
    <b v="0"/>
  </r>
  <r>
    <n v="577"/>
    <s v="Stevens Inc"/>
    <s v="Adaptive 24hour projection"/>
    <n v="8200"/>
    <n v="1546"/>
    <x v="3"/>
    <n v="0.18853658536585366"/>
    <n v="41.783783783783782"/>
    <x v="1"/>
    <s v="jazz"/>
    <n v="37"/>
    <s v="US"/>
    <s v="USD"/>
    <n v="1299823200"/>
    <x v="536"/>
    <n v="1302066000"/>
    <d v="2011-04-05T05:00:00"/>
    <b v="0"/>
    <b v="0"/>
  </r>
  <r>
    <n v="578"/>
    <s v="Martinez-Johnson"/>
    <s v="Sharable radical toolset"/>
    <n v="96500"/>
    <n v="16168"/>
    <x v="0"/>
    <n v="0.1675440414507772"/>
    <n v="65.991836734693877"/>
    <x v="4"/>
    <s v="science fiction"/>
    <n v="245"/>
    <s v="US"/>
    <s v="USD"/>
    <n v="1322719200"/>
    <x v="537"/>
    <n v="1322978400"/>
    <d v="2011-12-03T06:00:00"/>
    <b v="0"/>
    <b v="0"/>
  </r>
  <r>
    <n v="579"/>
    <s v="Franklin Inc"/>
    <s v="Focused multimedia knowledgebase"/>
    <n v="6200"/>
    <n v="6269"/>
    <x v="1"/>
    <n v="1.0111290322580646"/>
    <n v="72.05747126436782"/>
    <x v="1"/>
    <s v="jazz"/>
    <n v="87"/>
    <s v="US"/>
    <s v="USD"/>
    <n v="1312693200"/>
    <x v="538"/>
    <n v="1313730000"/>
    <d v="2011-08-18T05:00:00"/>
    <b v="0"/>
    <b v="0"/>
  </r>
  <r>
    <n v="580"/>
    <s v="Perez PLC"/>
    <s v="Seamless 6thgeneration extranet"/>
    <n v="43800"/>
    <n v="149578"/>
    <x v="1"/>
    <n v="3.4150228310502282"/>
    <n v="48.003209242618745"/>
    <x v="3"/>
    <s v="plays"/>
    <n v="3116"/>
    <s v="US"/>
    <s v="USD"/>
    <n v="1393394400"/>
    <x v="539"/>
    <n v="1394085600"/>
    <d v="2014-03-05T06:00:00"/>
    <b v="0"/>
    <b v="0"/>
  </r>
  <r>
    <n v="581"/>
    <s v="Sanchez, Cross and Savage"/>
    <s v="Sharable mobile knowledgebase"/>
    <n v="6000"/>
    <n v="3841"/>
    <x v="0"/>
    <n v="0.64016666666666666"/>
    <n v="54.098591549295776"/>
    <x v="2"/>
    <s v="web"/>
    <n v="71"/>
    <s v="US"/>
    <s v="USD"/>
    <n v="1304053200"/>
    <x v="540"/>
    <n v="1305349200"/>
    <d v="2011-05-13T05:00:00"/>
    <b v="0"/>
    <b v="0"/>
  </r>
  <r>
    <n v="582"/>
    <s v="Pineda Ltd"/>
    <s v="Cross-group global system engine"/>
    <n v="8700"/>
    <n v="4531"/>
    <x v="0"/>
    <n v="0.5208045977011494"/>
    <n v="107.88095238095238"/>
    <x v="6"/>
    <s v="video games"/>
    <n v="42"/>
    <s v="US"/>
    <s v="USD"/>
    <n v="1433912400"/>
    <x v="505"/>
    <n v="1434344400"/>
    <d v="2015-06-14T05:00:00"/>
    <b v="0"/>
    <b v="1"/>
  </r>
  <r>
    <n v="583"/>
    <s v="Powell and Sons"/>
    <s v="Centralized clear-thinking conglomeration"/>
    <n v="18900"/>
    <n v="60934"/>
    <x v="1"/>
    <n v="3.2240211640211642"/>
    <n v="67.034103410341032"/>
    <x v="4"/>
    <s v="documentary"/>
    <n v="909"/>
    <s v="US"/>
    <s v="USD"/>
    <n v="1329717600"/>
    <x v="541"/>
    <n v="1331186400"/>
    <d v="2012-03-07T06:00:00"/>
    <b v="0"/>
    <b v="0"/>
  </r>
  <r>
    <n v="584"/>
    <s v="Nunez-Richards"/>
    <s v="De-engineered cohesive system engine"/>
    <n v="86400"/>
    <n v="103255"/>
    <x v="1"/>
    <n v="1.1950810185185186"/>
    <n v="64.01425914445133"/>
    <x v="2"/>
    <s v="web"/>
    <n v="1613"/>
    <s v="US"/>
    <s v="USD"/>
    <n v="1335330000"/>
    <x v="542"/>
    <n v="1336539600"/>
    <d v="2012-05-08T05:00:00"/>
    <b v="0"/>
    <b v="0"/>
  </r>
  <r>
    <n v="585"/>
    <s v="Pugh LLC"/>
    <s v="Reactive analyzing function"/>
    <n v="8900"/>
    <n v="13065"/>
    <x v="1"/>
    <n v="1.4679775280898877"/>
    <n v="96.066176470588232"/>
    <x v="5"/>
    <s v="translations"/>
    <n v="136"/>
    <s v="US"/>
    <s v="USD"/>
    <n v="1268888400"/>
    <x v="543"/>
    <n v="1269752400"/>
    <d v="2010-03-27T05:00:00"/>
    <b v="0"/>
    <b v="0"/>
  </r>
  <r>
    <n v="586"/>
    <s v="Rowe-Wong"/>
    <s v="Robust hybrid budgetary management"/>
    <n v="700"/>
    <n v="6654"/>
    <x v="1"/>
    <n v="9.5057142857142853"/>
    <n v="51.184615384615384"/>
    <x v="1"/>
    <s v="rock"/>
    <n v="130"/>
    <s v="US"/>
    <s v="USD"/>
    <n v="1289973600"/>
    <x v="544"/>
    <n v="1291615200"/>
    <d v="2010-12-05T06:00:00"/>
    <b v="0"/>
    <b v="0"/>
  </r>
  <r>
    <n v="587"/>
    <s v="Williams-Santos"/>
    <s v="Open-source analyzing monitoring"/>
    <n v="9400"/>
    <n v="6852"/>
    <x v="0"/>
    <n v="0.72893617021276591"/>
    <n v="43.92307692307692"/>
    <x v="0"/>
    <s v="food trucks"/>
    <n v="156"/>
    <s v="CA"/>
    <s v="CAD"/>
    <n v="1547877600"/>
    <x v="35"/>
    <n v="1552366800"/>
    <d v="2019-03-11T05:00:00"/>
    <b v="0"/>
    <b v="1"/>
  </r>
  <r>
    <n v="588"/>
    <s v="Weber Inc"/>
    <s v="Up-sized discrete firmware"/>
    <n v="157600"/>
    <n v="124517"/>
    <x v="0"/>
    <n v="0.7900824873096447"/>
    <n v="91.021198830409361"/>
    <x v="3"/>
    <s v="plays"/>
    <n v="1368"/>
    <s v="GB"/>
    <s v="GBP"/>
    <n v="1269493200"/>
    <x v="152"/>
    <n v="1272171600"/>
    <d v="2010-04-24T05:00:00"/>
    <b v="0"/>
    <b v="0"/>
  </r>
  <r>
    <n v="589"/>
    <s v="Avery, Brown and Parker"/>
    <s v="Exclusive intangible extranet"/>
    <n v="7900"/>
    <n v="5113"/>
    <x v="0"/>
    <n v="0.64721518987341775"/>
    <n v="50.127450980392155"/>
    <x v="4"/>
    <s v="documentary"/>
    <n v="102"/>
    <s v="US"/>
    <s v="USD"/>
    <n v="1436072400"/>
    <x v="545"/>
    <n v="1436677200"/>
    <d v="2015-07-11T05:00:00"/>
    <b v="0"/>
    <b v="0"/>
  </r>
  <r>
    <n v="590"/>
    <s v="Cox Group"/>
    <s v="Synergized analyzing process improvement"/>
    <n v="7100"/>
    <n v="5824"/>
    <x v="0"/>
    <n v="0.82028169014084507"/>
    <n v="67.720930232558146"/>
    <x v="5"/>
    <s v="radio &amp; podcasts"/>
    <n v="86"/>
    <s v="AU"/>
    <s v="AUD"/>
    <n v="1419141600"/>
    <x v="546"/>
    <n v="1420092000"/>
    <d v="2014-12-31T06:00:00"/>
    <b v="0"/>
    <b v="0"/>
  </r>
  <r>
    <n v="591"/>
    <s v="Jensen LLC"/>
    <s v="Realigned dedicated system engine"/>
    <n v="600"/>
    <n v="6226"/>
    <x v="1"/>
    <n v="10.376666666666667"/>
    <n v="61.03921568627451"/>
    <x v="6"/>
    <s v="video games"/>
    <n v="102"/>
    <s v="US"/>
    <s v="USD"/>
    <n v="1279083600"/>
    <x v="547"/>
    <n v="1279947600"/>
    <d v="2010-07-23T05:00:00"/>
    <b v="0"/>
    <b v="0"/>
  </r>
  <r>
    <n v="592"/>
    <s v="Brown Inc"/>
    <s v="Object-based bandwidth-monitored concept"/>
    <n v="156800"/>
    <n v="20243"/>
    <x v="0"/>
    <n v="0.12910076530612244"/>
    <n v="80.011857707509876"/>
    <x v="3"/>
    <s v="plays"/>
    <n v="253"/>
    <s v="US"/>
    <s v="USD"/>
    <n v="1401426000"/>
    <x v="548"/>
    <n v="1402203600"/>
    <d v="2014-06-07T05:00:00"/>
    <b v="0"/>
    <b v="0"/>
  </r>
  <r>
    <n v="593"/>
    <s v="Hale-Hayes"/>
    <s v="Ameliorated client-driven open system"/>
    <n v="121600"/>
    <n v="188288"/>
    <x v="1"/>
    <n v="1.5484210526315789"/>
    <n v="47.001497753369947"/>
    <x v="4"/>
    <s v="animation"/>
    <n v="4006"/>
    <s v="US"/>
    <s v="USD"/>
    <n v="1395810000"/>
    <x v="549"/>
    <n v="1396933200"/>
    <d v="2014-04-07T05:00:00"/>
    <b v="0"/>
    <b v="0"/>
  </r>
  <r>
    <n v="594"/>
    <s v="Mcbride PLC"/>
    <s v="Upgradable leadingedge Local Area Network"/>
    <n v="157300"/>
    <n v="11167"/>
    <x v="0"/>
    <n v="7.0991735537190084E-2"/>
    <n v="71.127388535031841"/>
    <x v="3"/>
    <s v="plays"/>
    <n v="157"/>
    <s v="US"/>
    <s v="USD"/>
    <n v="1467003600"/>
    <x v="550"/>
    <n v="1467262800"/>
    <d v="2016-06-29T05:00:00"/>
    <b v="0"/>
    <b v="1"/>
  </r>
  <r>
    <n v="595"/>
    <s v="Harris-Jennings"/>
    <s v="Customizable intermediate data-warehouse"/>
    <n v="70300"/>
    <n v="146595"/>
    <x v="1"/>
    <n v="2.0852773826458035"/>
    <n v="89.99079189686924"/>
    <x v="3"/>
    <s v="plays"/>
    <n v="1629"/>
    <s v="US"/>
    <s v="USD"/>
    <n v="1268715600"/>
    <x v="551"/>
    <n v="1270530000"/>
    <d v="2010-04-05T05:00:00"/>
    <b v="0"/>
    <b v="1"/>
  </r>
  <r>
    <n v="596"/>
    <s v="Becker-Scott"/>
    <s v="Managed optimizing archive"/>
    <n v="7900"/>
    <n v="7875"/>
    <x v="0"/>
    <n v="0.99683544303797467"/>
    <n v="43.032786885245905"/>
    <x v="4"/>
    <s v="drama"/>
    <n v="183"/>
    <s v="US"/>
    <s v="USD"/>
    <n v="1457157600"/>
    <x v="552"/>
    <n v="1457762400"/>
    <d v="2016-03-11T06:00:00"/>
    <b v="0"/>
    <b v="1"/>
  </r>
  <r>
    <n v="597"/>
    <s v="Todd, Freeman and Henry"/>
    <s v="Diverse systematic projection"/>
    <n v="73800"/>
    <n v="148779"/>
    <x v="1"/>
    <n v="2.0159756097560977"/>
    <n v="67.997714808043881"/>
    <x v="3"/>
    <s v="plays"/>
    <n v="2188"/>
    <s v="US"/>
    <s v="USD"/>
    <n v="1573970400"/>
    <x v="462"/>
    <n v="1575525600"/>
    <d v="2019-12-04T06:00:00"/>
    <b v="0"/>
    <b v="0"/>
  </r>
  <r>
    <n v="598"/>
    <s v="Martinez, Garza and Young"/>
    <s v="Up-sized web-enabled info-mediaries"/>
    <n v="108500"/>
    <n v="175868"/>
    <x v="1"/>
    <n v="1.6209032258064515"/>
    <n v="73.004566210045667"/>
    <x v="1"/>
    <s v="rock"/>
    <n v="2409"/>
    <s v="IT"/>
    <s v="EUR"/>
    <n v="1276578000"/>
    <x v="553"/>
    <n v="1279083600"/>
    <d v="2010-07-13T05:00:00"/>
    <b v="0"/>
    <b v="0"/>
  </r>
  <r>
    <n v="599"/>
    <s v="Smith-Ramos"/>
    <s v="Persevering optimizing Graphical User Interface"/>
    <n v="140300"/>
    <n v="5112"/>
    <x v="0"/>
    <n v="3.6436208125445471E-2"/>
    <n v="62.341463414634148"/>
    <x v="4"/>
    <s v="documentary"/>
    <n v="82"/>
    <s v="DK"/>
    <s v="DKK"/>
    <n v="1423720800"/>
    <x v="554"/>
    <n v="1424412000"/>
    <d v="2015-02-19T06:00:00"/>
    <b v="0"/>
    <b v="0"/>
  </r>
  <r>
    <n v="600"/>
    <s v="Brown-George"/>
    <s v="Cross-platform tertiary array"/>
    <n v="100"/>
    <n v="5"/>
    <x v="0"/>
    <n v="0.05"/>
    <n v="5"/>
    <x v="0"/>
    <s v="food trucks"/>
    <n v="1"/>
    <s v="GB"/>
    <s v="GBP"/>
    <n v="1375160400"/>
    <x v="555"/>
    <n v="1376197200"/>
    <d v="2013-08-10T05:00:00"/>
    <b v="0"/>
    <b v="0"/>
  </r>
  <r>
    <n v="601"/>
    <s v="Waters and Sons"/>
    <s v="Inverse neutral structure"/>
    <n v="6300"/>
    <n v="13018"/>
    <x v="1"/>
    <n v="2.0663492063492064"/>
    <n v="67.103092783505161"/>
    <x v="2"/>
    <s v="wearables"/>
    <n v="194"/>
    <s v="US"/>
    <s v="USD"/>
    <n v="1401426000"/>
    <x v="548"/>
    <n v="1402894800"/>
    <d v="2014-06-15T05:00:00"/>
    <b v="1"/>
    <b v="0"/>
  </r>
  <r>
    <n v="602"/>
    <s v="Brown Ltd"/>
    <s v="Quality-focused system-worthy support"/>
    <n v="71100"/>
    <n v="91176"/>
    <x v="1"/>
    <n v="1.2823628691983122"/>
    <n v="79.978947368421046"/>
    <x v="3"/>
    <s v="plays"/>
    <n v="1140"/>
    <s v="US"/>
    <s v="USD"/>
    <n v="1433480400"/>
    <x v="62"/>
    <n v="1434430800"/>
    <d v="2015-06-15T05:00:00"/>
    <b v="0"/>
    <b v="0"/>
  </r>
  <r>
    <n v="603"/>
    <s v="Christian, Yates and Greer"/>
    <s v="Vision-oriented 5thgeneration array"/>
    <n v="5300"/>
    <n v="6342"/>
    <x v="1"/>
    <n v="1.1966037735849056"/>
    <n v="62.176470588235297"/>
    <x v="3"/>
    <s v="plays"/>
    <n v="102"/>
    <s v="US"/>
    <s v="USD"/>
    <n v="1555563600"/>
    <x v="556"/>
    <n v="1557896400"/>
    <d v="2019-05-14T05:00:00"/>
    <b v="0"/>
    <b v="0"/>
  </r>
  <r>
    <n v="604"/>
    <s v="Cole, Hernandez and Rodriguez"/>
    <s v="Cross-platform logistical circuit"/>
    <n v="88700"/>
    <n v="151438"/>
    <x v="1"/>
    <n v="1.7073055242390078"/>
    <n v="53.005950297514879"/>
    <x v="3"/>
    <s v="plays"/>
    <n v="2857"/>
    <s v="US"/>
    <s v="USD"/>
    <n v="1295676000"/>
    <x v="557"/>
    <n v="1297490400"/>
    <d v="2011-02-11T06:00:00"/>
    <b v="0"/>
    <b v="0"/>
  </r>
  <r>
    <n v="605"/>
    <s v="Ortiz, Valenzuela and Collins"/>
    <s v="Profound solution-oriented matrix"/>
    <n v="3300"/>
    <n v="6178"/>
    <x v="1"/>
    <n v="1.8721212121212121"/>
    <n v="57.738317757009348"/>
    <x v="5"/>
    <s v="nonfiction"/>
    <n v="107"/>
    <s v="US"/>
    <s v="USD"/>
    <n v="1443848400"/>
    <x v="27"/>
    <n v="1447394400"/>
    <d v="2015-11-12T06:00:00"/>
    <b v="0"/>
    <b v="0"/>
  </r>
  <r>
    <n v="606"/>
    <s v="Valencia PLC"/>
    <s v="Extended asynchronous initiative"/>
    <n v="3400"/>
    <n v="6405"/>
    <x v="1"/>
    <n v="1.8838235294117647"/>
    <n v="40.03125"/>
    <x v="1"/>
    <s v="rock"/>
    <n v="160"/>
    <s v="GB"/>
    <s v="GBP"/>
    <n v="1457330400"/>
    <x v="558"/>
    <n v="1458277200"/>
    <d v="2016-03-17T05:00:00"/>
    <b v="0"/>
    <b v="0"/>
  </r>
  <r>
    <n v="607"/>
    <s v="Gordon, Mendez and Johnson"/>
    <s v="Fundamental needs-based frame"/>
    <n v="137600"/>
    <n v="180667"/>
    <x v="1"/>
    <n v="1.3129869186046512"/>
    <n v="81.016591928251117"/>
    <x v="0"/>
    <s v="food trucks"/>
    <n v="2230"/>
    <s v="US"/>
    <s v="USD"/>
    <n v="1395550800"/>
    <x v="559"/>
    <n v="1395723600"/>
    <d v="2014-03-24T05:00:00"/>
    <b v="0"/>
    <b v="0"/>
  </r>
  <r>
    <n v="608"/>
    <s v="Johnson Group"/>
    <s v="Compatible full-range leverage"/>
    <n v="3900"/>
    <n v="11075"/>
    <x v="1"/>
    <n v="2.8397435897435899"/>
    <n v="35.047468354430379"/>
    <x v="1"/>
    <s v="jazz"/>
    <n v="316"/>
    <s v="US"/>
    <s v="USD"/>
    <n v="1551852000"/>
    <x v="426"/>
    <n v="1552197600"/>
    <d v="2019-03-09T06:00:00"/>
    <b v="0"/>
    <b v="1"/>
  </r>
  <r>
    <n v="609"/>
    <s v="Rose-Fuller"/>
    <s v="Upgradable holistic system engine"/>
    <n v="10000"/>
    <n v="12042"/>
    <x v="1"/>
    <n v="1.2041999999999999"/>
    <n v="102.92307692307692"/>
    <x v="4"/>
    <s v="science fiction"/>
    <n v="117"/>
    <s v="US"/>
    <s v="USD"/>
    <n v="1547618400"/>
    <x v="560"/>
    <n v="1549087200"/>
    <d v="2019-02-01T06:00:00"/>
    <b v="0"/>
    <b v="0"/>
  </r>
  <r>
    <n v="610"/>
    <s v="Hughes, Mendez and Patterson"/>
    <s v="Stand-alone multi-state data-warehouse"/>
    <n v="42800"/>
    <n v="179356"/>
    <x v="1"/>
    <n v="4.1905607476635511"/>
    <n v="27.998126756166094"/>
    <x v="3"/>
    <s v="plays"/>
    <n v="6406"/>
    <s v="US"/>
    <s v="USD"/>
    <n v="1355637600"/>
    <x v="561"/>
    <n v="1356847200"/>
    <d v="2012-12-29T06:00:00"/>
    <b v="0"/>
    <b v="0"/>
  </r>
  <r>
    <n v="611"/>
    <s v="Brady, Cortez and Rodriguez"/>
    <s v="Multi-lateral maximized core"/>
    <n v="8200"/>
    <n v="1136"/>
    <x v="3"/>
    <n v="0.13853658536585367"/>
    <n v="75.733333333333334"/>
    <x v="3"/>
    <s v="plays"/>
    <n v="15"/>
    <s v="US"/>
    <s v="USD"/>
    <n v="1374728400"/>
    <x v="562"/>
    <n v="1375765200"/>
    <d v="2013-08-05T05:00:00"/>
    <b v="0"/>
    <b v="0"/>
  </r>
  <r>
    <n v="612"/>
    <s v="Wang, Nguyen and Horton"/>
    <s v="Innovative holistic hub"/>
    <n v="6200"/>
    <n v="8645"/>
    <x v="1"/>
    <n v="1.3943548387096774"/>
    <n v="45.026041666666664"/>
    <x v="1"/>
    <s v="electric music"/>
    <n v="192"/>
    <s v="US"/>
    <s v="USD"/>
    <n v="1287810000"/>
    <x v="563"/>
    <n v="1289800800"/>
    <d v="2010-11-14T06:00:00"/>
    <b v="0"/>
    <b v="0"/>
  </r>
  <r>
    <n v="613"/>
    <s v="Santos, Williams and Brown"/>
    <s v="Reverse-engineered 24/7 methodology"/>
    <n v="1100"/>
    <n v="1914"/>
    <x v="1"/>
    <n v="1.74"/>
    <n v="73.615384615384613"/>
    <x v="3"/>
    <s v="plays"/>
    <n v="26"/>
    <s v="CA"/>
    <s v="CAD"/>
    <n v="1503723600"/>
    <x v="564"/>
    <n v="1504501200"/>
    <d v="2017-09-03T05:00:00"/>
    <b v="0"/>
    <b v="0"/>
  </r>
  <r>
    <n v="614"/>
    <s v="Barnett and Sons"/>
    <s v="Business-focused dynamic info-mediaries"/>
    <n v="26500"/>
    <n v="41205"/>
    <x v="1"/>
    <n v="1.5549056603773586"/>
    <n v="56.991701244813278"/>
    <x v="3"/>
    <s v="plays"/>
    <n v="723"/>
    <s v="US"/>
    <s v="USD"/>
    <n v="1484114400"/>
    <x v="565"/>
    <n v="1485669600"/>
    <d v="2017-01-28T06:00:00"/>
    <b v="0"/>
    <b v="0"/>
  </r>
  <r>
    <n v="615"/>
    <s v="Petersen-Rodriguez"/>
    <s v="Digitized clear-thinking installation"/>
    <n v="8500"/>
    <n v="14488"/>
    <x v="1"/>
    <n v="1.7044705882352942"/>
    <n v="85.223529411764702"/>
    <x v="3"/>
    <s v="plays"/>
    <n v="170"/>
    <s v="IT"/>
    <s v="EUR"/>
    <n v="1461906000"/>
    <x v="566"/>
    <n v="1462770000"/>
    <d v="2016-05-08T05:00:00"/>
    <b v="0"/>
    <b v="0"/>
  </r>
  <r>
    <n v="616"/>
    <s v="Burnett-Mora"/>
    <s v="Quality-focused 24/7 superstructure"/>
    <n v="6400"/>
    <n v="12129"/>
    <x v="1"/>
    <n v="1.8951562500000001"/>
    <n v="50.962184873949582"/>
    <x v="1"/>
    <s v="indie rock"/>
    <n v="238"/>
    <s v="GB"/>
    <s v="GBP"/>
    <n v="1379653200"/>
    <x v="567"/>
    <n v="1379739600"/>
    <d v="2013-09-20T05:00:00"/>
    <b v="0"/>
    <b v="1"/>
  </r>
  <r>
    <n v="617"/>
    <s v="King LLC"/>
    <s v="Multi-channeled local intranet"/>
    <n v="1400"/>
    <n v="3496"/>
    <x v="1"/>
    <n v="2.4971428571428573"/>
    <n v="63.563636363636363"/>
    <x v="3"/>
    <s v="plays"/>
    <n v="55"/>
    <s v="US"/>
    <s v="USD"/>
    <n v="1401858000"/>
    <x v="568"/>
    <n v="1402722000"/>
    <d v="2014-06-13T05:00:00"/>
    <b v="0"/>
    <b v="0"/>
  </r>
  <r>
    <n v="618"/>
    <s v="Miller Ltd"/>
    <s v="Open-architected mobile emulation"/>
    <n v="198600"/>
    <n v="97037"/>
    <x v="0"/>
    <n v="0.48860523665659616"/>
    <n v="80.999165275459092"/>
    <x v="5"/>
    <s v="nonfiction"/>
    <n v="1198"/>
    <s v="US"/>
    <s v="USD"/>
    <n v="1367470800"/>
    <x v="569"/>
    <n v="1369285200"/>
    <d v="2013-05-22T05:00:00"/>
    <b v="0"/>
    <b v="0"/>
  </r>
  <r>
    <n v="619"/>
    <s v="Case LLC"/>
    <s v="Ameliorated foreground methodology"/>
    <n v="195900"/>
    <n v="55757"/>
    <x v="0"/>
    <n v="0.28461970393057684"/>
    <n v="86.044753086419746"/>
    <x v="3"/>
    <s v="plays"/>
    <n v="648"/>
    <s v="US"/>
    <s v="USD"/>
    <n v="1304658000"/>
    <x v="570"/>
    <n v="1304744400"/>
    <d v="2011-05-06T05:00:00"/>
    <b v="1"/>
    <b v="1"/>
  </r>
  <r>
    <n v="620"/>
    <s v="Swanson, Wilson and Baker"/>
    <s v="Synergized well-modulated project"/>
    <n v="4300"/>
    <n v="11525"/>
    <x v="1"/>
    <n v="2.6802325581395348"/>
    <n v="90.0390625"/>
    <x v="7"/>
    <s v="photography books"/>
    <n v="128"/>
    <s v="AU"/>
    <s v="AUD"/>
    <n v="1467954000"/>
    <x v="571"/>
    <n v="1468299600"/>
    <d v="2016-07-11T05:00:00"/>
    <b v="0"/>
    <b v="0"/>
  </r>
  <r>
    <n v="621"/>
    <s v="Dean, Fox and Phillips"/>
    <s v="Extended context-sensitive forecast"/>
    <n v="25600"/>
    <n v="158669"/>
    <x v="1"/>
    <n v="6.1980078125000002"/>
    <n v="74.006063432835816"/>
    <x v="3"/>
    <s v="plays"/>
    <n v="2144"/>
    <s v="US"/>
    <s v="USD"/>
    <n v="1473742800"/>
    <x v="572"/>
    <n v="1474174800"/>
    <d v="2016-09-17T05:00:00"/>
    <b v="0"/>
    <b v="0"/>
  </r>
  <r>
    <n v="622"/>
    <s v="Smith-Smith"/>
    <s v="Total leadingedge neural-net"/>
    <n v="189000"/>
    <n v="5916"/>
    <x v="0"/>
    <n v="3.1301587301587303E-2"/>
    <n v="92.4375"/>
    <x v="1"/>
    <s v="indie rock"/>
    <n v="64"/>
    <s v="US"/>
    <s v="USD"/>
    <n v="1523768400"/>
    <x v="573"/>
    <n v="1526014800"/>
    <d v="2018-05-10T05:00:00"/>
    <b v="0"/>
    <b v="0"/>
  </r>
  <r>
    <n v="623"/>
    <s v="Smith, Scott and Rodriguez"/>
    <s v="Organic actuating protocol"/>
    <n v="94300"/>
    <n v="150806"/>
    <x v="1"/>
    <n v="1.5992152704135738"/>
    <n v="55.999257333828446"/>
    <x v="3"/>
    <s v="plays"/>
    <n v="2693"/>
    <s v="GB"/>
    <s v="GBP"/>
    <n v="1437022800"/>
    <x v="574"/>
    <n v="1437454800"/>
    <d v="2015-07-20T05:00:00"/>
    <b v="0"/>
    <b v="0"/>
  </r>
  <r>
    <n v="624"/>
    <s v="White, Robertson and Roberts"/>
    <s v="Down-sized national software"/>
    <n v="5100"/>
    <n v="14249"/>
    <x v="1"/>
    <n v="2.793921568627451"/>
    <n v="32.983796296296298"/>
    <x v="7"/>
    <s v="photography books"/>
    <n v="432"/>
    <s v="US"/>
    <s v="USD"/>
    <n v="1422165600"/>
    <x v="511"/>
    <n v="1422684000"/>
    <d v="2015-01-30T06:00:00"/>
    <b v="0"/>
    <b v="0"/>
  </r>
  <r>
    <n v="625"/>
    <s v="Martinez Inc"/>
    <s v="Organic upward-trending Graphical User Interface"/>
    <n v="7500"/>
    <n v="5803"/>
    <x v="0"/>
    <n v="0.77373333333333338"/>
    <n v="93.596774193548384"/>
    <x v="3"/>
    <s v="plays"/>
    <n v="62"/>
    <s v="US"/>
    <s v="USD"/>
    <n v="1580104800"/>
    <x v="575"/>
    <n v="1581314400"/>
    <d v="2020-02-09T06:00:00"/>
    <b v="0"/>
    <b v="0"/>
  </r>
  <r>
    <n v="626"/>
    <s v="Tucker, Mccoy and Marquez"/>
    <s v="Synergistic tertiary budgetary management"/>
    <n v="6400"/>
    <n v="13205"/>
    <x v="1"/>
    <n v="2.0632812500000002"/>
    <n v="69.867724867724874"/>
    <x v="3"/>
    <s v="plays"/>
    <n v="189"/>
    <s v="US"/>
    <s v="USD"/>
    <n v="1285650000"/>
    <x v="576"/>
    <n v="1286427600"/>
    <d v="2010-10-06T05:00:00"/>
    <b v="0"/>
    <b v="1"/>
  </r>
  <r>
    <n v="627"/>
    <s v="Martin, Lee and Armstrong"/>
    <s v="Open-architected incremental ability"/>
    <n v="1600"/>
    <n v="11108"/>
    <x v="1"/>
    <n v="6.9424999999999999"/>
    <n v="72.129870129870127"/>
    <x v="0"/>
    <s v="food trucks"/>
    <n v="154"/>
    <s v="GB"/>
    <s v="GBP"/>
    <n v="1276664400"/>
    <x v="577"/>
    <n v="1278738000"/>
    <d v="2010-07-09T05:00:00"/>
    <b v="1"/>
    <b v="0"/>
  </r>
  <r>
    <n v="628"/>
    <s v="Dunn, Moreno and Green"/>
    <s v="Intuitive object-oriented task-force"/>
    <n v="1900"/>
    <n v="2884"/>
    <x v="1"/>
    <n v="1.5178947368421052"/>
    <n v="30.041666666666668"/>
    <x v="1"/>
    <s v="indie rock"/>
    <n v="96"/>
    <s v="US"/>
    <s v="USD"/>
    <n v="1286168400"/>
    <x v="578"/>
    <n v="1286427600"/>
    <d v="2010-10-06T05:00:00"/>
    <b v="0"/>
    <b v="0"/>
  </r>
  <r>
    <n v="629"/>
    <s v="Jackson, Martinez and Ray"/>
    <s v="Multi-tiered executive toolset"/>
    <n v="85900"/>
    <n v="55476"/>
    <x v="0"/>
    <n v="0.64582072176949945"/>
    <n v="73.968000000000004"/>
    <x v="3"/>
    <s v="plays"/>
    <n v="750"/>
    <s v="US"/>
    <s v="USD"/>
    <n v="1467781200"/>
    <x v="579"/>
    <n v="1467954000"/>
    <d v="2016-07-07T05:00:00"/>
    <b v="0"/>
    <b v="1"/>
  </r>
  <r>
    <n v="630"/>
    <s v="Patterson-Johnson"/>
    <s v="Grass-roots directional workforce"/>
    <n v="9500"/>
    <n v="5973"/>
    <x v="3"/>
    <n v="0.62873684210526315"/>
    <n v="68.65517241379311"/>
    <x v="3"/>
    <s v="plays"/>
    <n v="87"/>
    <s v="US"/>
    <s v="USD"/>
    <n v="1556686800"/>
    <x v="580"/>
    <n v="1557637200"/>
    <d v="2019-05-11T05:00:00"/>
    <b v="0"/>
    <b v="1"/>
  </r>
  <r>
    <n v="631"/>
    <s v="Carlson-Hernandez"/>
    <s v="Quality-focused real-time solution"/>
    <n v="59200"/>
    <n v="183756"/>
    <x v="1"/>
    <n v="3.1039864864864866"/>
    <n v="59.992164544564154"/>
    <x v="3"/>
    <s v="plays"/>
    <n v="3063"/>
    <s v="US"/>
    <s v="USD"/>
    <n v="1553576400"/>
    <x v="581"/>
    <n v="1553922000"/>
    <d v="2019-03-29T05:00:00"/>
    <b v="0"/>
    <b v="0"/>
  </r>
  <r>
    <n v="632"/>
    <s v="Parker PLC"/>
    <s v="Reduced interactive matrix"/>
    <n v="72100"/>
    <n v="30902"/>
    <x v="2"/>
    <n v="0.42859916782246882"/>
    <n v="111.15827338129496"/>
    <x v="3"/>
    <s v="plays"/>
    <n v="278"/>
    <s v="US"/>
    <s v="USD"/>
    <n v="1414904400"/>
    <x v="582"/>
    <n v="1416463200"/>
    <d v="2014-11-19T06:00:00"/>
    <b v="0"/>
    <b v="0"/>
  </r>
  <r>
    <n v="633"/>
    <s v="Yu and Sons"/>
    <s v="Adaptive context-sensitive architecture"/>
    <n v="6700"/>
    <n v="5569"/>
    <x v="0"/>
    <n v="0.83119402985074631"/>
    <n v="53.038095238095238"/>
    <x v="4"/>
    <s v="animation"/>
    <n v="105"/>
    <s v="US"/>
    <s v="USD"/>
    <n v="1446876000"/>
    <x v="336"/>
    <n v="1447221600"/>
    <d v="2015-11-10T06:00:00"/>
    <b v="0"/>
    <b v="0"/>
  </r>
  <r>
    <n v="634"/>
    <s v="Taylor, Johnson and Hernandez"/>
    <s v="Polarized incremental portal"/>
    <n v="118200"/>
    <n v="92824"/>
    <x v="3"/>
    <n v="0.78531302876480547"/>
    <n v="55.985524728588658"/>
    <x v="4"/>
    <s v="television"/>
    <n v="1658"/>
    <s v="US"/>
    <s v="USD"/>
    <n v="1490418000"/>
    <x v="583"/>
    <n v="1491627600"/>
    <d v="2017-04-07T05:00:00"/>
    <b v="0"/>
    <b v="0"/>
  </r>
  <r>
    <n v="635"/>
    <s v="Mack Ltd"/>
    <s v="Reactive regional access"/>
    <n v="139000"/>
    <n v="158590"/>
    <x v="1"/>
    <n v="1.1409352517985611"/>
    <n v="69.986760812003524"/>
    <x v="4"/>
    <s v="television"/>
    <n v="2266"/>
    <s v="US"/>
    <s v="USD"/>
    <n v="1360389600"/>
    <x v="584"/>
    <n v="1363150800"/>
    <d v="2013-03-12T05:00:00"/>
    <b v="0"/>
    <b v="0"/>
  </r>
  <r>
    <n v="636"/>
    <s v="Lamb-Sanders"/>
    <s v="Stand-alone reciprocal frame"/>
    <n v="197700"/>
    <n v="127591"/>
    <x v="0"/>
    <n v="0.64537683358624176"/>
    <n v="48.998079877112133"/>
    <x v="4"/>
    <s v="animation"/>
    <n v="2604"/>
    <s v="DK"/>
    <s v="DKK"/>
    <n v="1326866400"/>
    <x v="585"/>
    <n v="1330754400"/>
    <d v="2012-03-02T06:00:00"/>
    <b v="0"/>
    <b v="1"/>
  </r>
  <r>
    <n v="637"/>
    <s v="Williams-Ramirez"/>
    <s v="Open-architected 24/7 throughput"/>
    <n v="8500"/>
    <n v="6750"/>
    <x v="0"/>
    <n v="0.79411764705882348"/>
    <n v="103.84615384615384"/>
    <x v="3"/>
    <s v="plays"/>
    <n v="65"/>
    <s v="US"/>
    <s v="USD"/>
    <n v="1479103200"/>
    <x v="586"/>
    <n v="1479794400"/>
    <d v="2016-11-21T06:00:00"/>
    <b v="0"/>
    <b v="0"/>
  </r>
  <r>
    <n v="638"/>
    <s v="Weaver Ltd"/>
    <s v="Monitored 24/7 approach"/>
    <n v="81600"/>
    <n v="9318"/>
    <x v="0"/>
    <n v="0.11419117647058824"/>
    <n v="99.127659574468083"/>
    <x v="3"/>
    <s v="plays"/>
    <n v="94"/>
    <s v="US"/>
    <s v="USD"/>
    <n v="1280206800"/>
    <x v="587"/>
    <n v="1281243600"/>
    <d v="2010-08-07T05:00:00"/>
    <b v="0"/>
    <b v="1"/>
  </r>
  <r>
    <n v="639"/>
    <s v="Barnes-Williams"/>
    <s v="Upgradable explicit forecast"/>
    <n v="8600"/>
    <n v="4832"/>
    <x v="2"/>
    <n v="0.56186046511627907"/>
    <n v="107.37777777777778"/>
    <x v="4"/>
    <s v="drama"/>
    <n v="45"/>
    <s v="US"/>
    <s v="USD"/>
    <n v="1532754000"/>
    <x v="588"/>
    <n v="1532754000"/>
    <d v="2018-07-27T05:00:00"/>
    <b v="0"/>
    <b v="1"/>
  </r>
  <r>
    <n v="640"/>
    <s v="Richardson, Woodward and Hansen"/>
    <s v="Pre-emptive context-sensitive support"/>
    <n v="119800"/>
    <n v="19769"/>
    <x v="0"/>
    <n v="0.16501669449081802"/>
    <n v="76.922178988326849"/>
    <x v="3"/>
    <s v="plays"/>
    <n v="257"/>
    <s v="US"/>
    <s v="USD"/>
    <n v="1453096800"/>
    <x v="589"/>
    <n v="1453356000"/>
    <d v="2016-01-20T06:00:00"/>
    <b v="0"/>
    <b v="0"/>
  </r>
  <r>
    <n v="641"/>
    <s v="Hunt, Barker and Baker"/>
    <s v="Business-focused leadingedge instruction set"/>
    <n v="9400"/>
    <n v="11277"/>
    <x v="1"/>
    <n v="1.1996808510638297"/>
    <n v="58.128865979381445"/>
    <x v="3"/>
    <s v="plays"/>
    <n v="194"/>
    <s v="CH"/>
    <s v="CHF"/>
    <n v="1487570400"/>
    <x v="590"/>
    <n v="1489986000"/>
    <d v="2017-03-19T05:00:00"/>
    <b v="0"/>
    <b v="0"/>
  </r>
  <r>
    <n v="642"/>
    <s v="Ramos, Moreno and Lewis"/>
    <s v="Extended multi-state knowledge user"/>
    <n v="9200"/>
    <n v="13382"/>
    <x v="1"/>
    <n v="1.4545652173913044"/>
    <n v="103.73643410852713"/>
    <x v="2"/>
    <s v="wearables"/>
    <n v="129"/>
    <s v="CA"/>
    <s v="CAD"/>
    <n v="1545026400"/>
    <x v="591"/>
    <n v="1545804000"/>
    <d v="2018-12-25T06:00:00"/>
    <b v="0"/>
    <b v="0"/>
  </r>
  <r>
    <n v="643"/>
    <s v="Harris Inc"/>
    <s v="Future-proofed modular groupware"/>
    <n v="14900"/>
    <n v="32986"/>
    <x v="1"/>
    <n v="2.2138255033557046"/>
    <n v="87.962666666666664"/>
    <x v="3"/>
    <s v="plays"/>
    <n v="375"/>
    <s v="US"/>
    <s v="USD"/>
    <n v="1488348000"/>
    <x v="592"/>
    <n v="1489899600"/>
    <d v="2017-03-18T05:00:00"/>
    <b v="0"/>
    <b v="0"/>
  </r>
  <r>
    <n v="644"/>
    <s v="Peters-Nelson"/>
    <s v="Distributed real-time algorithm"/>
    <n v="169400"/>
    <n v="81984"/>
    <x v="0"/>
    <n v="0.48396694214876035"/>
    <n v="28"/>
    <x v="3"/>
    <s v="plays"/>
    <n v="2928"/>
    <s v="CA"/>
    <s v="CAD"/>
    <n v="1545112800"/>
    <x v="593"/>
    <n v="1546495200"/>
    <d v="2019-01-02T06:00:00"/>
    <b v="0"/>
    <b v="0"/>
  </r>
  <r>
    <n v="645"/>
    <s v="Ferguson, Murphy and Bright"/>
    <s v="Multi-lateral heuristic throughput"/>
    <n v="192100"/>
    <n v="178483"/>
    <x v="0"/>
    <n v="0.92911504424778757"/>
    <n v="37.999361294443261"/>
    <x v="1"/>
    <s v="rock"/>
    <n v="4697"/>
    <s v="US"/>
    <s v="USD"/>
    <n v="1537938000"/>
    <x v="594"/>
    <n v="1539752400"/>
    <d v="2018-10-16T05:00:00"/>
    <b v="0"/>
    <b v="1"/>
  </r>
  <r>
    <n v="646"/>
    <s v="Robinson Group"/>
    <s v="Switchable reciprocal middleware"/>
    <n v="98700"/>
    <n v="87448"/>
    <x v="0"/>
    <n v="0.88599797365754818"/>
    <n v="29.999313893653515"/>
    <x v="6"/>
    <s v="video games"/>
    <n v="2915"/>
    <s v="US"/>
    <s v="USD"/>
    <n v="1363150800"/>
    <x v="595"/>
    <n v="1364101200"/>
    <d v="2013-03-23T05:00:00"/>
    <b v="0"/>
    <b v="0"/>
  </r>
  <r>
    <n v="647"/>
    <s v="Jordan-Wolfe"/>
    <s v="Inverse multimedia Graphic Interface"/>
    <n v="4500"/>
    <n v="1863"/>
    <x v="0"/>
    <n v="0.41399999999999998"/>
    <n v="103.5"/>
    <x v="5"/>
    <s v="translations"/>
    <n v="18"/>
    <s v="US"/>
    <s v="USD"/>
    <n v="1523250000"/>
    <x v="596"/>
    <n v="1525323600"/>
    <d v="2018-05-02T05:00:00"/>
    <b v="0"/>
    <b v="0"/>
  </r>
  <r>
    <n v="648"/>
    <s v="Vargas-Cox"/>
    <s v="Vision-oriented local contingency"/>
    <n v="98600"/>
    <n v="62174"/>
    <x v="3"/>
    <n v="0.63056795131845844"/>
    <n v="85.994467496542185"/>
    <x v="0"/>
    <s v="food trucks"/>
    <n v="723"/>
    <s v="US"/>
    <s v="USD"/>
    <n v="1499317200"/>
    <x v="597"/>
    <n v="1500872400"/>
    <d v="2017-07-23T05:00:00"/>
    <b v="1"/>
    <b v="0"/>
  </r>
  <r>
    <n v="649"/>
    <s v="Yang and Sons"/>
    <s v="Reactive 6thgeneration hub"/>
    <n v="121700"/>
    <n v="59003"/>
    <x v="0"/>
    <n v="0.48482333607230893"/>
    <n v="98.011627906976742"/>
    <x v="3"/>
    <s v="plays"/>
    <n v="602"/>
    <s v="CH"/>
    <s v="CHF"/>
    <n v="1287550800"/>
    <x v="598"/>
    <n v="1288501200"/>
    <d v="2010-10-30T05:00:00"/>
    <b v="1"/>
    <b v="1"/>
  </r>
  <r>
    <n v="650"/>
    <s v="Wilson, Wilson and Mathis"/>
    <s v="Optional asymmetric success"/>
    <n v="100"/>
    <n v="2"/>
    <x v="0"/>
    <n v="0.02"/>
    <n v="2"/>
    <x v="1"/>
    <s v="jazz"/>
    <n v="1"/>
    <s v="US"/>
    <s v="USD"/>
    <n v="1404795600"/>
    <x v="599"/>
    <n v="1407128400"/>
    <d v="2014-08-03T05:00:00"/>
    <b v="0"/>
    <b v="0"/>
  </r>
  <r>
    <n v="651"/>
    <s v="Wang, Koch and Weaver"/>
    <s v="Digitized analyzing capacity"/>
    <n v="196700"/>
    <n v="174039"/>
    <x v="0"/>
    <n v="0.88479410269445857"/>
    <n v="44.994570837642193"/>
    <x v="4"/>
    <s v="shorts"/>
    <n v="3868"/>
    <s v="IT"/>
    <s v="EUR"/>
    <n v="1393048800"/>
    <x v="600"/>
    <n v="1394344800"/>
    <d v="2014-03-08T06:00:00"/>
    <b v="0"/>
    <b v="0"/>
  </r>
  <r>
    <n v="652"/>
    <s v="Cisneros Ltd"/>
    <s v="Vision-oriented regional hub"/>
    <n v="10000"/>
    <n v="12684"/>
    <x v="1"/>
    <n v="1.2684"/>
    <n v="31.012224938875306"/>
    <x v="2"/>
    <s v="web"/>
    <n v="409"/>
    <s v="US"/>
    <s v="USD"/>
    <n v="1470373200"/>
    <x v="601"/>
    <n v="1474088400"/>
    <d v="2016-09-16T05:00:00"/>
    <b v="0"/>
    <b v="0"/>
  </r>
  <r>
    <n v="653"/>
    <s v="Williams-Jones"/>
    <s v="Monitored incremental info-mediaries"/>
    <n v="600"/>
    <n v="14033"/>
    <x v="1"/>
    <n v="23.388333333333332"/>
    <n v="59.970085470085472"/>
    <x v="2"/>
    <s v="web"/>
    <n v="234"/>
    <s v="US"/>
    <s v="USD"/>
    <n v="1460091600"/>
    <x v="602"/>
    <n v="1460264400"/>
    <d v="2016-04-09T05:00:00"/>
    <b v="0"/>
    <b v="0"/>
  </r>
  <r>
    <n v="654"/>
    <s v="Roberts, Hinton and Williams"/>
    <s v="Programmable static middleware"/>
    <n v="35000"/>
    <n v="177936"/>
    <x v="1"/>
    <n v="5.0838857142857146"/>
    <n v="58.9973474801061"/>
    <x v="1"/>
    <s v="metal"/>
    <n v="3016"/>
    <s v="US"/>
    <s v="USD"/>
    <n v="1440392400"/>
    <x v="335"/>
    <n v="1440824400"/>
    <d v="2015-08-28T05:00:00"/>
    <b v="0"/>
    <b v="0"/>
  </r>
  <r>
    <n v="655"/>
    <s v="Gonzalez, Williams and Benson"/>
    <s v="Multi-layered bottom-line encryption"/>
    <n v="6900"/>
    <n v="13212"/>
    <x v="1"/>
    <n v="1.9147826086956521"/>
    <n v="50.045454545454547"/>
    <x v="7"/>
    <s v="photography books"/>
    <n v="264"/>
    <s v="US"/>
    <s v="USD"/>
    <n v="1488434400"/>
    <x v="603"/>
    <n v="1489554000"/>
    <d v="2017-03-14T05:00:00"/>
    <b v="1"/>
    <b v="0"/>
  </r>
  <r>
    <n v="656"/>
    <s v="Hobbs, Brown and Lee"/>
    <s v="Vision-oriented systematic Graphical User Interface"/>
    <n v="118400"/>
    <n v="49879"/>
    <x v="0"/>
    <n v="0.42127533783783783"/>
    <n v="98.966269841269835"/>
    <x v="0"/>
    <s v="food trucks"/>
    <n v="504"/>
    <s v="AU"/>
    <s v="AUD"/>
    <n v="1514440800"/>
    <x v="604"/>
    <n v="1514872800"/>
    <d v="2018-01-01T06:00:00"/>
    <b v="0"/>
    <b v="0"/>
  </r>
  <r>
    <n v="657"/>
    <s v="Russo, Kim and Mccoy"/>
    <s v="Balanced optimal hardware"/>
    <n v="10000"/>
    <n v="824"/>
    <x v="0"/>
    <n v="8.2400000000000001E-2"/>
    <n v="58.857142857142854"/>
    <x v="4"/>
    <s v="science fiction"/>
    <n v="14"/>
    <s v="US"/>
    <s v="USD"/>
    <n v="1514354400"/>
    <x v="605"/>
    <n v="1515736800"/>
    <d v="2018-01-11T06:00:00"/>
    <b v="0"/>
    <b v="0"/>
  </r>
  <r>
    <n v="658"/>
    <s v="Howell, Myers and Olson"/>
    <s v="Self-enabling mission-critical success"/>
    <n v="52600"/>
    <n v="31594"/>
    <x v="3"/>
    <n v="0.60064638783269964"/>
    <n v="81.010256410256417"/>
    <x v="1"/>
    <s v="rock"/>
    <n v="390"/>
    <s v="US"/>
    <s v="USD"/>
    <n v="1440910800"/>
    <x v="606"/>
    <n v="1442898000"/>
    <d v="2015-09-21T05:00:00"/>
    <b v="0"/>
    <b v="0"/>
  </r>
  <r>
    <n v="659"/>
    <s v="Bailey and Sons"/>
    <s v="Grass-roots dynamic emulation"/>
    <n v="120700"/>
    <n v="57010"/>
    <x v="0"/>
    <n v="0.47232808616404309"/>
    <n v="76.013333333333335"/>
    <x v="4"/>
    <s v="documentary"/>
    <n v="750"/>
    <s v="GB"/>
    <s v="GBP"/>
    <n v="1296108000"/>
    <x v="65"/>
    <n v="1296194400"/>
    <d v="2011-01-27T06:00:00"/>
    <b v="0"/>
    <b v="0"/>
  </r>
  <r>
    <n v="660"/>
    <s v="Jensen-Brown"/>
    <s v="Fundamental disintermediate matrix"/>
    <n v="9100"/>
    <n v="7438"/>
    <x v="0"/>
    <n v="0.81736263736263737"/>
    <n v="96.597402597402592"/>
    <x v="3"/>
    <s v="plays"/>
    <n v="77"/>
    <s v="US"/>
    <s v="USD"/>
    <n v="1440133200"/>
    <x v="607"/>
    <n v="1440910800"/>
    <d v="2015-08-29T05:00:00"/>
    <b v="1"/>
    <b v="0"/>
  </r>
  <r>
    <n v="661"/>
    <s v="Smith Group"/>
    <s v="Right-sized secondary challenge"/>
    <n v="106800"/>
    <n v="57872"/>
    <x v="0"/>
    <n v="0.54187265917603"/>
    <n v="76.957446808510639"/>
    <x v="1"/>
    <s v="jazz"/>
    <n v="752"/>
    <s v="DK"/>
    <s v="DKK"/>
    <n v="1332910800"/>
    <x v="608"/>
    <n v="1335502800"/>
    <d v="2012-04-26T05:00:00"/>
    <b v="0"/>
    <b v="0"/>
  </r>
  <r>
    <n v="662"/>
    <s v="Murphy-Farrell"/>
    <s v="Implemented exuding software"/>
    <n v="9100"/>
    <n v="8906"/>
    <x v="0"/>
    <n v="0.97868131868131869"/>
    <n v="67.984732824427482"/>
    <x v="3"/>
    <s v="plays"/>
    <n v="131"/>
    <s v="US"/>
    <s v="USD"/>
    <n v="1544335200"/>
    <x v="609"/>
    <n v="1544680800"/>
    <d v="2018-12-12T06:00:00"/>
    <b v="0"/>
    <b v="0"/>
  </r>
  <r>
    <n v="663"/>
    <s v="Everett-Wolfe"/>
    <s v="Total optimizing software"/>
    <n v="10000"/>
    <n v="7724"/>
    <x v="0"/>
    <n v="0.77239999999999998"/>
    <n v="88.781609195402297"/>
    <x v="3"/>
    <s v="plays"/>
    <n v="87"/>
    <s v="US"/>
    <s v="USD"/>
    <n v="1286427600"/>
    <x v="610"/>
    <n v="1288414800"/>
    <d v="2010-10-29T05:00:00"/>
    <b v="0"/>
    <b v="0"/>
  </r>
  <r>
    <n v="664"/>
    <s v="Young PLC"/>
    <s v="Optional maximized attitude"/>
    <n v="79400"/>
    <n v="26571"/>
    <x v="0"/>
    <n v="0.33464735516372796"/>
    <n v="24.99623706491063"/>
    <x v="1"/>
    <s v="jazz"/>
    <n v="1063"/>
    <s v="US"/>
    <s v="USD"/>
    <n v="1329717600"/>
    <x v="541"/>
    <n v="1330581600"/>
    <d v="2012-02-29T06:00:00"/>
    <b v="0"/>
    <b v="0"/>
  </r>
  <r>
    <n v="665"/>
    <s v="Park-Goodman"/>
    <s v="Customer-focused impactful extranet"/>
    <n v="5100"/>
    <n v="12219"/>
    <x v="1"/>
    <n v="2.3958823529411766"/>
    <n v="44.922794117647058"/>
    <x v="4"/>
    <s v="documentary"/>
    <n v="272"/>
    <s v="US"/>
    <s v="USD"/>
    <n v="1310187600"/>
    <x v="611"/>
    <n v="1311397200"/>
    <d v="2011-07-22T05:00:00"/>
    <b v="0"/>
    <b v="1"/>
  </r>
  <r>
    <n v="666"/>
    <s v="York, Barr and Grant"/>
    <s v="Cloned bottom-line success"/>
    <n v="3100"/>
    <n v="1985"/>
    <x v="3"/>
    <n v="0.64032258064516134"/>
    <n v="79.400000000000006"/>
    <x v="3"/>
    <s v="plays"/>
    <n v="25"/>
    <s v="US"/>
    <s v="USD"/>
    <n v="1377838800"/>
    <x v="612"/>
    <n v="1378357200"/>
    <d v="2013-09-04T05:00:00"/>
    <b v="0"/>
    <b v="1"/>
  </r>
  <r>
    <n v="667"/>
    <s v="Little Ltd"/>
    <s v="Decentralized bandwidth-monitored ability"/>
    <n v="6900"/>
    <n v="12155"/>
    <x v="1"/>
    <n v="1.7615942028985507"/>
    <n v="29.009546539379475"/>
    <x v="8"/>
    <s v="audio"/>
    <n v="419"/>
    <s v="US"/>
    <s v="USD"/>
    <n v="1410325200"/>
    <x v="613"/>
    <n v="1411102800"/>
    <d v="2014-09-18T05:00:00"/>
    <b v="0"/>
    <b v="0"/>
  </r>
  <r>
    <n v="668"/>
    <s v="Brown and Sons"/>
    <s v="Programmable leadingedge budgetary management"/>
    <n v="27500"/>
    <n v="5593"/>
    <x v="0"/>
    <n v="0.20338181818181819"/>
    <n v="73.59210526315789"/>
    <x v="3"/>
    <s v="plays"/>
    <n v="76"/>
    <s v="US"/>
    <s v="USD"/>
    <n v="1343797200"/>
    <x v="614"/>
    <n v="1344834000"/>
    <d v="2012-08-12T05:00:00"/>
    <b v="0"/>
    <b v="0"/>
  </r>
  <r>
    <n v="669"/>
    <s v="Payne, Garrett and Thomas"/>
    <s v="Upgradable bi-directional concept"/>
    <n v="48800"/>
    <n v="175020"/>
    <x v="1"/>
    <n v="3.5864754098360656"/>
    <n v="107.97038864898211"/>
    <x v="3"/>
    <s v="plays"/>
    <n v="1621"/>
    <s v="IT"/>
    <s v="EUR"/>
    <n v="1498453200"/>
    <x v="615"/>
    <n v="1499230800"/>
    <d v="2017-07-04T05:00:00"/>
    <b v="0"/>
    <b v="0"/>
  </r>
  <r>
    <n v="670"/>
    <s v="Robinson Group"/>
    <s v="Re-contextualized homogeneous flexibility"/>
    <n v="16200"/>
    <n v="75955"/>
    <x v="1"/>
    <n v="4.6885802469135802"/>
    <n v="68.987284287011803"/>
    <x v="1"/>
    <s v="indie rock"/>
    <n v="1101"/>
    <s v="US"/>
    <s v="USD"/>
    <n v="1456380000"/>
    <x v="90"/>
    <n v="1457416800"/>
    <d v="2016-03-07T06:00:00"/>
    <b v="0"/>
    <b v="0"/>
  </r>
  <r>
    <n v="671"/>
    <s v="Robinson-Kelly"/>
    <s v="Monitored bi-directional standardization"/>
    <n v="97600"/>
    <n v="119127"/>
    <x v="1"/>
    <n v="1.220563524590164"/>
    <n v="111.02236719478098"/>
    <x v="3"/>
    <s v="plays"/>
    <n v="1073"/>
    <s v="US"/>
    <s v="USD"/>
    <n v="1280552400"/>
    <x v="616"/>
    <n v="1280898000"/>
    <d v="2010-08-03T05:00:00"/>
    <b v="0"/>
    <b v="1"/>
  </r>
  <r>
    <n v="672"/>
    <s v="Kelly-Colon"/>
    <s v="Stand-alone grid-enabled leverage"/>
    <n v="197900"/>
    <n v="110689"/>
    <x v="0"/>
    <n v="0.55931783729156137"/>
    <n v="24.997515808491418"/>
    <x v="3"/>
    <s v="plays"/>
    <n v="4428"/>
    <s v="AU"/>
    <s v="AUD"/>
    <n v="1521608400"/>
    <x v="617"/>
    <n v="1522472400"/>
    <d v="2018-03-30T05:00:00"/>
    <b v="0"/>
    <b v="0"/>
  </r>
  <r>
    <n v="673"/>
    <s v="Turner, Scott and Gentry"/>
    <s v="Assimilated regional groupware"/>
    <n v="5600"/>
    <n v="2445"/>
    <x v="0"/>
    <n v="0.43660714285714286"/>
    <n v="42.155172413793103"/>
    <x v="1"/>
    <s v="indie rock"/>
    <n v="58"/>
    <s v="IT"/>
    <s v="EUR"/>
    <n v="1460696400"/>
    <x v="618"/>
    <n v="1462510800"/>
    <d v="2016-05-05T05:00:00"/>
    <b v="0"/>
    <b v="0"/>
  </r>
  <r>
    <n v="674"/>
    <s v="Sanchez Ltd"/>
    <s v="Up-sized 24hour instruction set"/>
    <n v="170700"/>
    <n v="57250"/>
    <x v="3"/>
    <n v="0.33538371411833628"/>
    <n v="47.003284072249592"/>
    <x v="7"/>
    <s v="photography books"/>
    <n v="1218"/>
    <s v="US"/>
    <s v="USD"/>
    <n v="1313730000"/>
    <x v="619"/>
    <n v="1317790800"/>
    <d v="2011-10-04T05:00:00"/>
    <b v="0"/>
    <b v="0"/>
  </r>
  <r>
    <n v="675"/>
    <s v="Giles-Smith"/>
    <s v="Right-sized web-enabled intranet"/>
    <n v="9700"/>
    <n v="11929"/>
    <x v="1"/>
    <n v="1.2297938144329896"/>
    <n v="36.0392749244713"/>
    <x v="8"/>
    <s v="audio"/>
    <n v="331"/>
    <s v="US"/>
    <s v="USD"/>
    <n v="1568178000"/>
    <x v="620"/>
    <n v="1568782800"/>
    <d v="2019-09-17T05:00:00"/>
    <b v="0"/>
    <b v="0"/>
  </r>
  <r>
    <n v="676"/>
    <s v="Thompson-Moreno"/>
    <s v="Expanded needs-based orchestration"/>
    <n v="62300"/>
    <n v="118214"/>
    <x v="1"/>
    <n v="1.8974959871589085"/>
    <n v="101.03760683760684"/>
    <x v="7"/>
    <s v="photography books"/>
    <n v="1170"/>
    <s v="US"/>
    <s v="USD"/>
    <n v="1348635600"/>
    <x v="621"/>
    <n v="1349413200"/>
    <d v="2012-10-04T05:00:00"/>
    <b v="0"/>
    <b v="0"/>
  </r>
  <r>
    <n v="677"/>
    <s v="Murphy-Fox"/>
    <s v="Organic system-worthy orchestration"/>
    <n v="5300"/>
    <n v="4432"/>
    <x v="0"/>
    <n v="0.83622641509433959"/>
    <n v="39.927927927927925"/>
    <x v="5"/>
    <s v="fiction"/>
    <n v="111"/>
    <s v="US"/>
    <s v="USD"/>
    <n v="1468126800"/>
    <x v="622"/>
    <n v="1472446800"/>
    <d v="2016-08-28T05:00:00"/>
    <b v="0"/>
    <b v="0"/>
  </r>
  <r>
    <n v="678"/>
    <s v="Rodriguez-Patterson"/>
    <s v="Inverse static standardization"/>
    <n v="99500"/>
    <n v="17879"/>
    <x v="3"/>
    <n v="0.17968844221105529"/>
    <n v="83.158139534883716"/>
    <x v="4"/>
    <s v="drama"/>
    <n v="215"/>
    <s v="US"/>
    <s v="USD"/>
    <n v="1547877600"/>
    <x v="35"/>
    <n v="1548050400"/>
    <d v="2019-01-20T06:00:00"/>
    <b v="0"/>
    <b v="0"/>
  </r>
  <r>
    <n v="679"/>
    <s v="Davis Ltd"/>
    <s v="Synchronized motivating solution"/>
    <n v="1400"/>
    <n v="14511"/>
    <x v="1"/>
    <n v="10.365"/>
    <n v="39.97520661157025"/>
    <x v="0"/>
    <s v="food trucks"/>
    <n v="363"/>
    <s v="US"/>
    <s v="USD"/>
    <n v="1571374800"/>
    <x v="623"/>
    <n v="1571806800"/>
    <d v="2019-10-22T05:00:00"/>
    <b v="0"/>
    <b v="1"/>
  </r>
  <r>
    <n v="680"/>
    <s v="Nelson-Valdez"/>
    <s v="Open-source 4thgeneration open system"/>
    <n v="145600"/>
    <n v="141822"/>
    <x v="0"/>
    <n v="0.97405219780219776"/>
    <n v="47.993908629441627"/>
    <x v="6"/>
    <s v="mobile games"/>
    <n v="2955"/>
    <s v="US"/>
    <s v="USD"/>
    <n v="1576303200"/>
    <x v="624"/>
    <n v="1576476000"/>
    <d v="2019-12-15T06:00:00"/>
    <b v="0"/>
    <b v="1"/>
  </r>
  <r>
    <n v="681"/>
    <s v="Kelly PLC"/>
    <s v="Decentralized context-sensitive superstructure"/>
    <n v="184100"/>
    <n v="159037"/>
    <x v="0"/>
    <n v="0.86386203150461705"/>
    <n v="95.978877489438744"/>
    <x v="3"/>
    <s v="plays"/>
    <n v="1657"/>
    <s v="US"/>
    <s v="USD"/>
    <n v="1324447200"/>
    <x v="625"/>
    <n v="1324965600"/>
    <d v="2011-12-26T06:00:00"/>
    <b v="0"/>
    <b v="0"/>
  </r>
  <r>
    <n v="682"/>
    <s v="Nguyen and Sons"/>
    <s v="Compatible 5thgeneration concept"/>
    <n v="5400"/>
    <n v="8109"/>
    <x v="1"/>
    <n v="1.5016666666666667"/>
    <n v="78.728155339805824"/>
    <x v="3"/>
    <s v="plays"/>
    <n v="103"/>
    <s v="US"/>
    <s v="USD"/>
    <n v="1386741600"/>
    <x v="626"/>
    <n v="1387519200"/>
    <d v="2013-12-19T06:00:00"/>
    <b v="0"/>
    <b v="0"/>
  </r>
  <r>
    <n v="683"/>
    <s v="Jones PLC"/>
    <s v="Virtual systemic intranet"/>
    <n v="2300"/>
    <n v="8244"/>
    <x v="1"/>
    <n v="3.5843478260869563"/>
    <n v="56.081632653061227"/>
    <x v="3"/>
    <s v="plays"/>
    <n v="147"/>
    <s v="US"/>
    <s v="USD"/>
    <n v="1537074000"/>
    <x v="627"/>
    <n v="1537246800"/>
    <d v="2018-09-17T05:00:00"/>
    <b v="0"/>
    <b v="0"/>
  </r>
  <r>
    <n v="684"/>
    <s v="Gilmore LLC"/>
    <s v="Optimized systemic algorithm"/>
    <n v="1400"/>
    <n v="7600"/>
    <x v="1"/>
    <n v="5.4285714285714288"/>
    <n v="69.090909090909093"/>
    <x v="5"/>
    <s v="nonfiction"/>
    <n v="110"/>
    <s v="CA"/>
    <s v="CAD"/>
    <n v="1277787600"/>
    <x v="628"/>
    <n v="1279515600"/>
    <d v="2010-07-18T05:00:00"/>
    <b v="0"/>
    <b v="0"/>
  </r>
  <r>
    <n v="685"/>
    <s v="Lee-Cobb"/>
    <s v="Customizable homogeneous firmware"/>
    <n v="140000"/>
    <n v="94501"/>
    <x v="0"/>
    <n v="0.67500714285714281"/>
    <n v="102.05291576673866"/>
    <x v="3"/>
    <s v="plays"/>
    <n v="926"/>
    <s v="CA"/>
    <s v="CAD"/>
    <n v="1440306000"/>
    <x v="629"/>
    <n v="1442379600"/>
    <d v="2015-09-15T05:00:00"/>
    <b v="0"/>
    <b v="0"/>
  </r>
  <r>
    <n v="686"/>
    <s v="Jones, Wiley and Robbins"/>
    <s v="Front-line cohesive extranet"/>
    <n v="7500"/>
    <n v="14381"/>
    <x v="1"/>
    <n v="1.9174666666666667"/>
    <n v="107.32089552238806"/>
    <x v="2"/>
    <s v="wearables"/>
    <n v="134"/>
    <s v="US"/>
    <s v="USD"/>
    <n v="1522126800"/>
    <x v="630"/>
    <n v="1523077200"/>
    <d v="2018-04-06T05:00:00"/>
    <b v="0"/>
    <b v="0"/>
  </r>
  <r>
    <n v="687"/>
    <s v="Martin, Gates and Holt"/>
    <s v="Distributed holistic neural-net"/>
    <n v="1500"/>
    <n v="13980"/>
    <x v="1"/>
    <n v="9.32"/>
    <n v="51.970260223048328"/>
    <x v="3"/>
    <s v="plays"/>
    <n v="269"/>
    <s v="US"/>
    <s v="USD"/>
    <n v="1489298400"/>
    <x v="631"/>
    <n v="1489554000"/>
    <d v="2017-03-14T05:00:00"/>
    <b v="0"/>
    <b v="0"/>
  </r>
  <r>
    <n v="688"/>
    <s v="Bowen, Davies and Burns"/>
    <s v="Devolved client-server monitoring"/>
    <n v="2900"/>
    <n v="12449"/>
    <x v="1"/>
    <n v="4.2927586206896553"/>
    <n v="71.137142857142862"/>
    <x v="4"/>
    <s v="television"/>
    <n v="175"/>
    <s v="US"/>
    <s v="USD"/>
    <n v="1547100000"/>
    <x v="632"/>
    <n v="1548482400"/>
    <d v="2019-01-25T06:00:00"/>
    <b v="0"/>
    <b v="1"/>
  </r>
  <r>
    <n v="689"/>
    <s v="Nguyen Inc"/>
    <s v="Seamless directional capacity"/>
    <n v="7300"/>
    <n v="7348"/>
    <x v="1"/>
    <n v="1.0065753424657535"/>
    <n v="106.49275362318841"/>
    <x v="2"/>
    <s v="web"/>
    <n v="69"/>
    <s v="US"/>
    <s v="USD"/>
    <n v="1383022800"/>
    <x v="633"/>
    <n v="1384063200"/>
    <d v="2013-11-09T06:00:00"/>
    <b v="0"/>
    <b v="0"/>
  </r>
  <r>
    <n v="690"/>
    <s v="Walsh-Watts"/>
    <s v="Polarized actuating implementation"/>
    <n v="3600"/>
    <n v="8158"/>
    <x v="1"/>
    <n v="2.266111111111111"/>
    <n v="42.93684210526316"/>
    <x v="4"/>
    <s v="documentary"/>
    <n v="190"/>
    <s v="US"/>
    <s v="USD"/>
    <n v="1322373600"/>
    <x v="634"/>
    <n v="1322892000"/>
    <d v="2011-12-02T06:00:00"/>
    <b v="0"/>
    <b v="1"/>
  </r>
  <r>
    <n v="691"/>
    <s v="Ray, Li and Li"/>
    <s v="Front-line disintermediate hub"/>
    <n v="5000"/>
    <n v="7119"/>
    <x v="1"/>
    <n v="1.4238"/>
    <n v="30.037974683544302"/>
    <x v="4"/>
    <s v="documentary"/>
    <n v="237"/>
    <s v="US"/>
    <s v="USD"/>
    <n v="1349240400"/>
    <x v="635"/>
    <n v="1350709200"/>
    <d v="2012-10-19T05:00:00"/>
    <b v="1"/>
    <b v="1"/>
  </r>
  <r>
    <n v="692"/>
    <s v="Murray Ltd"/>
    <s v="Decentralized 4thgeneration challenge"/>
    <n v="6000"/>
    <n v="5438"/>
    <x v="0"/>
    <n v="0.90633333333333332"/>
    <n v="70.623376623376629"/>
    <x v="1"/>
    <s v="rock"/>
    <n v="77"/>
    <s v="GB"/>
    <s v="GBP"/>
    <n v="1562648400"/>
    <x v="636"/>
    <n v="1564203600"/>
    <d v="2019-07-26T05:00:00"/>
    <b v="0"/>
    <b v="0"/>
  </r>
  <r>
    <n v="693"/>
    <s v="Bradford-Silva"/>
    <s v="Reverse-engineered composite hierarchy"/>
    <n v="180400"/>
    <n v="115396"/>
    <x v="0"/>
    <n v="0.63966740576496672"/>
    <n v="66.016018306636155"/>
    <x v="3"/>
    <s v="plays"/>
    <n v="1748"/>
    <s v="US"/>
    <s v="USD"/>
    <n v="1508216400"/>
    <x v="637"/>
    <n v="1509685200"/>
    <d v="2017-11-02T05:00:00"/>
    <b v="0"/>
    <b v="0"/>
  </r>
  <r>
    <n v="694"/>
    <s v="Mora-Bradley"/>
    <s v="Programmable tangible ability"/>
    <n v="9100"/>
    <n v="7656"/>
    <x v="0"/>
    <n v="0.84131868131868137"/>
    <n v="96.911392405063296"/>
    <x v="3"/>
    <s v="plays"/>
    <n v="79"/>
    <s v="US"/>
    <s v="USD"/>
    <n v="1511762400"/>
    <x v="638"/>
    <n v="1514959200"/>
    <d v="2018-01-02T06:00:00"/>
    <b v="0"/>
    <b v="0"/>
  </r>
  <r>
    <n v="695"/>
    <s v="Cardenas, Thompson and Carey"/>
    <s v="Configurable full-range emulation"/>
    <n v="9200"/>
    <n v="12322"/>
    <x v="1"/>
    <n v="1.3393478260869565"/>
    <n v="62.867346938775512"/>
    <x v="1"/>
    <s v="rock"/>
    <n v="196"/>
    <s v="IT"/>
    <s v="EUR"/>
    <n v="1447480800"/>
    <x v="639"/>
    <n v="1448863200"/>
    <d v="2015-11-29T06:00:00"/>
    <b v="1"/>
    <b v="0"/>
  </r>
  <r>
    <n v="696"/>
    <s v="Lopez, Reid and Johnson"/>
    <s v="Total real-time hardware"/>
    <n v="164100"/>
    <n v="96888"/>
    <x v="0"/>
    <n v="0.59042047531992692"/>
    <n v="108.98537682789652"/>
    <x v="3"/>
    <s v="plays"/>
    <n v="889"/>
    <s v="US"/>
    <s v="USD"/>
    <n v="1429506000"/>
    <x v="640"/>
    <n v="1429592400"/>
    <d v="2015-04-20T05:00:00"/>
    <b v="0"/>
    <b v="1"/>
  </r>
  <r>
    <n v="697"/>
    <s v="Fox-Williams"/>
    <s v="Profound system-worthy functionalities"/>
    <n v="128900"/>
    <n v="196960"/>
    <x v="1"/>
    <n v="1.5280062063615205"/>
    <n v="26.999314599040439"/>
    <x v="1"/>
    <s v="electric music"/>
    <n v="7295"/>
    <s v="US"/>
    <s v="USD"/>
    <n v="1522472400"/>
    <x v="641"/>
    <n v="1522645200"/>
    <d v="2018-04-01T05:00:00"/>
    <b v="0"/>
    <b v="0"/>
  </r>
  <r>
    <n v="698"/>
    <s v="Taylor, Wood and Taylor"/>
    <s v="Cloned hybrid focus group"/>
    <n v="42100"/>
    <n v="188057"/>
    <x v="1"/>
    <n v="4.466912114014252"/>
    <n v="65.004147943311438"/>
    <x v="2"/>
    <s v="wearables"/>
    <n v="2893"/>
    <s v="CA"/>
    <s v="CAD"/>
    <n v="1322114400"/>
    <x v="642"/>
    <n v="1323324000"/>
    <d v="2011-12-07T06:00:00"/>
    <b v="0"/>
    <b v="0"/>
  </r>
  <r>
    <n v="699"/>
    <s v="King Inc"/>
    <s v="Ergonomic dedicated focus group"/>
    <n v="7400"/>
    <n v="6245"/>
    <x v="0"/>
    <n v="0.8439189189189189"/>
    <n v="111.51785714285714"/>
    <x v="4"/>
    <s v="drama"/>
    <n v="56"/>
    <s v="US"/>
    <s v="USD"/>
    <n v="1561438800"/>
    <x v="230"/>
    <n v="1561525200"/>
    <d v="2019-06-25T05:00:00"/>
    <b v="0"/>
    <b v="0"/>
  </r>
  <r>
    <n v="700"/>
    <s v="Cole, Petty and Cameron"/>
    <s v="Realigned zero administration paradigm"/>
    <n v="100"/>
    <n v="3"/>
    <x v="0"/>
    <n v="0.03"/>
    <n v="3"/>
    <x v="2"/>
    <s v="wearables"/>
    <n v="1"/>
    <s v="US"/>
    <s v="USD"/>
    <n v="1264399200"/>
    <x v="67"/>
    <n v="1265695200"/>
    <d v="2010-02-08T06:00:00"/>
    <b v="0"/>
    <b v="0"/>
  </r>
  <r>
    <n v="701"/>
    <s v="Mcclain LLC"/>
    <s v="Open-source multi-tasking methodology"/>
    <n v="52000"/>
    <n v="91014"/>
    <x v="1"/>
    <n v="1.7502692307692307"/>
    <n v="110.99268292682927"/>
    <x v="3"/>
    <s v="plays"/>
    <n v="820"/>
    <s v="US"/>
    <s v="USD"/>
    <n v="1301202000"/>
    <x v="643"/>
    <n v="1301806800"/>
    <d v="2011-04-02T05:00:00"/>
    <b v="1"/>
    <b v="0"/>
  </r>
  <r>
    <n v="702"/>
    <s v="Sims-Gross"/>
    <s v="Object-based attitude-oriented analyzer"/>
    <n v="8700"/>
    <n v="4710"/>
    <x v="0"/>
    <n v="0.54137931034482756"/>
    <n v="56.746987951807228"/>
    <x v="2"/>
    <s v="wearables"/>
    <n v="83"/>
    <s v="US"/>
    <s v="USD"/>
    <n v="1374469200"/>
    <x v="644"/>
    <n v="1374901200"/>
    <d v="2013-07-26T05:00:00"/>
    <b v="0"/>
    <b v="0"/>
  </r>
  <r>
    <n v="703"/>
    <s v="Perez Group"/>
    <s v="Cross-platform tertiary hub"/>
    <n v="63400"/>
    <n v="197728"/>
    <x v="1"/>
    <n v="3.1187381703470032"/>
    <n v="97.020608439646708"/>
    <x v="5"/>
    <s v="translations"/>
    <n v="2038"/>
    <s v="US"/>
    <s v="USD"/>
    <n v="1334984400"/>
    <x v="645"/>
    <n v="1336453200"/>
    <d v="2012-05-07T05:00:00"/>
    <b v="1"/>
    <b v="1"/>
  </r>
  <r>
    <n v="704"/>
    <s v="Haynes-Williams"/>
    <s v="Seamless clear-thinking artificial intelligence"/>
    <n v="8700"/>
    <n v="10682"/>
    <x v="1"/>
    <n v="1.2278160919540231"/>
    <n v="92.08620689655173"/>
    <x v="4"/>
    <s v="animation"/>
    <n v="116"/>
    <s v="US"/>
    <s v="USD"/>
    <n v="1467608400"/>
    <x v="646"/>
    <n v="1468904400"/>
    <d v="2016-07-18T05:00:00"/>
    <b v="0"/>
    <b v="0"/>
  </r>
  <r>
    <n v="705"/>
    <s v="Ford LLC"/>
    <s v="Centralized tangible success"/>
    <n v="169700"/>
    <n v="168048"/>
    <x v="0"/>
    <n v="0.99026517383618151"/>
    <n v="82.986666666666665"/>
    <x v="5"/>
    <s v="nonfiction"/>
    <n v="2025"/>
    <s v="GB"/>
    <s v="GBP"/>
    <n v="1386741600"/>
    <x v="626"/>
    <n v="1387087200"/>
    <d v="2013-12-14T06:00:00"/>
    <b v="0"/>
    <b v="0"/>
  </r>
  <r>
    <n v="706"/>
    <s v="Moreno Ltd"/>
    <s v="Customer-focused multimedia methodology"/>
    <n v="108400"/>
    <n v="138586"/>
    <x v="1"/>
    <n v="1.278468634686347"/>
    <n v="103.03791821561339"/>
    <x v="2"/>
    <s v="web"/>
    <n v="1345"/>
    <s v="AU"/>
    <s v="AUD"/>
    <n v="1546754400"/>
    <x v="647"/>
    <n v="1547445600"/>
    <d v="2019-01-13T06:00:00"/>
    <b v="0"/>
    <b v="1"/>
  </r>
  <r>
    <n v="707"/>
    <s v="Moore, Cook and Wright"/>
    <s v="Visionary maximized Local Area Network"/>
    <n v="7300"/>
    <n v="11579"/>
    <x v="1"/>
    <n v="1.5861643835616439"/>
    <n v="68.922619047619051"/>
    <x v="4"/>
    <s v="drama"/>
    <n v="168"/>
    <s v="US"/>
    <s v="USD"/>
    <n v="1544248800"/>
    <x v="159"/>
    <n v="1547359200"/>
    <d v="2019-01-12T06:00:00"/>
    <b v="0"/>
    <b v="0"/>
  </r>
  <r>
    <n v="708"/>
    <s v="Ortega LLC"/>
    <s v="Secured bifurcated intranet"/>
    <n v="1700"/>
    <n v="12020"/>
    <x v="1"/>
    <n v="7.0705882352941174"/>
    <n v="87.737226277372258"/>
    <x v="3"/>
    <s v="plays"/>
    <n v="137"/>
    <s v="CH"/>
    <s v="CHF"/>
    <n v="1495429200"/>
    <x v="648"/>
    <n v="1496293200"/>
    <d v="2017-05-31T05:00:00"/>
    <b v="0"/>
    <b v="0"/>
  </r>
  <r>
    <n v="709"/>
    <s v="Silva, Walker and Martin"/>
    <s v="Grass-roots 4thgeneration product"/>
    <n v="9800"/>
    <n v="13954"/>
    <x v="1"/>
    <n v="1.4238775510204082"/>
    <n v="75.021505376344081"/>
    <x v="3"/>
    <s v="plays"/>
    <n v="186"/>
    <s v="IT"/>
    <s v="EUR"/>
    <n v="1334811600"/>
    <x v="267"/>
    <n v="1335416400"/>
    <d v="2012-04-25T05:00:00"/>
    <b v="0"/>
    <b v="0"/>
  </r>
  <r>
    <n v="710"/>
    <s v="Huynh, Gallegos and Mills"/>
    <s v="Reduced next generation info-mediaries"/>
    <n v="4300"/>
    <n v="6358"/>
    <x v="1"/>
    <n v="1.4786046511627906"/>
    <n v="50.863999999999997"/>
    <x v="3"/>
    <s v="plays"/>
    <n v="125"/>
    <s v="US"/>
    <s v="USD"/>
    <n v="1531544400"/>
    <x v="649"/>
    <n v="1532149200"/>
    <d v="2018-07-20T05:00:00"/>
    <b v="0"/>
    <b v="1"/>
  </r>
  <r>
    <n v="711"/>
    <s v="Anderson LLC"/>
    <s v="Customizable full-range artificial intelligence"/>
    <n v="6200"/>
    <n v="1260"/>
    <x v="0"/>
    <n v="0.20322580645161289"/>
    <n v="90"/>
    <x v="3"/>
    <s v="plays"/>
    <n v="14"/>
    <s v="IT"/>
    <s v="EUR"/>
    <n v="1453615200"/>
    <x v="248"/>
    <n v="1453788000"/>
    <d v="2016-01-25T06:00:00"/>
    <b v="1"/>
    <b v="1"/>
  </r>
  <r>
    <n v="712"/>
    <s v="Garza-Bryant"/>
    <s v="Programmable leadingedge contingency"/>
    <n v="800"/>
    <n v="14725"/>
    <x v="1"/>
    <n v="18.40625"/>
    <n v="72.896039603960389"/>
    <x v="3"/>
    <s v="plays"/>
    <n v="202"/>
    <s v="US"/>
    <s v="USD"/>
    <n v="1467954000"/>
    <x v="571"/>
    <n v="1471496400"/>
    <d v="2016-08-17T05:00:00"/>
    <b v="0"/>
    <b v="0"/>
  </r>
  <r>
    <n v="713"/>
    <s v="Mays LLC"/>
    <s v="Multi-layered global groupware"/>
    <n v="6900"/>
    <n v="11174"/>
    <x v="1"/>
    <n v="1.6194202898550725"/>
    <n v="108.48543689320388"/>
    <x v="5"/>
    <s v="radio &amp; podcasts"/>
    <n v="103"/>
    <s v="US"/>
    <s v="USD"/>
    <n v="1471842000"/>
    <x v="650"/>
    <n v="1472878800"/>
    <d v="2016-09-02T05:00:00"/>
    <b v="0"/>
    <b v="0"/>
  </r>
  <r>
    <n v="714"/>
    <s v="Evans-Jones"/>
    <s v="Switchable methodical superstructure"/>
    <n v="38500"/>
    <n v="182036"/>
    <x v="1"/>
    <n v="4.7282077922077921"/>
    <n v="101.98095238095237"/>
    <x v="1"/>
    <s v="rock"/>
    <n v="1785"/>
    <s v="US"/>
    <s v="USD"/>
    <n v="1408424400"/>
    <x v="1"/>
    <n v="1408510800"/>
    <d v="2014-08-19T05:00:00"/>
    <b v="0"/>
    <b v="0"/>
  </r>
  <r>
    <n v="715"/>
    <s v="Fischer, Torres and Walker"/>
    <s v="Expanded even-keeled portal"/>
    <n v="118000"/>
    <n v="28870"/>
    <x v="0"/>
    <n v="0.24466101694915254"/>
    <n v="44.009146341463413"/>
    <x v="6"/>
    <s v="mobile games"/>
    <n v="656"/>
    <s v="US"/>
    <s v="USD"/>
    <n v="1281157200"/>
    <x v="651"/>
    <n v="1281589200"/>
    <d v="2010-08-11T05:00:00"/>
    <b v="0"/>
    <b v="0"/>
  </r>
  <r>
    <n v="716"/>
    <s v="Tapia, Kramer and Hicks"/>
    <s v="Advanced modular moderator"/>
    <n v="2000"/>
    <n v="10353"/>
    <x v="1"/>
    <n v="5.1764999999999999"/>
    <n v="65.942675159235662"/>
    <x v="3"/>
    <s v="plays"/>
    <n v="157"/>
    <s v="US"/>
    <s v="USD"/>
    <n v="1373432400"/>
    <x v="652"/>
    <n v="1375851600"/>
    <d v="2013-08-06T05:00:00"/>
    <b v="0"/>
    <b v="1"/>
  </r>
  <r>
    <n v="717"/>
    <s v="Barnes, Wilcox and Riley"/>
    <s v="Reverse-engineered well-modulated ability"/>
    <n v="5600"/>
    <n v="13868"/>
    <x v="1"/>
    <n v="2.4764285714285714"/>
    <n v="24.987387387387386"/>
    <x v="4"/>
    <s v="documentary"/>
    <n v="555"/>
    <s v="US"/>
    <s v="USD"/>
    <n v="1313989200"/>
    <x v="653"/>
    <n v="1315803600"/>
    <d v="2011-09-11T05:00:00"/>
    <b v="0"/>
    <b v="0"/>
  </r>
  <r>
    <n v="718"/>
    <s v="Reyes PLC"/>
    <s v="Expanded optimal pricing structure"/>
    <n v="8300"/>
    <n v="8317"/>
    <x v="1"/>
    <n v="1.0020481927710843"/>
    <n v="28.003367003367003"/>
    <x v="2"/>
    <s v="wearables"/>
    <n v="297"/>
    <s v="US"/>
    <s v="USD"/>
    <n v="1371445200"/>
    <x v="654"/>
    <n v="1373691600"/>
    <d v="2013-07-12T05:00:00"/>
    <b v="0"/>
    <b v="0"/>
  </r>
  <r>
    <n v="719"/>
    <s v="Pace, Simpson and Watkins"/>
    <s v="Down-sized uniform ability"/>
    <n v="6900"/>
    <n v="10557"/>
    <x v="1"/>
    <n v="1.53"/>
    <n v="85.829268292682926"/>
    <x v="5"/>
    <s v="fiction"/>
    <n v="123"/>
    <s v="US"/>
    <s v="USD"/>
    <n v="1338267600"/>
    <x v="655"/>
    <n v="1339218000"/>
    <d v="2012-06-08T05:00:00"/>
    <b v="0"/>
    <b v="0"/>
  </r>
  <r>
    <n v="720"/>
    <s v="Valenzuela, Davidson and Castro"/>
    <s v="Multi-layered upward-trending conglomeration"/>
    <n v="8700"/>
    <n v="3227"/>
    <x v="3"/>
    <n v="0.37091954022988505"/>
    <n v="84.921052631578945"/>
    <x v="3"/>
    <s v="plays"/>
    <n v="38"/>
    <s v="DK"/>
    <s v="DKK"/>
    <n v="1519192800"/>
    <x v="656"/>
    <n v="1520402400"/>
    <d v="2018-03-06T06:00:00"/>
    <b v="0"/>
    <b v="1"/>
  </r>
  <r>
    <n v="721"/>
    <s v="Dominguez-Owens"/>
    <s v="Open-architected systematic intranet"/>
    <n v="123600"/>
    <n v="5429"/>
    <x v="3"/>
    <n v="4.3923948220064728E-2"/>
    <n v="90.483333333333334"/>
    <x v="1"/>
    <s v="rock"/>
    <n v="60"/>
    <s v="US"/>
    <s v="USD"/>
    <n v="1522818000"/>
    <x v="657"/>
    <n v="1523336400"/>
    <d v="2018-04-09T05:00:00"/>
    <b v="0"/>
    <b v="0"/>
  </r>
  <r>
    <n v="722"/>
    <s v="Thomas-Simmons"/>
    <s v="Proactive 24hour frame"/>
    <n v="48500"/>
    <n v="75906"/>
    <x v="1"/>
    <n v="1.5650721649484536"/>
    <n v="25.00197628458498"/>
    <x v="4"/>
    <s v="documentary"/>
    <n v="3036"/>
    <s v="US"/>
    <s v="USD"/>
    <n v="1509948000"/>
    <x v="265"/>
    <n v="1512280800"/>
    <d v="2017-12-02T06:00:00"/>
    <b v="0"/>
    <b v="0"/>
  </r>
  <r>
    <n v="723"/>
    <s v="Beck-Knight"/>
    <s v="Exclusive fresh-thinking model"/>
    <n v="4900"/>
    <n v="13250"/>
    <x v="1"/>
    <n v="2.704081632653061"/>
    <n v="92.013888888888886"/>
    <x v="3"/>
    <s v="plays"/>
    <n v="144"/>
    <s v="AU"/>
    <s v="AUD"/>
    <n v="1456898400"/>
    <x v="658"/>
    <n v="1458709200"/>
    <d v="2016-03-22T05:00:00"/>
    <b v="0"/>
    <b v="0"/>
  </r>
  <r>
    <n v="724"/>
    <s v="Mccoy Ltd"/>
    <s v="Business-focused encompassing intranet"/>
    <n v="8400"/>
    <n v="11261"/>
    <x v="1"/>
    <n v="1.3405952380952382"/>
    <n v="93.066115702479337"/>
    <x v="3"/>
    <s v="plays"/>
    <n v="121"/>
    <s v="GB"/>
    <s v="GBP"/>
    <n v="1413954000"/>
    <x v="659"/>
    <n v="1414126800"/>
    <d v="2014-10-23T05:00:00"/>
    <b v="0"/>
    <b v="1"/>
  </r>
  <r>
    <n v="725"/>
    <s v="Dawson-Tyler"/>
    <s v="Optional 6thgeneration access"/>
    <n v="193200"/>
    <n v="97369"/>
    <x v="0"/>
    <n v="0.50398033126293995"/>
    <n v="61.008145363408524"/>
    <x v="6"/>
    <s v="mobile games"/>
    <n v="1596"/>
    <s v="US"/>
    <s v="USD"/>
    <n v="1416031200"/>
    <x v="660"/>
    <n v="1416204000"/>
    <d v="2014-11-16T06:00:00"/>
    <b v="0"/>
    <b v="0"/>
  </r>
  <r>
    <n v="726"/>
    <s v="Johns-Thomas"/>
    <s v="Realigned web-enabled functionalities"/>
    <n v="54300"/>
    <n v="48227"/>
    <x v="3"/>
    <n v="0.88815837937384901"/>
    <n v="92.036259541984734"/>
    <x v="3"/>
    <s v="plays"/>
    <n v="524"/>
    <s v="US"/>
    <s v="USD"/>
    <n v="1287982800"/>
    <x v="661"/>
    <n v="1288501200"/>
    <d v="2010-10-30T05:00:00"/>
    <b v="0"/>
    <b v="1"/>
  </r>
  <r>
    <n v="727"/>
    <s v="Quinn, Cruz and Schmidt"/>
    <s v="Enterprise-wide multimedia software"/>
    <n v="8900"/>
    <n v="14685"/>
    <x v="1"/>
    <n v="1.65"/>
    <n v="81.132596685082873"/>
    <x v="2"/>
    <s v="web"/>
    <n v="181"/>
    <s v="US"/>
    <s v="USD"/>
    <n v="1547964000"/>
    <x v="4"/>
    <n v="1552971600"/>
    <d v="2019-03-18T05:00:00"/>
    <b v="0"/>
    <b v="0"/>
  </r>
  <r>
    <n v="728"/>
    <s v="Stewart Inc"/>
    <s v="Versatile mission-critical knowledgebase"/>
    <n v="4200"/>
    <n v="735"/>
    <x v="0"/>
    <n v="0.17499999999999999"/>
    <n v="73.5"/>
    <x v="3"/>
    <s v="plays"/>
    <n v="10"/>
    <s v="US"/>
    <s v="USD"/>
    <n v="1464152400"/>
    <x v="662"/>
    <n v="1465102800"/>
    <d v="2016-06-04T05:00:00"/>
    <b v="0"/>
    <b v="0"/>
  </r>
  <r>
    <n v="729"/>
    <s v="Moore Group"/>
    <s v="Multi-lateral object-oriented open system"/>
    <n v="5600"/>
    <n v="10397"/>
    <x v="1"/>
    <n v="1.8566071428571429"/>
    <n v="85.221311475409834"/>
    <x v="4"/>
    <s v="drama"/>
    <n v="122"/>
    <s v="US"/>
    <s v="USD"/>
    <n v="1359957600"/>
    <x v="663"/>
    <n v="1360130400"/>
    <d v="2013-02-05T06:00:00"/>
    <b v="0"/>
    <b v="0"/>
  </r>
  <r>
    <n v="730"/>
    <s v="Carson PLC"/>
    <s v="Visionary system-worthy attitude"/>
    <n v="28800"/>
    <n v="118847"/>
    <x v="1"/>
    <n v="4.1266319444444441"/>
    <n v="110.96825396825396"/>
    <x v="2"/>
    <s v="wearables"/>
    <n v="1071"/>
    <s v="CA"/>
    <s v="CAD"/>
    <n v="1432357200"/>
    <x v="664"/>
    <n v="1432875600"/>
    <d v="2015-05-28T05:00:00"/>
    <b v="0"/>
    <b v="0"/>
  </r>
  <r>
    <n v="731"/>
    <s v="Cruz, Hall and Mason"/>
    <s v="Synergized content-based hierarchy"/>
    <n v="8000"/>
    <n v="7220"/>
    <x v="3"/>
    <n v="0.90249999999999997"/>
    <n v="32.968036529680369"/>
    <x v="2"/>
    <s v="web"/>
    <n v="219"/>
    <s v="US"/>
    <s v="USD"/>
    <n v="1500786000"/>
    <x v="665"/>
    <n v="1500872400"/>
    <d v="2017-07-23T05:00:00"/>
    <b v="0"/>
    <b v="0"/>
  </r>
  <r>
    <n v="732"/>
    <s v="Glass, Baker and Jones"/>
    <s v="Business-focused 24hour access"/>
    <n v="117000"/>
    <n v="107622"/>
    <x v="0"/>
    <n v="0.91984615384615387"/>
    <n v="96.005352363960753"/>
    <x v="1"/>
    <s v="rock"/>
    <n v="1121"/>
    <s v="US"/>
    <s v="USD"/>
    <n v="1490158800"/>
    <x v="666"/>
    <n v="1492146000"/>
    <d v="2017-04-13T05:00:00"/>
    <b v="0"/>
    <b v="1"/>
  </r>
  <r>
    <n v="733"/>
    <s v="Marquez-Kerr"/>
    <s v="Automated hybrid orchestration"/>
    <n v="15800"/>
    <n v="83267"/>
    <x v="1"/>
    <n v="5.2700632911392402"/>
    <n v="84.96632653061225"/>
    <x v="1"/>
    <s v="metal"/>
    <n v="980"/>
    <s v="US"/>
    <s v="USD"/>
    <n v="1406178000"/>
    <x v="43"/>
    <n v="1407301200"/>
    <d v="2014-08-05T05:00:00"/>
    <b v="0"/>
    <b v="0"/>
  </r>
  <r>
    <n v="734"/>
    <s v="Stone PLC"/>
    <s v="Exclusive 5thgeneration leverage"/>
    <n v="4200"/>
    <n v="13404"/>
    <x v="1"/>
    <n v="3.1914285714285713"/>
    <n v="25.007462686567163"/>
    <x v="3"/>
    <s v="plays"/>
    <n v="536"/>
    <s v="US"/>
    <s v="USD"/>
    <n v="1485583200"/>
    <x v="667"/>
    <n v="1486620000"/>
    <d v="2017-02-08T06:00:00"/>
    <b v="0"/>
    <b v="1"/>
  </r>
  <r>
    <n v="735"/>
    <s v="Caldwell PLC"/>
    <s v="Grass-roots zero administration alliance"/>
    <n v="37100"/>
    <n v="131404"/>
    <x v="1"/>
    <n v="3.5418867924528303"/>
    <n v="65.998995479658461"/>
    <x v="7"/>
    <s v="photography books"/>
    <n v="1991"/>
    <s v="US"/>
    <s v="USD"/>
    <n v="1459314000"/>
    <x v="668"/>
    <n v="1459918800"/>
    <d v="2016-04-05T05:00:00"/>
    <b v="0"/>
    <b v="0"/>
  </r>
  <r>
    <n v="736"/>
    <s v="Silva-Hawkins"/>
    <s v="Proactive heuristic orchestration"/>
    <n v="7700"/>
    <n v="2533"/>
    <x v="3"/>
    <n v="0.32896103896103895"/>
    <n v="87.34482758620689"/>
    <x v="5"/>
    <s v="nonfiction"/>
    <n v="29"/>
    <s v="US"/>
    <s v="USD"/>
    <n v="1424412000"/>
    <x v="669"/>
    <n v="1424757600"/>
    <d v="2015-02-23T06:00:00"/>
    <b v="0"/>
    <b v="0"/>
  </r>
  <r>
    <n v="737"/>
    <s v="Gardner Inc"/>
    <s v="Function-based systematic Graphical User Interface"/>
    <n v="3700"/>
    <n v="5028"/>
    <x v="1"/>
    <n v="1.358918918918919"/>
    <n v="27.933333333333334"/>
    <x v="1"/>
    <s v="indie rock"/>
    <n v="180"/>
    <s v="US"/>
    <s v="USD"/>
    <n v="1478844000"/>
    <x v="670"/>
    <n v="1479880800"/>
    <d v="2016-11-22T06:00:00"/>
    <b v="0"/>
    <b v="0"/>
  </r>
  <r>
    <n v="738"/>
    <s v="Garcia Group"/>
    <s v="Extended zero administration software"/>
    <n v="74700"/>
    <n v="1557"/>
    <x v="0"/>
    <n v="2.0843373493975904E-2"/>
    <n v="103.8"/>
    <x v="3"/>
    <s v="plays"/>
    <n v="15"/>
    <s v="US"/>
    <s v="USD"/>
    <n v="1416117600"/>
    <x v="671"/>
    <n v="1418018400"/>
    <d v="2014-12-07T06:00:00"/>
    <b v="0"/>
    <b v="1"/>
  </r>
  <r>
    <n v="739"/>
    <s v="Meyer-Avila"/>
    <s v="Multi-tiered discrete support"/>
    <n v="10000"/>
    <n v="6100"/>
    <x v="0"/>
    <n v="0.61"/>
    <n v="31.937172774869111"/>
    <x v="1"/>
    <s v="indie rock"/>
    <n v="191"/>
    <s v="US"/>
    <s v="USD"/>
    <n v="1340946000"/>
    <x v="672"/>
    <n v="1341032400"/>
    <d v="2012-06-29T05:00:00"/>
    <b v="0"/>
    <b v="0"/>
  </r>
  <r>
    <n v="740"/>
    <s v="Nelson, Smith and Graham"/>
    <s v="Phased system-worthy conglomeration"/>
    <n v="5300"/>
    <n v="1592"/>
    <x v="0"/>
    <n v="0.30037735849056602"/>
    <n v="99.5"/>
    <x v="3"/>
    <s v="plays"/>
    <n v="16"/>
    <s v="US"/>
    <s v="USD"/>
    <n v="1486101600"/>
    <x v="673"/>
    <n v="1486360800"/>
    <d v="2017-02-05T06:00:00"/>
    <b v="0"/>
    <b v="0"/>
  </r>
  <r>
    <n v="741"/>
    <s v="Garcia Ltd"/>
    <s v="Balanced mobile alliance"/>
    <n v="1200"/>
    <n v="14150"/>
    <x v="1"/>
    <n v="11.791666666666666"/>
    <n v="108.84615384615384"/>
    <x v="3"/>
    <s v="plays"/>
    <n v="130"/>
    <s v="US"/>
    <s v="USD"/>
    <n v="1274590800"/>
    <x v="674"/>
    <n v="1274677200"/>
    <d v="2010-05-23T05:00:00"/>
    <b v="0"/>
    <b v="0"/>
  </r>
  <r>
    <n v="742"/>
    <s v="West-Stevens"/>
    <s v="Reactive solution-oriented groupware"/>
    <n v="1200"/>
    <n v="13513"/>
    <x v="1"/>
    <n v="11.260833333333334"/>
    <n v="110.76229508196721"/>
    <x v="1"/>
    <s v="electric music"/>
    <n v="122"/>
    <s v="US"/>
    <s v="USD"/>
    <n v="1263880800"/>
    <x v="675"/>
    <n v="1267509600"/>
    <d v="2010-03-01T06:00:00"/>
    <b v="0"/>
    <b v="0"/>
  </r>
  <r>
    <n v="743"/>
    <s v="Clark-Conrad"/>
    <s v="Exclusive bandwidth-monitored orchestration"/>
    <n v="3900"/>
    <n v="504"/>
    <x v="0"/>
    <n v="0.12923076923076923"/>
    <n v="29.647058823529413"/>
    <x v="3"/>
    <s v="plays"/>
    <n v="17"/>
    <s v="US"/>
    <s v="USD"/>
    <n v="1445403600"/>
    <x v="676"/>
    <n v="1445922000"/>
    <d v="2015-10-26T05:00:00"/>
    <b v="0"/>
    <b v="1"/>
  </r>
  <r>
    <n v="744"/>
    <s v="Fitzgerald Group"/>
    <s v="Intuitive exuding initiative"/>
    <n v="2000"/>
    <n v="14240"/>
    <x v="1"/>
    <n v="7.12"/>
    <n v="101.71428571428571"/>
    <x v="3"/>
    <s v="plays"/>
    <n v="140"/>
    <s v="US"/>
    <s v="USD"/>
    <n v="1533877200"/>
    <x v="342"/>
    <n v="1534050000"/>
    <d v="2018-08-11T05:00:00"/>
    <b v="0"/>
    <b v="1"/>
  </r>
  <r>
    <n v="745"/>
    <s v="Hill, Mccann and Moore"/>
    <s v="Streamlined needs-based knowledge user"/>
    <n v="6900"/>
    <n v="2091"/>
    <x v="0"/>
    <n v="0.30304347826086958"/>
    <n v="61.5"/>
    <x v="2"/>
    <s v="wearables"/>
    <n v="34"/>
    <s v="US"/>
    <s v="USD"/>
    <n v="1275195600"/>
    <x v="677"/>
    <n v="1277528400"/>
    <d v="2010-06-25T05:00:00"/>
    <b v="0"/>
    <b v="0"/>
  </r>
  <r>
    <n v="746"/>
    <s v="Edwards LLC"/>
    <s v="Automated system-worthy structure"/>
    <n v="55800"/>
    <n v="118580"/>
    <x v="1"/>
    <n v="2.1250896057347672"/>
    <n v="35"/>
    <x v="2"/>
    <s v="web"/>
    <n v="3388"/>
    <s v="US"/>
    <s v="USD"/>
    <n v="1318136400"/>
    <x v="678"/>
    <n v="1318568400"/>
    <d v="2011-10-13T05:00:00"/>
    <b v="0"/>
    <b v="0"/>
  </r>
  <r>
    <n v="747"/>
    <s v="Greer and Sons"/>
    <s v="Secured clear-thinking intranet"/>
    <n v="4900"/>
    <n v="11214"/>
    <x v="1"/>
    <n v="2.2885714285714287"/>
    <n v="40.049999999999997"/>
    <x v="3"/>
    <s v="plays"/>
    <n v="280"/>
    <s v="US"/>
    <s v="USD"/>
    <n v="1283403600"/>
    <x v="679"/>
    <n v="1284354000"/>
    <d v="2010-09-12T05:00:00"/>
    <b v="0"/>
    <b v="0"/>
  </r>
  <r>
    <n v="748"/>
    <s v="Martinez PLC"/>
    <s v="Cloned actuating architecture"/>
    <n v="194900"/>
    <n v="68137"/>
    <x v="3"/>
    <n v="0.34959979476654696"/>
    <n v="110.97231270358306"/>
    <x v="4"/>
    <s v="animation"/>
    <n v="614"/>
    <s v="US"/>
    <s v="USD"/>
    <n v="1267423200"/>
    <x v="680"/>
    <n v="1269579600"/>
    <d v="2010-03-25T05:00:00"/>
    <b v="0"/>
    <b v="1"/>
  </r>
  <r>
    <n v="749"/>
    <s v="Hunter-Logan"/>
    <s v="Down-sized needs-based task-force"/>
    <n v="8600"/>
    <n v="13527"/>
    <x v="1"/>
    <n v="1.5729069767441861"/>
    <n v="36.959016393442624"/>
    <x v="2"/>
    <s v="wearables"/>
    <n v="366"/>
    <s v="IT"/>
    <s v="EUR"/>
    <n v="1412744400"/>
    <x v="681"/>
    <n v="1413781200"/>
    <d v="2014-10-19T05:00:00"/>
    <b v="0"/>
    <b v="1"/>
  </r>
  <r>
    <n v="750"/>
    <s v="Ramos and Sons"/>
    <s v="Extended responsive Internet solution"/>
    <n v="100"/>
    <n v="1"/>
    <x v="0"/>
    <n v="0.01"/>
    <n v="1"/>
    <x v="1"/>
    <s v="electric music"/>
    <n v="1"/>
    <s v="GB"/>
    <s v="GBP"/>
    <n v="1277960400"/>
    <x v="682"/>
    <n v="1280120400"/>
    <d v="2010-07-25T05:00:00"/>
    <b v="0"/>
    <b v="0"/>
  </r>
  <r>
    <n v="751"/>
    <s v="Lane-Barber"/>
    <s v="Universal value-added moderator"/>
    <n v="3600"/>
    <n v="8363"/>
    <x v="1"/>
    <n v="2.3230555555555554"/>
    <n v="30.974074074074075"/>
    <x v="5"/>
    <s v="nonfiction"/>
    <n v="270"/>
    <s v="US"/>
    <s v="USD"/>
    <n v="1458190800"/>
    <x v="683"/>
    <n v="1459486800"/>
    <d v="2016-03-31T05:00:00"/>
    <b v="1"/>
    <b v="1"/>
  </r>
  <r>
    <n v="752"/>
    <s v="Lowery Group"/>
    <s v="Sharable motivating emulation"/>
    <n v="5800"/>
    <n v="5362"/>
    <x v="3"/>
    <n v="0.92448275862068963"/>
    <n v="47.035087719298247"/>
    <x v="3"/>
    <s v="plays"/>
    <n v="114"/>
    <s v="US"/>
    <s v="USD"/>
    <n v="1280984400"/>
    <x v="684"/>
    <n v="1282539600"/>
    <d v="2010-08-22T05:00:00"/>
    <b v="0"/>
    <b v="1"/>
  </r>
  <r>
    <n v="753"/>
    <s v="Guerrero-Griffin"/>
    <s v="Networked web-enabled product"/>
    <n v="4700"/>
    <n v="12065"/>
    <x v="1"/>
    <n v="2.5670212765957445"/>
    <n v="88.065693430656935"/>
    <x v="7"/>
    <s v="photography books"/>
    <n v="137"/>
    <s v="US"/>
    <s v="USD"/>
    <n v="1274590800"/>
    <x v="674"/>
    <n v="1275886800"/>
    <d v="2010-06-06T05:00:00"/>
    <b v="0"/>
    <b v="0"/>
  </r>
  <r>
    <n v="754"/>
    <s v="Perez, Reed and Lee"/>
    <s v="Advanced dedicated encoding"/>
    <n v="70400"/>
    <n v="118603"/>
    <x v="1"/>
    <n v="1.6847017045454546"/>
    <n v="37.005616224648989"/>
    <x v="3"/>
    <s v="plays"/>
    <n v="3205"/>
    <s v="US"/>
    <s v="USD"/>
    <n v="1351400400"/>
    <x v="685"/>
    <n v="1355983200"/>
    <d v="2012-12-19T06:00:00"/>
    <b v="0"/>
    <b v="0"/>
  </r>
  <r>
    <n v="755"/>
    <s v="Chen, Pollard and Clarke"/>
    <s v="Stand-alone multi-state project"/>
    <n v="4500"/>
    <n v="7496"/>
    <x v="1"/>
    <n v="1.6657777777777778"/>
    <n v="26.027777777777779"/>
    <x v="3"/>
    <s v="plays"/>
    <n v="288"/>
    <s v="DK"/>
    <s v="DKK"/>
    <n v="1514354400"/>
    <x v="605"/>
    <n v="1515391200"/>
    <d v="2018-01-07T06:00:00"/>
    <b v="0"/>
    <b v="1"/>
  </r>
  <r>
    <n v="756"/>
    <s v="Serrano, Gallagher and Griffith"/>
    <s v="Customizable bi-directional monitoring"/>
    <n v="1300"/>
    <n v="10037"/>
    <x v="1"/>
    <n v="7.7207692307692311"/>
    <n v="67.817567567567565"/>
    <x v="3"/>
    <s v="plays"/>
    <n v="148"/>
    <s v="US"/>
    <s v="USD"/>
    <n v="1421733600"/>
    <x v="686"/>
    <n v="1422252000"/>
    <d v="2015-01-25T06:00:00"/>
    <b v="0"/>
    <b v="0"/>
  </r>
  <r>
    <n v="757"/>
    <s v="Callahan-Gilbert"/>
    <s v="Profit-focused motivating function"/>
    <n v="1400"/>
    <n v="5696"/>
    <x v="1"/>
    <n v="4.0685714285714285"/>
    <n v="49.964912280701753"/>
    <x v="4"/>
    <s v="drama"/>
    <n v="114"/>
    <s v="US"/>
    <s v="USD"/>
    <n v="1305176400"/>
    <x v="687"/>
    <n v="1305522000"/>
    <d v="2011-05-15T05:00:00"/>
    <b v="0"/>
    <b v="0"/>
  </r>
  <r>
    <n v="758"/>
    <s v="Logan-Miranda"/>
    <s v="Proactive systemic firmware"/>
    <n v="29600"/>
    <n v="167005"/>
    <x v="1"/>
    <n v="5.6420608108108112"/>
    <n v="110.01646903820817"/>
    <x v="1"/>
    <s v="rock"/>
    <n v="1518"/>
    <s v="CA"/>
    <s v="CAD"/>
    <n v="1414126800"/>
    <x v="688"/>
    <n v="1414904400"/>
    <d v="2014-11-01T05:00:00"/>
    <b v="0"/>
    <b v="0"/>
  </r>
  <r>
    <n v="759"/>
    <s v="Rodriguez PLC"/>
    <s v="Grass-roots upward-trending installation"/>
    <n v="167500"/>
    <n v="114615"/>
    <x v="0"/>
    <n v="0.6842686567164179"/>
    <n v="89.964678178963894"/>
    <x v="1"/>
    <s v="electric music"/>
    <n v="1274"/>
    <s v="US"/>
    <s v="USD"/>
    <n v="1517810400"/>
    <x v="689"/>
    <n v="1520402400"/>
    <d v="2018-03-06T06:00:00"/>
    <b v="0"/>
    <b v="0"/>
  </r>
  <r>
    <n v="760"/>
    <s v="Smith-Kennedy"/>
    <s v="Virtual heuristic hub"/>
    <n v="48300"/>
    <n v="16592"/>
    <x v="0"/>
    <n v="0.34351966873706002"/>
    <n v="79.009523809523813"/>
    <x v="6"/>
    <s v="video games"/>
    <n v="210"/>
    <s v="IT"/>
    <s v="EUR"/>
    <n v="1564635600"/>
    <x v="690"/>
    <n v="1567141200"/>
    <d v="2019-08-29T05:00:00"/>
    <b v="0"/>
    <b v="1"/>
  </r>
  <r>
    <n v="761"/>
    <s v="Mitchell-Lee"/>
    <s v="Customizable leadingedge model"/>
    <n v="2200"/>
    <n v="14420"/>
    <x v="1"/>
    <n v="6.5545454545454547"/>
    <n v="86.867469879518069"/>
    <x v="1"/>
    <s v="rock"/>
    <n v="166"/>
    <s v="US"/>
    <s v="USD"/>
    <n v="1500699600"/>
    <x v="691"/>
    <n v="1501131600"/>
    <d v="2017-07-26T05:00:00"/>
    <b v="0"/>
    <b v="0"/>
  </r>
  <r>
    <n v="762"/>
    <s v="Davis Ltd"/>
    <s v="Upgradable uniform service-desk"/>
    <n v="3500"/>
    <n v="6204"/>
    <x v="1"/>
    <n v="1.7725714285714285"/>
    <n v="62.04"/>
    <x v="1"/>
    <s v="jazz"/>
    <n v="100"/>
    <s v="AU"/>
    <s v="AUD"/>
    <n v="1354082400"/>
    <x v="692"/>
    <n v="1355032800"/>
    <d v="2012-12-08T06:00:00"/>
    <b v="0"/>
    <b v="0"/>
  </r>
  <r>
    <n v="763"/>
    <s v="Rowland PLC"/>
    <s v="Inverse client-driven product"/>
    <n v="5600"/>
    <n v="6338"/>
    <x v="1"/>
    <n v="1.1317857142857144"/>
    <n v="26.970212765957445"/>
    <x v="3"/>
    <s v="plays"/>
    <n v="235"/>
    <s v="US"/>
    <s v="USD"/>
    <n v="1336453200"/>
    <x v="693"/>
    <n v="1339477200"/>
    <d v="2012-06-11T05:00:00"/>
    <b v="0"/>
    <b v="1"/>
  </r>
  <r>
    <n v="764"/>
    <s v="Shaffer-Mason"/>
    <s v="Managed bandwidth-monitored system engine"/>
    <n v="1100"/>
    <n v="8010"/>
    <x v="1"/>
    <n v="7.2818181818181822"/>
    <n v="54.121621621621621"/>
    <x v="1"/>
    <s v="rock"/>
    <n v="148"/>
    <s v="US"/>
    <s v="USD"/>
    <n v="1305262800"/>
    <x v="694"/>
    <n v="1305954000"/>
    <d v="2011-05-20T05:00:00"/>
    <b v="0"/>
    <b v="0"/>
  </r>
  <r>
    <n v="765"/>
    <s v="Matthews LLC"/>
    <s v="Advanced transitional help-desk"/>
    <n v="3900"/>
    <n v="8125"/>
    <x v="1"/>
    <n v="2.0833333333333335"/>
    <n v="41.035353535353536"/>
    <x v="1"/>
    <s v="indie rock"/>
    <n v="198"/>
    <s v="US"/>
    <s v="USD"/>
    <n v="1492232400"/>
    <x v="695"/>
    <n v="1494392400"/>
    <d v="2017-05-09T05:00:00"/>
    <b v="1"/>
    <b v="1"/>
  </r>
  <r>
    <n v="766"/>
    <s v="Montgomery-Castro"/>
    <s v="De-engineered disintermediate encryption"/>
    <n v="43800"/>
    <n v="13653"/>
    <x v="0"/>
    <n v="0.31171232876712329"/>
    <n v="55.052419354838712"/>
    <x v="4"/>
    <s v="science fiction"/>
    <n v="248"/>
    <s v="AU"/>
    <s v="AUD"/>
    <n v="1537333200"/>
    <x v="123"/>
    <n v="1537419600"/>
    <d v="2018-09-19T05:00:00"/>
    <b v="0"/>
    <b v="0"/>
  </r>
  <r>
    <n v="767"/>
    <s v="Hale, Pearson and Jenkins"/>
    <s v="Upgradable attitude-oriented project"/>
    <n v="97200"/>
    <n v="55372"/>
    <x v="0"/>
    <n v="0.56967078189300413"/>
    <n v="107.93762183235867"/>
    <x v="5"/>
    <s v="translations"/>
    <n v="513"/>
    <s v="US"/>
    <s v="USD"/>
    <n v="1444107600"/>
    <x v="696"/>
    <n v="1447999200"/>
    <d v="2015-11-19T06:00:00"/>
    <b v="0"/>
    <b v="0"/>
  </r>
  <r>
    <n v="768"/>
    <s v="Ramirez-Calderon"/>
    <s v="Fundamental zero tolerance alliance"/>
    <n v="4800"/>
    <n v="11088"/>
    <x v="1"/>
    <n v="2.31"/>
    <n v="73.92"/>
    <x v="3"/>
    <s v="plays"/>
    <n v="150"/>
    <s v="US"/>
    <s v="USD"/>
    <n v="1386741600"/>
    <x v="626"/>
    <n v="1388037600"/>
    <d v="2013-12-25T06:00:00"/>
    <b v="0"/>
    <b v="0"/>
  </r>
  <r>
    <n v="769"/>
    <s v="Johnson-Morales"/>
    <s v="Devolved 24hour forecast"/>
    <n v="125600"/>
    <n v="109106"/>
    <x v="0"/>
    <n v="0.86867834394904464"/>
    <n v="31.995894428152493"/>
    <x v="6"/>
    <s v="video games"/>
    <n v="3410"/>
    <s v="US"/>
    <s v="USD"/>
    <n v="1376542800"/>
    <x v="697"/>
    <n v="1378789200"/>
    <d v="2013-09-09T05:00:00"/>
    <b v="0"/>
    <b v="0"/>
  </r>
  <r>
    <n v="770"/>
    <s v="Mathis-Rodriguez"/>
    <s v="User-centric attitude-oriented intranet"/>
    <n v="4300"/>
    <n v="11642"/>
    <x v="1"/>
    <n v="2.7074418604651163"/>
    <n v="53.898148148148145"/>
    <x v="3"/>
    <s v="plays"/>
    <n v="216"/>
    <s v="IT"/>
    <s v="EUR"/>
    <n v="1397451600"/>
    <x v="698"/>
    <n v="1398056400"/>
    <d v="2014-04-20T05:00:00"/>
    <b v="0"/>
    <b v="1"/>
  </r>
  <r>
    <n v="771"/>
    <s v="Smith, Mack and Williams"/>
    <s v="Self-enabling 5thgeneration paradigm"/>
    <n v="5600"/>
    <n v="2769"/>
    <x v="3"/>
    <n v="0.49446428571428569"/>
    <n v="106.5"/>
    <x v="3"/>
    <s v="plays"/>
    <n v="26"/>
    <s v="US"/>
    <s v="USD"/>
    <n v="1548482400"/>
    <x v="699"/>
    <n v="1550815200"/>
    <d v="2019-02-21T06:00:00"/>
    <b v="0"/>
    <b v="0"/>
  </r>
  <r>
    <n v="772"/>
    <s v="Johnson-Pace"/>
    <s v="Persistent 3rdgeneration moratorium"/>
    <n v="149600"/>
    <n v="169586"/>
    <x v="1"/>
    <n v="1.1335962566844919"/>
    <n v="32.999805409612762"/>
    <x v="1"/>
    <s v="indie rock"/>
    <n v="5139"/>
    <s v="US"/>
    <s v="USD"/>
    <n v="1549692000"/>
    <x v="700"/>
    <n v="1550037600"/>
    <d v="2019-02-12T06:00:00"/>
    <b v="0"/>
    <b v="0"/>
  </r>
  <r>
    <n v="773"/>
    <s v="Meza, Kirby and Patel"/>
    <s v="Cross-platform empowering project"/>
    <n v="53100"/>
    <n v="101185"/>
    <x v="1"/>
    <n v="1.9055555555555554"/>
    <n v="43.00254993625159"/>
    <x v="3"/>
    <s v="plays"/>
    <n v="2353"/>
    <s v="US"/>
    <s v="USD"/>
    <n v="1492059600"/>
    <x v="701"/>
    <n v="1492923600"/>
    <d v="2017-04-22T05:00:00"/>
    <b v="0"/>
    <b v="0"/>
  </r>
  <r>
    <n v="774"/>
    <s v="Gonzalez-Snow"/>
    <s v="Polarized user-facing interface"/>
    <n v="5000"/>
    <n v="6775"/>
    <x v="1"/>
    <n v="1.355"/>
    <n v="86.858974358974365"/>
    <x v="2"/>
    <s v="web"/>
    <n v="78"/>
    <s v="IT"/>
    <s v="EUR"/>
    <n v="1463979600"/>
    <x v="702"/>
    <n v="1467522000"/>
    <d v="2016-07-02T05:00:00"/>
    <b v="0"/>
    <b v="0"/>
  </r>
  <r>
    <n v="775"/>
    <s v="Murphy LLC"/>
    <s v="Customer-focused non-volatile framework"/>
    <n v="9400"/>
    <n v="968"/>
    <x v="0"/>
    <n v="0.10297872340425532"/>
    <n v="96.8"/>
    <x v="1"/>
    <s v="rock"/>
    <n v="10"/>
    <s v="US"/>
    <s v="USD"/>
    <n v="1415253600"/>
    <x v="703"/>
    <n v="1416117600"/>
    <d v="2014-11-15T06:00:00"/>
    <b v="0"/>
    <b v="0"/>
  </r>
  <r>
    <n v="776"/>
    <s v="Taylor-Rowe"/>
    <s v="Synchronized multimedia frame"/>
    <n v="110800"/>
    <n v="72623"/>
    <x v="0"/>
    <n v="0.65544223826714798"/>
    <n v="32.995456610631528"/>
    <x v="3"/>
    <s v="plays"/>
    <n v="2201"/>
    <s v="US"/>
    <s v="USD"/>
    <n v="1562216400"/>
    <x v="704"/>
    <n v="1563771600"/>
    <d v="2019-07-21T05:00:00"/>
    <b v="0"/>
    <b v="0"/>
  </r>
  <r>
    <n v="777"/>
    <s v="Henderson Ltd"/>
    <s v="Open-architected stable algorithm"/>
    <n v="93800"/>
    <n v="45987"/>
    <x v="0"/>
    <n v="0.49026652452025588"/>
    <n v="68.028106508875737"/>
    <x v="3"/>
    <s v="plays"/>
    <n v="676"/>
    <s v="US"/>
    <s v="USD"/>
    <n v="1316754000"/>
    <x v="431"/>
    <n v="1319259600"/>
    <d v="2011-10-21T05:00:00"/>
    <b v="0"/>
    <b v="0"/>
  </r>
  <r>
    <n v="778"/>
    <s v="Moss-Guzman"/>
    <s v="Cross-platform optimizing website"/>
    <n v="1300"/>
    <n v="10243"/>
    <x v="1"/>
    <n v="7.8792307692307695"/>
    <n v="58.867816091954026"/>
    <x v="4"/>
    <s v="animation"/>
    <n v="174"/>
    <s v="CH"/>
    <s v="CHF"/>
    <n v="1313211600"/>
    <x v="705"/>
    <n v="1313643600"/>
    <d v="2011-08-17T05:00:00"/>
    <b v="0"/>
    <b v="0"/>
  </r>
  <r>
    <n v="779"/>
    <s v="Webb Group"/>
    <s v="Public-key actuating projection"/>
    <n v="108700"/>
    <n v="87293"/>
    <x v="0"/>
    <n v="0.80306347746090156"/>
    <n v="105.04572803850782"/>
    <x v="3"/>
    <s v="plays"/>
    <n v="831"/>
    <s v="US"/>
    <s v="USD"/>
    <n v="1439528400"/>
    <x v="706"/>
    <n v="1440306000"/>
    <d v="2015-08-22T05:00:00"/>
    <b v="0"/>
    <b v="1"/>
  </r>
  <r>
    <n v="780"/>
    <s v="Brooks-Rodriguez"/>
    <s v="Implemented intangible instruction set"/>
    <n v="5100"/>
    <n v="5421"/>
    <x v="1"/>
    <n v="1.0629411764705883"/>
    <n v="33.054878048780488"/>
    <x v="4"/>
    <s v="drama"/>
    <n v="164"/>
    <s v="US"/>
    <s v="USD"/>
    <n v="1469163600"/>
    <x v="707"/>
    <n v="1470805200"/>
    <d v="2016-08-09T05:00:00"/>
    <b v="0"/>
    <b v="1"/>
  </r>
  <r>
    <n v="781"/>
    <s v="Thomas Ltd"/>
    <s v="Cross-group interactive architecture"/>
    <n v="8700"/>
    <n v="4414"/>
    <x v="3"/>
    <n v="0.50735632183908042"/>
    <n v="78.821428571428569"/>
    <x v="3"/>
    <s v="plays"/>
    <n v="56"/>
    <s v="CH"/>
    <s v="CHF"/>
    <n v="1288501200"/>
    <x v="708"/>
    <n v="1292911200"/>
    <d v="2010-12-20T06:00:00"/>
    <b v="0"/>
    <b v="0"/>
  </r>
  <r>
    <n v="782"/>
    <s v="Williams and Sons"/>
    <s v="Centralized asymmetric framework"/>
    <n v="5100"/>
    <n v="10981"/>
    <x v="1"/>
    <n v="2.153137254901961"/>
    <n v="68.204968944099377"/>
    <x v="4"/>
    <s v="animation"/>
    <n v="161"/>
    <s v="US"/>
    <s v="USD"/>
    <n v="1298959200"/>
    <x v="709"/>
    <n v="1301374800"/>
    <d v="2011-03-28T05:00:00"/>
    <b v="0"/>
    <b v="1"/>
  </r>
  <r>
    <n v="783"/>
    <s v="Vega, Chan and Carney"/>
    <s v="Down-sized systematic utilization"/>
    <n v="7400"/>
    <n v="10451"/>
    <x v="1"/>
    <n v="1.4122972972972974"/>
    <n v="75.731884057971016"/>
    <x v="1"/>
    <s v="rock"/>
    <n v="138"/>
    <s v="US"/>
    <s v="USD"/>
    <n v="1387260000"/>
    <x v="710"/>
    <n v="1387864800"/>
    <d v="2013-12-23T06:00:00"/>
    <b v="0"/>
    <b v="0"/>
  </r>
  <r>
    <n v="784"/>
    <s v="Byrd Group"/>
    <s v="Profound fault-tolerant model"/>
    <n v="88900"/>
    <n v="102535"/>
    <x v="1"/>
    <n v="1.1533745781777278"/>
    <n v="30.996070133010882"/>
    <x v="2"/>
    <s v="web"/>
    <n v="3308"/>
    <s v="US"/>
    <s v="USD"/>
    <n v="1457244000"/>
    <x v="711"/>
    <n v="1458190800"/>
    <d v="2016-03-16T05:00:00"/>
    <b v="0"/>
    <b v="0"/>
  </r>
  <r>
    <n v="785"/>
    <s v="Peterson, Fletcher and Sanchez"/>
    <s v="Multi-channeled bi-directional moratorium"/>
    <n v="6700"/>
    <n v="12939"/>
    <x v="1"/>
    <n v="1.9311940298507462"/>
    <n v="101.88188976377953"/>
    <x v="4"/>
    <s v="animation"/>
    <n v="127"/>
    <s v="AU"/>
    <s v="AUD"/>
    <n v="1556341200"/>
    <x v="157"/>
    <n v="1559278800"/>
    <d v="2019-05-30T05:00:00"/>
    <b v="0"/>
    <b v="1"/>
  </r>
  <r>
    <n v="786"/>
    <s v="Smith-Brown"/>
    <s v="Object-based content-based ability"/>
    <n v="1500"/>
    <n v="10946"/>
    <x v="1"/>
    <n v="7.2973333333333334"/>
    <n v="52.879227053140099"/>
    <x v="1"/>
    <s v="jazz"/>
    <n v="207"/>
    <s v="IT"/>
    <s v="EUR"/>
    <n v="1522126800"/>
    <x v="630"/>
    <n v="1522731600"/>
    <d v="2018-04-02T05:00:00"/>
    <b v="0"/>
    <b v="1"/>
  </r>
  <r>
    <n v="787"/>
    <s v="Vance-Glover"/>
    <s v="Progressive coherent secured line"/>
    <n v="61200"/>
    <n v="60994"/>
    <x v="0"/>
    <n v="0.99663398692810456"/>
    <n v="71.005820721769496"/>
    <x v="1"/>
    <s v="rock"/>
    <n v="859"/>
    <s v="CA"/>
    <s v="CAD"/>
    <n v="1305954000"/>
    <x v="712"/>
    <n v="1306731600"/>
    <d v="2011-05-29T05:00:00"/>
    <b v="0"/>
    <b v="0"/>
  </r>
  <r>
    <n v="788"/>
    <s v="Joyce PLC"/>
    <s v="Synchronized directional capability"/>
    <n v="3600"/>
    <n v="3174"/>
    <x v="2"/>
    <n v="0.88166666666666671"/>
    <n v="102.38709677419355"/>
    <x v="4"/>
    <s v="animation"/>
    <n v="31"/>
    <s v="US"/>
    <s v="USD"/>
    <n v="1350709200"/>
    <x v="93"/>
    <n v="1352527200"/>
    <d v="2012-11-09T06:00:00"/>
    <b v="0"/>
    <b v="0"/>
  </r>
  <r>
    <n v="789"/>
    <s v="Kennedy-Miller"/>
    <s v="Cross-platform composite migration"/>
    <n v="9000"/>
    <n v="3351"/>
    <x v="0"/>
    <n v="0.37233333333333335"/>
    <n v="74.466666666666669"/>
    <x v="3"/>
    <s v="plays"/>
    <n v="45"/>
    <s v="US"/>
    <s v="USD"/>
    <n v="1401166800"/>
    <x v="713"/>
    <n v="1404363600"/>
    <d v="2014-07-02T05:00:00"/>
    <b v="0"/>
    <b v="0"/>
  </r>
  <r>
    <n v="790"/>
    <s v="White-Obrien"/>
    <s v="Operative local pricing structure"/>
    <n v="185900"/>
    <n v="56774"/>
    <x v="3"/>
    <n v="0.30540075309306081"/>
    <n v="51.009883198562441"/>
    <x v="3"/>
    <s v="plays"/>
    <n v="1113"/>
    <s v="US"/>
    <s v="USD"/>
    <n v="1266127200"/>
    <x v="714"/>
    <n v="1266645600"/>
    <d v="2010-02-19T06:00:00"/>
    <b v="0"/>
    <b v="0"/>
  </r>
  <r>
    <n v="791"/>
    <s v="Stafford, Hess and Raymond"/>
    <s v="Optional web-enabled extranet"/>
    <n v="2100"/>
    <n v="540"/>
    <x v="0"/>
    <n v="0.25714285714285712"/>
    <n v="90"/>
    <x v="0"/>
    <s v="food trucks"/>
    <n v="6"/>
    <s v="US"/>
    <s v="USD"/>
    <n v="1481436000"/>
    <x v="715"/>
    <n v="1482818400"/>
    <d v="2016-12-26T06:00:00"/>
    <b v="0"/>
    <b v="0"/>
  </r>
  <r>
    <n v="792"/>
    <s v="Jordan, Schneider and Hall"/>
    <s v="Reduced 6thgeneration intranet"/>
    <n v="2000"/>
    <n v="680"/>
    <x v="0"/>
    <n v="0.34"/>
    <n v="97.142857142857139"/>
    <x v="3"/>
    <s v="plays"/>
    <n v="7"/>
    <s v="US"/>
    <s v="USD"/>
    <n v="1372222800"/>
    <x v="716"/>
    <n v="1374642000"/>
    <d v="2013-07-23T05:00:00"/>
    <b v="0"/>
    <b v="1"/>
  </r>
  <r>
    <n v="793"/>
    <s v="Rodriguez, Cox and Rodriguez"/>
    <s v="Networked disintermediate leverage"/>
    <n v="1100"/>
    <n v="13045"/>
    <x v="1"/>
    <n v="11.859090909090909"/>
    <n v="72.071823204419886"/>
    <x v="5"/>
    <s v="nonfiction"/>
    <n v="181"/>
    <s v="CH"/>
    <s v="CHF"/>
    <n v="1372136400"/>
    <x v="448"/>
    <n v="1372482000"/>
    <d v="2013-06-28T05:00:00"/>
    <b v="0"/>
    <b v="0"/>
  </r>
  <r>
    <n v="794"/>
    <s v="Welch Inc"/>
    <s v="Optional optimal website"/>
    <n v="6600"/>
    <n v="8276"/>
    <x v="1"/>
    <n v="1.2539393939393939"/>
    <n v="75.236363636363635"/>
    <x v="1"/>
    <s v="rock"/>
    <n v="110"/>
    <s v="US"/>
    <s v="USD"/>
    <n v="1513922400"/>
    <x v="717"/>
    <n v="1514959200"/>
    <d v="2018-01-02T06:00:00"/>
    <b v="0"/>
    <b v="0"/>
  </r>
  <r>
    <n v="795"/>
    <s v="Vasquez Inc"/>
    <s v="Stand-alone asynchronous functionalities"/>
    <n v="7100"/>
    <n v="1022"/>
    <x v="0"/>
    <n v="0.14394366197183098"/>
    <n v="32.967741935483872"/>
    <x v="4"/>
    <s v="drama"/>
    <n v="31"/>
    <s v="US"/>
    <s v="USD"/>
    <n v="1477976400"/>
    <x v="718"/>
    <n v="1478235600"/>
    <d v="2016-11-03T05:00:00"/>
    <b v="0"/>
    <b v="0"/>
  </r>
  <r>
    <n v="796"/>
    <s v="Freeman-Ferguson"/>
    <s v="Profound full-range open system"/>
    <n v="7800"/>
    <n v="4275"/>
    <x v="0"/>
    <n v="0.54807692307692313"/>
    <n v="54.807692307692307"/>
    <x v="6"/>
    <s v="mobile games"/>
    <n v="78"/>
    <s v="US"/>
    <s v="USD"/>
    <n v="1407474000"/>
    <x v="719"/>
    <n v="1408078800"/>
    <d v="2014-08-14T05:00:00"/>
    <b v="0"/>
    <b v="1"/>
  </r>
  <r>
    <n v="797"/>
    <s v="Houston, Moore and Rogers"/>
    <s v="Optional tangible utilization"/>
    <n v="7600"/>
    <n v="8332"/>
    <x v="1"/>
    <n v="1.0963157894736841"/>
    <n v="45.037837837837834"/>
    <x v="2"/>
    <s v="web"/>
    <n v="185"/>
    <s v="US"/>
    <s v="USD"/>
    <n v="1546149600"/>
    <x v="720"/>
    <n v="1548136800"/>
    <d v="2019-01-21T06:00:00"/>
    <b v="0"/>
    <b v="0"/>
  </r>
  <r>
    <n v="798"/>
    <s v="Small-Fuentes"/>
    <s v="Seamless maximized product"/>
    <n v="3400"/>
    <n v="6408"/>
    <x v="1"/>
    <n v="1.8847058823529412"/>
    <n v="52.958677685950413"/>
    <x v="3"/>
    <s v="plays"/>
    <n v="121"/>
    <s v="US"/>
    <s v="USD"/>
    <n v="1338440400"/>
    <x v="721"/>
    <n v="1340859600"/>
    <d v="2012-06-27T05:00:00"/>
    <b v="0"/>
    <b v="1"/>
  </r>
  <r>
    <n v="799"/>
    <s v="Reid-Day"/>
    <s v="Devolved tertiary time-frame"/>
    <n v="84500"/>
    <n v="73522"/>
    <x v="0"/>
    <n v="0.87008284023668636"/>
    <n v="60.017959183673469"/>
    <x v="3"/>
    <s v="plays"/>
    <n v="1225"/>
    <s v="GB"/>
    <s v="GBP"/>
    <n v="1454133600"/>
    <x v="722"/>
    <n v="1454479200"/>
    <d v="2016-02-02T06:00:00"/>
    <b v="0"/>
    <b v="0"/>
  </r>
  <r>
    <n v="800"/>
    <s v="Wallace LLC"/>
    <s v="Centralized regional function"/>
    <n v="100"/>
    <n v="1"/>
    <x v="0"/>
    <n v="0.01"/>
    <n v="1"/>
    <x v="1"/>
    <s v="rock"/>
    <n v="1"/>
    <s v="CH"/>
    <s v="CHF"/>
    <n v="1434085200"/>
    <x v="139"/>
    <n v="1434430800"/>
    <d v="2015-06-15T05:00:00"/>
    <b v="0"/>
    <b v="0"/>
  </r>
  <r>
    <n v="801"/>
    <s v="Olson-Bishop"/>
    <s v="User-friendly high-level initiative"/>
    <n v="2300"/>
    <n v="4667"/>
    <x v="1"/>
    <n v="2.0291304347826089"/>
    <n v="44.028301886792455"/>
    <x v="7"/>
    <s v="photography books"/>
    <n v="106"/>
    <s v="US"/>
    <s v="USD"/>
    <n v="1577772000"/>
    <x v="723"/>
    <n v="1579672800"/>
    <d v="2020-01-21T06:00:00"/>
    <b v="0"/>
    <b v="1"/>
  </r>
  <r>
    <n v="802"/>
    <s v="Rodriguez, Anderson and Porter"/>
    <s v="Reverse-engineered zero-defect infrastructure"/>
    <n v="6200"/>
    <n v="12216"/>
    <x v="1"/>
    <n v="1.9703225806451612"/>
    <n v="86.028169014084511"/>
    <x v="7"/>
    <s v="photography books"/>
    <n v="142"/>
    <s v="US"/>
    <s v="USD"/>
    <n v="1562216400"/>
    <x v="704"/>
    <n v="1562389200"/>
    <d v="2019-07-05T05:00:00"/>
    <b v="0"/>
    <b v="0"/>
  </r>
  <r>
    <n v="803"/>
    <s v="Perez, Brown and Meyers"/>
    <s v="Stand-alone background customer loyalty"/>
    <n v="6100"/>
    <n v="6527"/>
    <x v="1"/>
    <n v="1.07"/>
    <n v="28.012875536480685"/>
    <x v="3"/>
    <s v="plays"/>
    <n v="233"/>
    <s v="US"/>
    <s v="USD"/>
    <n v="1548568800"/>
    <x v="724"/>
    <n v="1551506400"/>
    <d v="2019-03-01T06:00:00"/>
    <b v="0"/>
    <b v="0"/>
  </r>
  <r>
    <n v="804"/>
    <s v="English-Mccullough"/>
    <s v="Business-focused discrete software"/>
    <n v="2600"/>
    <n v="6987"/>
    <x v="1"/>
    <n v="2.6873076923076922"/>
    <n v="32.050458715596328"/>
    <x v="1"/>
    <s v="rock"/>
    <n v="218"/>
    <s v="US"/>
    <s v="USD"/>
    <n v="1514872800"/>
    <x v="725"/>
    <n v="1516600800"/>
    <d v="2018-01-21T06:00:00"/>
    <b v="0"/>
    <b v="0"/>
  </r>
  <r>
    <n v="805"/>
    <s v="Smith-Nguyen"/>
    <s v="Advanced intermediate Graphic Interface"/>
    <n v="9700"/>
    <n v="4932"/>
    <x v="0"/>
    <n v="0.50845360824742269"/>
    <n v="73.611940298507463"/>
    <x v="4"/>
    <s v="documentary"/>
    <n v="67"/>
    <s v="AU"/>
    <s v="AUD"/>
    <n v="1416031200"/>
    <x v="660"/>
    <n v="1420437600"/>
    <d v="2015-01-04T06:00:00"/>
    <b v="0"/>
    <b v="0"/>
  </r>
  <r>
    <n v="806"/>
    <s v="Harmon-Madden"/>
    <s v="Adaptive holistic hub"/>
    <n v="700"/>
    <n v="8262"/>
    <x v="1"/>
    <n v="11.802857142857142"/>
    <n v="108.71052631578948"/>
    <x v="4"/>
    <s v="drama"/>
    <n v="76"/>
    <s v="US"/>
    <s v="USD"/>
    <n v="1330927200"/>
    <x v="726"/>
    <n v="1332997200"/>
    <d v="2012-03-28T05:00:00"/>
    <b v="0"/>
    <b v="1"/>
  </r>
  <r>
    <n v="807"/>
    <s v="Walker-Taylor"/>
    <s v="Automated uniform concept"/>
    <n v="700"/>
    <n v="1848"/>
    <x v="1"/>
    <n v="2.64"/>
    <n v="42.97674418604651"/>
    <x v="3"/>
    <s v="plays"/>
    <n v="43"/>
    <s v="US"/>
    <s v="USD"/>
    <n v="1571115600"/>
    <x v="727"/>
    <n v="1574920800"/>
    <d v="2019-11-27T06:00:00"/>
    <b v="0"/>
    <b v="1"/>
  </r>
  <r>
    <n v="808"/>
    <s v="Harris, Medina and Mitchell"/>
    <s v="Enhanced regional flexibility"/>
    <n v="5200"/>
    <n v="1583"/>
    <x v="0"/>
    <n v="0.30442307692307691"/>
    <n v="83.315789473684205"/>
    <x v="0"/>
    <s v="food trucks"/>
    <n v="19"/>
    <s v="US"/>
    <s v="USD"/>
    <n v="1463461200"/>
    <x v="728"/>
    <n v="1464930000"/>
    <d v="2016-06-02T05:00:00"/>
    <b v="0"/>
    <b v="0"/>
  </r>
  <r>
    <n v="809"/>
    <s v="Williams and Sons"/>
    <s v="Public-key bottom-line algorithm"/>
    <n v="140800"/>
    <n v="88536"/>
    <x v="0"/>
    <n v="0.62880681818181816"/>
    <n v="42"/>
    <x v="4"/>
    <s v="documentary"/>
    <n v="2108"/>
    <s v="CH"/>
    <s v="CHF"/>
    <n v="1344920400"/>
    <x v="729"/>
    <n v="1345006800"/>
    <d v="2012-08-14T05:00:00"/>
    <b v="0"/>
    <b v="0"/>
  </r>
  <r>
    <n v="810"/>
    <s v="Ball-Fisher"/>
    <s v="Multi-layered intangible instruction set"/>
    <n v="6400"/>
    <n v="12360"/>
    <x v="1"/>
    <n v="1.9312499999999999"/>
    <n v="55.927601809954751"/>
    <x v="3"/>
    <s v="plays"/>
    <n v="221"/>
    <s v="US"/>
    <s v="USD"/>
    <n v="1511848800"/>
    <x v="730"/>
    <n v="1512712800"/>
    <d v="2017-12-07T06:00:00"/>
    <b v="0"/>
    <b v="1"/>
  </r>
  <r>
    <n v="811"/>
    <s v="Page, Holt and Mack"/>
    <s v="Fundamental methodical emulation"/>
    <n v="92500"/>
    <n v="71320"/>
    <x v="0"/>
    <n v="0.77102702702702708"/>
    <n v="105.03681885125184"/>
    <x v="6"/>
    <s v="video games"/>
    <n v="679"/>
    <s v="US"/>
    <s v="USD"/>
    <n v="1452319200"/>
    <x v="731"/>
    <n v="1452492000"/>
    <d v="2016-01-10T06:00:00"/>
    <b v="0"/>
    <b v="1"/>
  </r>
  <r>
    <n v="812"/>
    <s v="Landry Group"/>
    <s v="Expanded value-added hardware"/>
    <n v="59700"/>
    <n v="134640"/>
    <x v="1"/>
    <n v="2.2552763819095478"/>
    <n v="48"/>
    <x v="5"/>
    <s v="nonfiction"/>
    <n v="2805"/>
    <s v="CA"/>
    <s v="CAD"/>
    <n v="1523854800"/>
    <x v="78"/>
    <n v="1524286800"/>
    <d v="2018-04-20T05:00:00"/>
    <b v="0"/>
    <b v="0"/>
  </r>
  <r>
    <n v="813"/>
    <s v="Buckley Group"/>
    <s v="Diverse high-level attitude"/>
    <n v="3200"/>
    <n v="7661"/>
    <x v="1"/>
    <n v="2.3940625"/>
    <n v="112.66176470588235"/>
    <x v="6"/>
    <s v="video games"/>
    <n v="68"/>
    <s v="US"/>
    <s v="USD"/>
    <n v="1346043600"/>
    <x v="732"/>
    <n v="1346907600"/>
    <d v="2012-09-05T05:00:00"/>
    <b v="0"/>
    <b v="0"/>
  </r>
  <r>
    <n v="814"/>
    <s v="Vincent PLC"/>
    <s v="Visionary 24hour analyzer"/>
    <n v="3200"/>
    <n v="2950"/>
    <x v="0"/>
    <n v="0.921875"/>
    <n v="81.944444444444443"/>
    <x v="1"/>
    <s v="rock"/>
    <n v="36"/>
    <s v="DK"/>
    <s v="DKK"/>
    <n v="1464325200"/>
    <x v="733"/>
    <n v="1464498000"/>
    <d v="2016-05-28T05:00:00"/>
    <b v="0"/>
    <b v="1"/>
  </r>
  <r>
    <n v="815"/>
    <s v="Watson-Douglas"/>
    <s v="Centralized bandwidth-monitored leverage"/>
    <n v="9000"/>
    <n v="11721"/>
    <x v="1"/>
    <n v="1.3023333333333333"/>
    <n v="64.049180327868854"/>
    <x v="1"/>
    <s v="rock"/>
    <n v="183"/>
    <s v="CA"/>
    <s v="CAD"/>
    <n v="1511935200"/>
    <x v="734"/>
    <n v="1514181600"/>
    <d v="2017-12-24T06:00:00"/>
    <b v="0"/>
    <b v="0"/>
  </r>
  <r>
    <n v="816"/>
    <s v="Jones, Casey and Jones"/>
    <s v="Ergonomic mission-critical moratorium"/>
    <n v="2300"/>
    <n v="14150"/>
    <x v="1"/>
    <n v="6.1521739130434785"/>
    <n v="106.39097744360902"/>
    <x v="3"/>
    <s v="plays"/>
    <n v="133"/>
    <s v="US"/>
    <s v="USD"/>
    <n v="1392012000"/>
    <x v="406"/>
    <n v="1392184800"/>
    <d v="2014-02-11T06:00:00"/>
    <b v="1"/>
    <b v="1"/>
  </r>
  <r>
    <n v="817"/>
    <s v="Alvarez-Bauer"/>
    <s v="Front-line intermediate moderator"/>
    <n v="51300"/>
    <n v="189192"/>
    <x v="1"/>
    <n v="3.687953216374269"/>
    <n v="76.011249497790274"/>
    <x v="5"/>
    <s v="nonfiction"/>
    <n v="2489"/>
    <s v="IT"/>
    <s v="EUR"/>
    <n v="1556946000"/>
    <x v="735"/>
    <n v="1559365200"/>
    <d v="2019-05-31T05:00:00"/>
    <b v="0"/>
    <b v="1"/>
  </r>
  <r>
    <n v="818"/>
    <s v="Martinez LLC"/>
    <s v="Automated local secured line"/>
    <n v="700"/>
    <n v="7664"/>
    <x v="1"/>
    <n v="10.948571428571428"/>
    <n v="111.07246376811594"/>
    <x v="3"/>
    <s v="plays"/>
    <n v="69"/>
    <s v="US"/>
    <s v="USD"/>
    <n v="1548050400"/>
    <x v="736"/>
    <n v="1549173600"/>
    <d v="2019-02-02T06:00:00"/>
    <b v="0"/>
    <b v="1"/>
  </r>
  <r>
    <n v="819"/>
    <s v="Buck-Khan"/>
    <s v="Integrated bandwidth-monitored alliance"/>
    <n v="8900"/>
    <n v="4509"/>
    <x v="0"/>
    <n v="0.50662921348314605"/>
    <n v="95.936170212765958"/>
    <x v="6"/>
    <s v="video games"/>
    <n v="47"/>
    <s v="US"/>
    <s v="USD"/>
    <n v="1353736800"/>
    <x v="737"/>
    <n v="1355032800"/>
    <d v="2012-12-08T06:00:00"/>
    <b v="1"/>
    <b v="0"/>
  </r>
  <r>
    <n v="820"/>
    <s v="Valdez, Williams and Meyer"/>
    <s v="Cross-group heuristic forecast"/>
    <n v="1500"/>
    <n v="12009"/>
    <x v="1"/>
    <n v="8.0060000000000002"/>
    <n v="43.043010752688176"/>
    <x v="1"/>
    <s v="rock"/>
    <n v="279"/>
    <s v="GB"/>
    <s v="GBP"/>
    <n v="1532840400"/>
    <x v="192"/>
    <n v="1533963600"/>
    <d v="2018-08-10T05:00:00"/>
    <b v="0"/>
    <b v="1"/>
  </r>
  <r>
    <n v="821"/>
    <s v="Alvarez-Andrews"/>
    <s v="Extended impactful secured line"/>
    <n v="4900"/>
    <n v="14273"/>
    <x v="1"/>
    <n v="2.9128571428571428"/>
    <n v="67.966666666666669"/>
    <x v="4"/>
    <s v="documentary"/>
    <n v="210"/>
    <s v="US"/>
    <s v="USD"/>
    <n v="1488261600"/>
    <x v="738"/>
    <n v="1489381200"/>
    <d v="2017-03-12T05:00:00"/>
    <b v="0"/>
    <b v="0"/>
  </r>
  <r>
    <n v="822"/>
    <s v="Stewart and Sons"/>
    <s v="Distributed optimizing protocol"/>
    <n v="54000"/>
    <n v="188982"/>
    <x v="1"/>
    <n v="3.4996666666666667"/>
    <n v="89.991428571428571"/>
    <x v="1"/>
    <s v="rock"/>
    <n v="2100"/>
    <s v="US"/>
    <s v="USD"/>
    <n v="1393567200"/>
    <x v="739"/>
    <n v="1395032400"/>
    <d v="2014-03-16T05:00:00"/>
    <b v="0"/>
    <b v="0"/>
  </r>
  <r>
    <n v="823"/>
    <s v="Dyer Inc"/>
    <s v="Secured well-modulated system engine"/>
    <n v="4100"/>
    <n v="14640"/>
    <x v="1"/>
    <n v="3.5707317073170732"/>
    <n v="58.095238095238095"/>
    <x v="1"/>
    <s v="rock"/>
    <n v="252"/>
    <s v="US"/>
    <s v="USD"/>
    <n v="1410325200"/>
    <x v="613"/>
    <n v="1412485200"/>
    <d v="2014-10-04T05:00:00"/>
    <b v="1"/>
    <b v="1"/>
  </r>
  <r>
    <n v="824"/>
    <s v="Anderson, Williams and Cox"/>
    <s v="Streamlined national benchmark"/>
    <n v="85000"/>
    <n v="107516"/>
    <x v="1"/>
    <n v="1.2648941176470587"/>
    <n v="83.996875000000003"/>
    <x v="5"/>
    <s v="nonfiction"/>
    <n v="1280"/>
    <s v="US"/>
    <s v="USD"/>
    <n v="1276923600"/>
    <x v="740"/>
    <n v="1279688400"/>
    <d v="2010-07-20T05:00:00"/>
    <b v="0"/>
    <b v="1"/>
  </r>
  <r>
    <n v="825"/>
    <s v="Solomon PLC"/>
    <s v="Open-architected 24/7 infrastructure"/>
    <n v="3600"/>
    <n v="13950"/>
    <x v="1"/>
    <n v="3.875"/>
    <n v="88.853503184713375"/>
    <x v="4"/>
    <s v="shorts"/>
    <n v="157"/>
    <s v="GB"/>
    <s v="GBP"/>
    <n v="1500958800"/>
    <x v="145"/>
    <n v="1501995600"/>
    <d v="2017-08-05T05:00:00"/>
    <b v="0"/>
    <b v="0"/>
  </r>
  <r>
    <n v="826"/>
    <s v="Miller-Hubbard"/>
    <s v="Digitized 6thgeneration Local Area Network"/>
    <n v="2800"/>
    <n v="12797"/>
    <x v="1"/>
    <n v="4.5703571428571426"/>
    <n v="65.963917525773198"/>
    <x v="3"/>
    <s v="plays"/>
    <n v="194"/>
    <s v="US"/>
    <s v="USD"/>
    <n v="1292220000"/>
    <x v="741"/>
    <n v="1294639200"/>
    <d v="2011-01-09T06:00:00"/>
    <b v="0"/>
    <b v="1"/>
  </r>
  <r>
    <n v="827"/>
    <s v="Miranda, Martinez and Lowery"/>
    <s v="Innovative actuating artificial intelligence"/>
    <n v="2300"/>
    <n v="6134"/>
    <x v="1"/>
    <n v="2.6669565217391304"/>
    <n v="74.804878048780495"/>
    <x v="4"/>
    <s v="drama"/>
    <n v="82"/>
    <s v="AU"/>
    <s v="AUD"/>
    <n v="1304398800"/>
    <x v="742"/>
    <n v="1305435600"/>
    <d v="2011-05-14T05:00:00"/>
    <b v="0"/>
    <b v="1"/>
  </r>
  <r>
    <n v="828"/>
    <s v="Munoz, Cherry and Bell"/>
    <s v="Cross-platform reciprocal budgetary management"/>
    <n v="7100"/>
    <n v="4899"/>
    <x v="0"/>
    <n v="0.69"/>
    <n v="69.98571428571428"/>
    <x v="3"/>
    <s v="plays"/>
    <n v="70"/>
    <s v="US"/>
    <s v="USD"/>
    <n v="1535432400"/>
    <x v="202"/>
    <n v="1537592400"/>
    <d v="2018-09-21T05:00:00"/>
    <b v="0"/>
    <b v="0"/>
  </r>
  <r>
    <n v="829"/>
    <s v="Baker-Higgins"/>
    <s v="Vision-oriented scalable portal"/>
    <n v="9600"/>
    <n v="4929"/>
    <x v="0"/>
    <n v="0.51343749999999999"/>
    <n v="32.006493506493506"/>
    <x v="3"/>
    <s v="plays"/>
    <n v="154"/>
    <s v="US"/>
    <s v="USD"/>
    <n v="1433826000"/>
    <x v="743"/>
    <n v="1435122000"/>
    <d v="2015-06-23T05:00:00"/>
    <b v="0"/>
    <b v="0"/>
  </r>
  <r>
    <n v="830"/>
    <s v="Johnson, Turner and Carroll"/>
    <s v="Persevering zero administration knowledge user"/>
    <n v="121600"/>
    <n v="1424"/>
    <x v="0"/>
    <n v="1.1710526315789473E-2"/>
    <n v="64.727272727272734"/>
    <x v="3"/>
    <s v="plays"/>
    <n v="22"/>
    <s v="US"/>
    <s v="USD"/>
    <n v="1514959200"/>
    <x v="744"/>
    <n v="1520056800"/>
    <d v="2018-03-02T06:00:00"/>
    <b v="0"/>
    <b v="0"/>
  </r>
  <r>
    <n v="831"/>
    <s v="Ward PLC"/>
    <s v="Front-line bottom-line Graphic Interface"/>
    <n v="97100"/>
    <n v="105817"/>
    <x v="1"/>
    <n v="1.089773429454171"/>
    <n v="24.998110087408456"/>
    <x v="7"/>
    <s v="photography books"/>
    <n v="4233"/>
    <s v="US"/>
    <s v="USD"/>
    <n v="1332738000"/>
    <x v="745"/>
    <n v="1335675600"/>
    <d v="2012-04-28T05:00:00"/>
    <b v="0"/>
    <b v="0"/>
  </r>
  <r>
    <n v="832"/>
    <s v="Bradley, Beck and Mayo"/>
    <s v="Synergized fault-tolerant hierarchy"/>
    <n v="43200"/>
    <n v="136156"/>
    <x v="1"/>
    <n v="3.1517592592592591"/>
    <n v="104.97764070932922"/>
    <x v="5"/>
    <s v="translations"/>
    <n v="1297"/>
    <s v="DK"/>
    <s v="DKK"/>
    <n v="1445490000"/>
    <x v="746"/>
    <n v="1448431200"/>
    <d v="2015-11-24T06:00:00"/>
    <b v="1"/>
    <b v="0"/>
  </r>
  <r>
    <n v="833"/>
    <s v="Levine, Martin and Hernandez"/>
    <s v="Expanded asynchronous groupware"/>
    <n v="6800"/>
    <n v="10723"/>
    <x v="1"/>
    <n v="1.5769117647058823"/>
    <n v="64.987878787878785"/>
    <x v="5"/>
    <s v="translations"/>
    <n v="165"/>
    <s v="DK"/>
    <s v="DKK"/>
    <n v="1297663200"/>
    <x v="747"/>
    <n v="1298613600"/>
    <d v="2011-02-24T06:00:00"/>
    <b v="0"/>
    <b v="0"/>
  </r>
  <r>
    <n v="834"/>
    <s v="Gallegos, Wagner and Gaines"/>
    <s v="Expanded fault-tolerant emulation"/>
    <n v="7300"/>
    <n v="11228"/>
    <x v="1"/>
    <n v="1.5380821917808218"/>
    <n v="94.352941176470594"/>
    <x v="3"/>
    <s v="plays"/>
    <n v="119"/>
    <s v="US"/>
    <s v="USD"/>
    <n v="1371963600"/>
    <x v="362"/>
    <n v="1372482000"/>
    <d v="2013-06-28T05:00:00"/>
    <b v="0"/>
    <b v="0"/>
  </r>
  <r>
    <n v="835"/>
    <s v="Hodges, Smith and Kelly"/>
    <s v="Future-proofed 24hour model"/>
    <n v="86200"/>
    <n v="77355"/>
    <x v="0"/>
    <n v="0.89738979118329465"/>
    <n v="44.001706484641637"/>
    <x v="2"/>
    <s v="web"/>
    <n v="1758"/>
    <s v="US"/>
    <s v="USD"/>
    <n v="1425103200"/>
    <x v="748"/>
    <n v="1425621600"/>
    <d v="2015-03-05T06:00:00"/>
    <b v="0"/>
    <b v="0"/>
  </r>
  <r>
    <n v="836"/>
    <s v="Macias Inc"/>
    <s v="Optimized didactic intranet"/>
    <n v="8100"/>
    <n v="6086"/>
    <x v="0"/>
    <n v="0.75135802469135804"/>
    <n v="64.744680851063833"/>
    <x v="1"/>
    <s v="indie rock"/>
    <n v="94"/>
    <s v="US"/>
    <s v="USD"/>
    <n v="1265349600"/>
    <x v="749"/>
    <n v="1266300000"/>
    <d v="2010-02-15T06:00:00"/>
    <b v="0"/>
    <b v="0"/>
  </r>
  <r>
    <n v="837"/>
    <s v="Cook-Ortiz"/>
    <s v="Right-sized dedicated standardization"/>
    <n v="17700"/>
    <n v="150960"/>
    <x v="1"/>
    <n v="8.5288135593220336"/>
    <n v="84.00667779632721"/>
    <x v="1"/>
    <s v="jazz"/>
    <n v="1797"/>
    <s v="US"/>
    <s v="USD"/>
    <n v="1301202000"/>
    <x v="643"/>
    <n v="1305867600"/>
    <d v="2011-05-19T05:00:00"/>
    <b v="0"/>
    <b v="0"/>
  </r>
  <r>
    <n v="838"/>
    <s v="Jordan-Fischer"/>
    <s v="Vision-oriented high-level extranet"/>
    <n v="6400"/>
    <n v="8890"/>
    <x v="1"/>
    <n v="1.3890625000000001"/>
    <n v="34.061302681992338"/>
    <x v="3"/>
    <s v="plays"/>
    <n v="261"/>
    <s v="US"/>
    <s v="USD"/>
    <n v="1538024400"/>
    <x v="750"/>
    <n v="1538802000"/>
    <d v="2018-10-05T05:00:00"/>
    <b v="0"/>
    <b v="0"/>
  </r>
  <r>
    <n v="839"/>
    <s v="Pierce-Ramirez"/>
    <s v="Organized scalable initiative"/>
    <n v="7700"/>
    <n v="14644"/>
    <x v="1"/>
    <n v="1.9018181818181819"/>
    <n v="93.273885350318466"/>
    <x v="4"/>
    <s v="documentary"/>
    <n v="157"/>
    <s v="US"/>
    <s v="USD"/>
    <n v="1395032400"/>
    <x v="751"/>
    <n v="1398920400"/>
    <d v="2014-04-30T05:00:00"/>
    <b v="0"/>
    <b v="1"/>
  </r>
  <r>
    <n v="840"/>
    <s v="Howell and Sons"/>
    <s v="Enhanced regional moderator"/>
    <n v="116300"/>
    <n v="116583"/>
    <x v="1"/>
    <n v="1.0024333619948409"/>
    <n v="32.998301726577978"/>
    <x v="3"/>
    <s v="plays"/>
    <n v="3533"/>
    <s v="US"/>
    <s v="USD"/>
    <n v="1405486800"/>
    <x v="752"/>
    <n v="1405659600"/>
    <d v="2014-07-17T05:00:00"/>
    <b v="0"/>
    <b v="1"/>
  </r>
  <r>
    <n v="841"/>
    <s v="Garcia, Dunn and Richardson"/>
    <s v="Automated even-keeled emulation"/>
    <n v="9100"/>
    <n v="12991"/>
    <x v="1"/>
    <n v="1.4275824175824177"/>
    <n v="83.812903225806451"/>
    <x v="2"/>
    <s v="web"/>
    <n v="155"/>
    <s v="US"/>
    <s v="USD"/>
    <n v="1455861600"/>
    <x v="753"/>
    <n v="1457244000"/>
    <d v="2016-03-05T06:00:00"/>
    <b v="0"/>
    <b v="0"/>
  </r>
  <r>
    <n v="842"/>
    <s v="Lawson and Sons"/>
    <s v="Reverse-engineered multi-tasking product"/>
    <n v="1500"/>
    <n v="8447"/>
    <x v="1"/>
    <n v="5.6313333333333331"/>
    <n v="63.992424242424242"/>
    <x v="2"/>
    <s v="wearables"/>
    <n v="132"/>
    <s v="IT"/>
    <s v="EUR"/>
    <n v="1529038800"/>
    <x v="754"/>
    <n v="1529298000"/>
    <d v="2018-06-17T05:00:00"/>
    <b v="0"/>
    <b v="0"/>
  </r>
  <r>
    <n v="843"/>
    <s v="Porter-Hicks"/>
    <s v="De-engineered next generation parallelism"/>
    <n v="8800"/>
    <n v="2703"/>
    <x v="0"/>
    <n v="0.30715909090909088"/>
    <n v="81.909090909090907"/>
    <x v="7"/>
    <s v="photography books"/>
    <n v="33"/>
    <s v="US"/>
    <s v="USD"/>
    <n v="1535259600"/>
    <x v="755"/>
    <n v="1535778000"/>
    <d v="2018-08-31T05:00:00"/>
    <b v="0"/>
    <b v="0"/>
  </r>
  <r>
    <n v="844"/>
    <s v="Rodriguez-Hansen"/>
    <s v="Intuitive cohesive groupware"/>
    <n v="8800"/>
    <n v="8747"/>
    <x v="3"/>
    <n v="0.99397727272727276"/>
    <n v="93.053191489361708"/>
    <x v="4"/>
    <s v="documentary"/>
    <n v="94"/>
    <s v="US"/>
    <s v="USD"/>
    <n v="1327212000"/>
    <x v="756"/>
    <n v="1327471200"/>
    <d v="2012-01-24T06:00:00"/>
    <b v="0"/>
    <b v="0"/>
  </r>
  <r>
    <n v="845"/>
    <s v="Williams LLC"/>
    <s v="Up-sized high-level access"/>
    <n v="69900"/>
    <n v="138087"/>
    <x v="1"/>
    <n v="1.9754935622317598"/>
    <n v="101.98449039881831"/>
    <x v="2"/>
    <s v="web"/>
    <n v="1354"/>
    <s v="GB"/>
    <s v="GBP"/>
    <n v="1526360400"/>
    <x v="757"/>
    <n v="1529557200"/>
    <d v="2018-06-20T05:00:00"/>
    <b v="0"/>
    <b v="0"/>
  </r>
  <r>
    <n v="846"/>
    <s v="Cooper, Stanley and Bryant"/>
    <s v="Phased empowering success"/>
    <n v="1000"/>
    <n v="5085"/>
    <x v="1"/>
    <n v="5.085"/>
    <n v="105.9375"/>
    <x v="2"/>
    <s v="web"/>
    <n v="48"/>
    <s v="US"/>
    <s v="USD"/>
    <n v="1532149200"/>
    <x v="758"/>
    <n v="1535259600"/>
    <d v="2018-08-25T05:00:00"/>
    <b v="1"/>
    <b v="1"/>
  </r>
  <r>
    <n v="847"/>
    <s v="Miller, Glenn and Adams"/>
    <s v="Distributed actuating project"/>
    <n v="4700"/>
    <n v="11174"/>
    <x v="1"/>
    <n v="2.3774468085106384"/>
    <n v="101.58181818181818"/>
    <x v="0"/>
    <s v="food trucks"/>
    <n v="110"/>
    <s v="US"/>
    <s v="USD"/>
    <n v="1515304800"/>
    <x v="759"/>
    <n v="1515564000"/>
    <d v="2018-01-09T06:00:00"/>
    <b v="0"/>
    <b v="0"/>
  </r>
  <r>
    <n v="848"/>
    <s v="Cole, Salazar and Moreno"/>
    <s v="Robust motivating orchestration"/>
    <n v="3200"/>
    <n v="10831"/>
    <x v="1"/>
    <n v="3.3846875000000001"/>
    <n v="62.970930232558139"/>
    <x v="4"/>
    <s v="drama"/>
    <n v="172"/>
    <s v="US"/>
    <s v="USD"/>
    <n v="1276318800"/>
    <x v="760"/>
    <n v="1277096400"/>
    <d v="2010-06-20T05:00:00"/>
    <b v="0"/>
    <b v="0"/>
  </r>
  <r>
    <n v="849"/>
    <s v="Jones-Ryan"/>
    <s v="Vision-oriented uniform instruction set"/>
    <n v="6700"/>
    <n v="8917"/>
    <x v="1"/>
    <n v="1.3308955223880596"/>
    <n v="29.045602605863191"/>
    <x v="1"/>
    <s v="indie rock"/>
    <n v="307"/>
    <s v="US"/>
    <s v="USD"/>
    <n v="1328767200"/>
    <x v="761"/>
    <n v="1329026400"/>
    <d v="2012-02-11T06:00:00"/>
    <b v="0"/>
    <b v="1"/>
  </r>
  <r>
    <n v="850"/>
    <s v="Hood, Perez and Meadows"/>
    <s v="Cross-group upward-trending hierarchy"/>
    <n v="100"/>
    <n v="1"/>
    <x v="0"/>
    <n v="0.01"/>
    <n v="1"/>
    <x v="1"/>
    <s v="rock"/>
    <n v="1"/>
    <s v="US"/>
    <s v="USD"/>
    <n v="1321682400"/>
    <x v="762"/>
    <n v="1322978400"/>
    <d v="2011-12-03T06:00:00"/>
    <b v="1"/>
    <b v="0"/>
  </r>
  <r>
    <n v="851"/>
    <s v="Bright and Sons"/>
    <s v="Object-based needs-based info-mediaries"/>
    <n v="6000"/>
    <n v="12468"/>
    <x v="1"/>
    <n v="2.0779999999999998"/>
    <n v="77.924999999999997"/>
    <x v="1"/>
    <s v="electric music"/>
    <n v="160"/>
    <s v="US"/>
    <s v="USD"/>
    <n v="1335934800"/>
    <x v="444"/>
    <n v="1338786000"/>
    <d v="2012-06-03T05:00:00"/>
    <b v="0"/>
    <b v="0"/>
  </r>
  <r>
    <n v="852"/>
    <s v="Brady Ltd"/>
    <s v="Open-source reciprocal standardization"/>
    <n v="4900"/>
    <n v="2505"/>
    <x v="0"/>
    <n v="0.51122448979591839"/>
    <n v="80.806451612903231"/>
    <x v="6"/>
    <s v="video games"/>
    <n v="31"/>
    <s v="US"/>
    <s v="USD"/>
    <n v="1310792400"/>
    <x v="763"/>
    <n v="1311656400"/>
    <d v="2011-07-25T05:00:00"/>
    <b v="0"/>
    <b v="1"/>
  </r>
  <r>
    <n v="853"/>
    <s v="Collier LLC"/>
    <s v="Secured well-modulated projection"/>
    <n v="17100"/>
    <n v="111502"/>
    <x v="1"/>
    <n v="6.5205847953216374"/>
    <n v="76.006816632583508"/>
    <x v="1"/>
    <s v="indie rock"/>
    <n v="1467"/>
    <s v="CA"/>
    <s v="CAD"/>
    <n v="1308546000"/>
    <x v="764"/>
    <n v="1308978000"/>
    <d v="2011-06-24T05:00:00"/>
    <b v="0"/>
    <b v="1"/>
  </r>
  <r>
    <n v="854"/>
    <s v="Campbell, Thomas and Obrien"/>
    <s v="Multi-channeled secondary middleware"/>
    <n v="171000"/>
    <n v="194309"/>
    <x v="1"/>
    <n v="1.1363099415204678"/>
    <n v="72.993613824192337"/>
    <x v="5"/>
    <s v="fiction"/>
    <n v="2662"/>
    <s v="CA"/>
    <s v="CAD"/>
    <n v="1574056800"/>
    <x v="765"/>
    <n v="1576389600"/>
    <d v="2019-12-14T06:00:00"/>
    <b v="0"/>
    <b v="0"/>
  </r>
  <r>
    <n v="855"/>
    <s v="Moses-Terry"/>
    <s v="Horizontal clear-thinking framework"/>
    <n v="23400"/>
    <n v="23956"/>
    <x v="1"/>
    <n v="1.0237606837606839"/>
    <n v="53"/>
    <x v="3"/>
    <s v="plays"/>
    <n v="452"/>
    <s v="AU"/>
    <s v="AUD"/>
    <n v="1308373200"/>
    <x v="766"/>
    <n v="1311051600"/>
    <d v="2011-07-18T05:00:00"/>
    <b v="0"/>
    <b v="0"/>
  </r>
  <r>
    <n v="856"/>
    <s v="Williams and Sons"/>
    <s v="Profound composite core"/>
    <n v="2400"/>
    <n v="8558"/>
    <x v="1"/>
    <n v="3.5658333333333334"/>
    <n v="54.164556962025316"/>
    <x v="0"/>
    <s v="food trucks"/>
    <n v="158"/>
    <s v="US"/>
    <s v="USD"/>
    <n v="1335243600"/>
    <x v="767"/>
    <n v="1336712400"/>
    <d v="2012-05-10T05:00:00"/>
    <b v="0"/>
    <b v="0"/>
  </r>
  <r>
    <n v="857"/>
    <s v="Miranda, Gray and Hale"/>
    <s v="Programmable disintermediate matrices"/>
    <n v="5300"/>
    <n v="7413"/>
    <x v="1"/>
    <n v="1.3986792452830188"/>
    <n v="32.946666666666665"/>
    <x v="4"/>
    <s v="shorts"/>
    <n v="225"/>
    <s v="CH"/>
    <s v="CHF"/>
    <n v="1328421600"/>
    <x v="768"/>
    <n v="1330408800"/>
    <d v="2012-02-27T06:00:00"/>
    <b v="1"/>
    <b v="0"/>
  </r>
  <r>
    <n v="858"/>
    <s v="Ayala, Crawford and Taylor"/>
    <s v="Realigned 5thgeneration knowledge user"/>
    <n v="4000"/>
    <n v="2778"/>
    <x v="0"/>
    <n v="0.69450000000000001"/>
    <n v="79.371428571428567"/>
    <x v="0"/>
    <s v="food trucks"/>
    <n v="35"/>
    <s v="US"/>
    <s v="USD"/>
    <n v="1524286800"/>
    <x v="769"/>
    <n v="1524891600"/>
    <d v="2018-04-27T05:00:00"/>
    <b v="1"/>
    <b v="0"/>
  </r>
  <r>
    <n v="859"/>
    <s v="Martinez Ltd"/>
    <s v="Multi-layered upward-trending groupware"/>
    <n v="7300"/>
    <n v="2594"/>
    <x v="0"/>
    <n v="0.35534246575342465"/>
    <n v="41.174603174603178"/>
    <x v="3"/>
    <s v="plays"/>
    <n v="63"/>
    <s v="US"/>
    <s v="USD"/>
    <n v="1362117600"/>
    <x v="770"/>
    <n v="1363669200"/>
    <d v="2013-03-18T05:00:00"/>
    <b v="0"/>
    <b v="1"/>
  </r>
  <r>
    <n v="860"/>
    <s v="Lee PLC"/>
    <s v="Re-contextualized leadingedge firmware"/>
    <n v="2000"/>
    <n v="5033"/>
    <x v="1"/>
    <n v="2.5165000000000002"/>
    <n v="77.430769230769229"/>
    <x v="2"/>
    <s v="wearables"/>
    <n v="65"/>
    <s v="US"/>
    <s v="USD"/>
    <n v="1550556000"/>
    <x v="771"/>
    <n v="1551420000"/>
    <d v="2019-02-28T06:00:00"/>
    <b v="0"/>
    <b v="1"/>
  </r>
  <r>
    <n v="861"/>
    <s v="Young, Ramsey and Powell"/>
    <s v="Devolved disintermediate analyzer"/>
    <n v="8800"/>
    <n v="9317"/>
    <x v="1"/>
    <n v="1.0587500000000001"/>
    <n v="57.159509202453989"/>
    <x v="3"/>
    <s v="plays"/>
    <n v="163"/>
    <s v="US"/>
    <s v="USD"/>
    <n v="1269147600"/>
    <x v="772"/>
    <n v="1269838800"/>
    <d v="2010-03-28T05:00:00"/>
    <b v="0"/>
    <b v="0"/>
  </r>
  <r>
    <n v="862"/>
    <s v="Lewis and Sons"/>
    <s v="Profound disintermediate open system"/>
    <n v="3500"/>
    <n v="6560"/>
    <x v="1"/>
    <n v="1.8742857142857143"/>
    <n v="77.17647058823529"/>
    <x v="3"/>
    <s v="plays"/>
    <n v="85"/>
    <s v="US"/>
    <s v="USD"/>
    <n v="1312174800"/>
    <x v="773"/>
    <n v="1312520400"/>
    <d v="2011-08-04T05:00:00"/>
    <b v="0"/>
    <b v="0"/>
  </r>
  <r>
    <n v="863"/>
    <s v="Davis-Johnson"/>
    <s v="Automated reciprocal protocol"/>
    <n v="1400"/>
    <n v="5415"/>
    <x v="1"/>
    <n v="3.8678571428571429"/>
    <n v="24.953917050691246"/>
    <x v="4"/>
    <s v="television"/>
    <n v="217"/>
    <s v="US"/>
    <s v="USD"/>
    <n v="1434517200"/>
    <x v="774"/>
    <n v="1436504400"/>
    <d v="2015-07-09T05:00:00"/>
    <b v="0"/>
    <b v="1"/>
  </r>
  <r>
    <n v="864"/>
    <s v="Stevenson-Thompson"/>
    <s v="Automated static workforce"/>
    <n v="4200"/>
    <n v="14577"/>
    <x v="1"/>
    <n v="3.4707142857142856"/>
    <n v="97.18"/>
    <x v="4"/>
    <s v="shorts"/>
    <n v="150"/>
    <s v="US"/>
    <s v="USD"/>
    <n v="1471582800"/>
    <x v="775"/>
    <n v="1472014800"/>
    <d v="2016-08-23T05:00:00"/>
    <b v="0"/>
    <b v="0"/>
  </r>
  <r>
    <n v="865"/>
    <s v="Ellis, Smith and Armstrong"/>
    <s v="Horizontal attitude-oriented help-desk"/>
    <n v="81000"/>
    <n v="150515"/>
    <x v="1"/>
    <n v="1.8582098765432098"/>
    <n v="46.000916870415651"/>
    <x v="3"/>
    <s v="plays"/>
    <n v="3272"/>
    <s v="US"/>
    <s v="USD"/>
    <n v="1410757200"/>
    <x v="776"/>
    <n v="1411534800"/>
    <d v="2014-09-23T05:00:00"/>
    <b v="0"/>
    <b v="0"/>
  </r>
  <r>
    <n v="866"/>
    <s v="Jackson-Brown"/>
    <s v="Versatile 5thgeneration matrices"/>
    <n v="182800"/>
    <n v="79045"/>
    <x v="3"/>
    <n v="0.43241247264770238"/>
    <n v="88.023385300668153"/>
    <x v="7"/>
    <s v="photography books"/>
    <n v="898"/>
    <s v="US"/>
    <s v="USD"/>
    <n v="1304830800"/>
    <x v="777"/>
    <n v="1304917200"/>
    <d v="2011-05-08T05:00:00"/>
    <b v="0"/>
    <b v="0"/>
  </r>
  <r>
    <n v="867"/>
    <s v="Kane, Pruitt and Rivera"/>
    <s v="Cross-platform next generation service-desk"/>
    <n v="4800"/>
    <n v="7797"/>
    <x v="1"/>
    <n v="1.6243749999999999"/>
    <n v="25.99"/>
    <x v="0"/>
    <s v="food trucks"/>
    <n v="300"/>
    <s v="US"/>
    <s v="USD"/>
    <n v="1539061200"/>
    <x v="778"/>
    <n v="1539579600"/>
    <d v="2018-10-14T05:00:00"/>
    <b v="0"/>
    <b v="0"/>
  </r>
  <r>
    <n v="868"/>
    <s v="Wood, Buckley and Meza"/>
    <s v="Front-line web-enabled installation"/>
    <n v="7000"/>
    <n v="12939"/>
    <x v="1"/>
    <n v="1.8484285714285715"/>
    <n v="102.69047619047619"/>
    <x v="3"/>
    <s v="plays"/>
    <n v="126"/>
    <s v="US"/>
    <s v="USD"/>
    <n v="1381554000"/>
    <x v="779"/>
    <n v="1382504400"/>
    <d v="2013-10-22T05:00:00"/>
    <b v="0"/>
    <b v="0"/>
  </r>
  <r>
    <n v="869"/>
    <s v="Brown-Williams"/>
    <s v="Multi-channeled responsive product"/>
    <n v="161900"/>
    <n v="38376"/>
    <x v="0"/>
    <n v="0.23703520691785052"/>
    <n v="72.958174904942965"/>
    <x v="4"/>
    <s v="drama"/>
    <n v="526"/>
    <s v="US"/>
    <s v="USD"/>
    <n v="1277096400"/>
    <x v="780"/>
    <n v="1278306000"/>
    <d v="2010-07-04T05:00:00"/>
    <b v="0"/>
    <b v="0"/>
  </r>
  <r>
    <n v="870"/>
    <s v="Hansen-Austin"/>
    <s v="Adaptive demand-driven encryption"/>
    <n v="7700"/>
    <n v="6920"/>
    <x v="0"/>
    <n v="0.89870129870129867"/>
    <n v="57.190082644628099"/>
    <x v="3"/>
    <s v="plays"/>
    <n v="121"/>
    <s v="US"/>
    <s v="USD"/>
    <n v="1440392400"/>
    <x v="335"/>
    <n v="1442552400"/>
    <d v="2015-09-17T05:00:00"/>
    <b v="0"/>
    <b v="0"/>
  </r>
  <r>
    <n v="871"/>
    <s v="Santana-George"/>
    <s v="Re-engineered client-driven knowledge user"/>
    <n v="71500"/>
    <n v="194912"/>
    <x v="1"/>
    <n v="2.7260419580419581"/>
    <n v="84.013793103448279"/>
    <x v="3"/>
    <s v="plays"/>
    <n v="2320"/>
    <s v="US"/>
    <s v="USD"/>
    <n v="1509512400"/>
    <x v="535"/>
    <n v="1511071200"/>
    <d v="2017-11-18T06:00:00"/>
    <b v="0"/>
    <b v="1"/>
  </r>
  <r>
    <n v="872"/>
    <s v="Davis LLC"/>
    <s v="Compatible logistical paradigm"/>
    <n v="4700"/>
    <n v="7992"/>
    <x v="1"/>
    <n v="1.7004255319148935"/>
    <n v="98.666666666666671"/>
    <x v="4"/>
    <s v="science fiction"/>
    <n v="81"/>
    <s v="AU"/>
    <s v="AUD"/>
    <n v="1535950800"/>
    <x v="270"/>
    <n v="1536382800"/>
    <d v="2018-09-07T05:00:00"/>
    <b v="0"/>
    <b v="0"/>
  </r>
  <r>
    <n v="873"/>
    <s v="Vazquez, Ochoa and Clark"/>
    <s v="Intuitive value-added installation"/>
    <n v="42100"/>
    <n v="79268"/>
    <x v="1"/>
    <n v="1.8828503562945369"/>
    <n v="42.007419183889773"/>
    <x v="7"/>
    <s v="photography books"/>
    <n v="1887"/>
    <s v="US"/>
    <s v="USD"/>
    <n v="1389160800"/>
    <x v="781"/>
    <n v="1389592800"/>
    <d v="2014-01-12T06:00:00"/>
    <b v="0"/>
    <b v="0"/>
  </r>
  <r>
    <n v="874"/>
    <s v="Chung-Nguyen"/>
    <s v="Managed discrete parallelism"/>
    <n v="40200"/>
    <n v="139468"/>
    <x v="1"/>
    <n v="3.4693532338308457"/>
    <n v="32.002753556677376"/>
    <x v="7"/>
    <s v="photography books"/>
    <n v="4358"/>
    <s v="US"/>
    <s v="USD"/>
    <n v="1271998800"/>
    <x v="782"/>
    <n v="1275282000"/>
    <d v="2010-05-30T05:00:00"/>
    <b v="0"/>
    <b v="1"/>
  </r>
  <r>
    <n v="875"/>
    <s v="Mueller-Harmon"/>
    <s v="Implemented tangible approach"/>
    <n v="7900"/>
    <n v="5465"/>
    <x v="0"/>
    <n v="0.6917721518987342"/>
    <n v="81.567164179104481"/>
    <x v="1"/>
    <s v="rock"/>
    <n v="67"/>
    <s v="US"/>
    <s v="USD"/>
    <n v="1294898400"/>
    <x v="783"/>
    <n v="1294984800"/>
    <d v="2011-01-13T06:00:00"/>
    <b v="0"/>
    <b v="0"/>
  </r>
  <r>
    <n v="876"/>
    <s v="Dixon, Perez and Banks"/>
    <s v="Re-engineered encompassing definition"/>
    <n v="8300"/>
    <n v="2111"/>
    <x v="0"/>
    <n v="0.25433734939759034"/>
    <n v="37.035087719298247"/>
    <x v="7"/>
    <s v="photography books"/>
    <n v="57"/>
    <s v="CA"/>
    <s v="CAD"/>
    <n v="1559970000"/>
    <x v="784"/>
    <n v="1562043600"/>
    <d v="2019-07-01T05:00:00"/>
    <b v="0"/>
    <b v="0"/>
  </r>
  <r>
    <n v="877"/>
    <s v="Estrada Group"/>
    <s v="Multi-lateral uniform collaboration"/>
    <n v="163600"/>
    <n v="126628"/>
    <x v="0"/>
    <n v="0.77400977995110021"/>
    <n v="103.033360455655"/>
    <x v="0"/>
    <s v="food trucks"/>
    <n v="1229"/>
    <s v="US"/>
    <s v="USD"/>
    <n v="1469509200"/>
    <x v="785"/>
    <n v="1469595600"/>
    <d v="2016-07-26T05:00:00"/>
    <b v="0"/>
    <b v="0"/>
  </r>
  <r>
    <n v="878"/>
    <s v="Lutz Group"/>
    <s v="Enterprise-wide foreground paradigm"/>
    <n v="2700"/>
    <n v="1012"/>
    <x v="0"/>
    <n v="0.37481481481481482"/>
    <n v="84.333333333333329"/>
    <x v="1"/>
    <s v="metal"/>
    <n v="12"/>
    <s v="IT"/>
    <s v="EUR"/>
    <n v="1579068000"/>
    <x v="786"/>
    <n v="1581141600"/>
    <d v="2020-02-07T06:00:00"/>
    <b v="0"/>
    <b v="0"/>
  </r>
  <r>
    <n v="879"/>
    <s v="Ortiz Inc"/>
    <s v="Stand-alone incremental parallelism"/>
    <n v="1000"/>
    <n v="5438"/>
    <x v="1"/>
    <n v="5.4379999999999997"/>
    <n v="102.60377358490567"/>
    <x v="5"/>
    <s v="nonfiction"/>
    <n v="53"/>
    <s v="US"/>
    <s v="USD"/>
    <n v="1487743200"/>
    <x v="787"/>
    <n v="1488520800"/>
    <d v="2017-03-02T06:00:00"/>
    <b v="0"/>
    <b v="0"/>
  </r>
  <r>
    <n v="880"/>
    <s v="Craig, Ellis and Miller"/>
    <s v="Persevering 5thgeneration throughput"/>
    <n v="84500"/>
    <n v="193101"/>
    <x v="1"/>
    <n v="2.2852189349112426"/>
    <n v="79.992129246064621"/>
    <x v="1"/>
    <s v="electric music"/>
    <n v="2414"/>
    <s v="US"/>
    <s v="USD"/>
    <n v="1563685200"/>
    <x v="788"/>
    <n v="1563858000"/>
    <d v="2019-07-22T05:00:00"/>
    <b v="0"/>
    <b v="0"/>
  </r>
  <r>
    <n v="881"/>
    <s v="Charles Inc"/>
    <s v="Implemented object-oriented synergy"/>
    <n v="81300"/>
    <n v="31665"/>
    <x v="0"/>
    <n v="0.38948339483394834"/>
    <n v="70.055309734513273"/>
    <x v="3"/>
    <s v="plays"/>
    <n v="452"/>
    <s v="US"/>
    <s v="USD"/>
    <n v="1436418000"/>
    <x v="330"/>
    <n v="1438923600"/>
    <d v="2015-08-06T05:00:00"/>
    <b v="0"/>
    <b v="1"/>
  </r>
  <r>
    <n v="882"/>
    <s v="White-Rosario"/>
    <s v="Balanced demand-driven definition"/>
    <n v="800"/>
    <n v="2960"/>
    <x v="1"/>
    <n v="3.7"/>
    <n v="37"/>
    <x v="3"/>
    <s v="plays"/>
    <n v="80"/>
    <s v="US"/>
    <s v="USD"/>
    <n v="1421820000"/>
    <x v="789"/>
    <n v="1422165600"/>
    <d v="2015-01-24T06:00:00"/>
    <b v="0"/>
    <b v="0"/>
  </r>
  <r>
    <n v="883"/>
    <s v="Simmons-Villarreal"/>
    <s v="Customer-focused mobile Graphic Interface"/>
    <n v="3400"/>
    <n v="8089"/>
    <x v="1"/>
    <n v="2.3791176470588233"/>
    <n v="41.911917098445599"/>
    <x v="4"/>
    <s v="shorts"/>
    <n v="193"/>
    <s v="US"/>
    <s v="USD"/>
    <n v="1274763600"/>
    <x v="790"/>
    <n v="1277874000"/>
    <d v="2010-06-29T05:00:00"/>
    <b v="0"/>
    <b v="0"/>
  </r>
  <r>
    <n v="884"/>
    <s v="Strickland Group"/>
    <s v="Horizontal secondary interface"/>
    <n v="170800"/>
    <n v="109374"/>
    <x v="0"/>
    <n v="0.64036299765807958"/>
    <n v="57.992576882290564"/>
    <x v="3"/>
    <s v="plays"/>
    <n v="1886"/>
    <s v="US"/>
    <s v="USD"/>
    <n v="1399179600"/>
    <x v="791"/>
    <n v="1399352400"/>
    <d v="2014-05-05T05:00:00"/>
    <b v="0"/>
    <b v="1"/>
  </r>
  <r>
    <n v="885"/>
    <s v="Lynch Ltd"/>
    <s v="Virtual analyzing collaboration"/>
    <n v="1800"/>
    <n v="2129"/>
    <x v="1"/>
    <n v="1.1827777777777777"/>
    <n v="40.942307692307693"/>
    <x v="3"/>
    <s v="plays"/>
    <n v="52"/>
    <s v="US"/>
    <s v="USD"/>
    <n v="1275800400"/>
    <x v="792"/>
    <n v="1279083600"/>
    <d v="2010-07-13T05:00:00"/>
    <b v="0"/>
    <b v="0"/>
  </r>
  <r>
    <n v="886"/>
    <s v="Sanders LLC"/>
    <s v="Multi-tiered explicit focus group"/>
    <n v="150600"/>
    <n v="127745"/>
    <x v="0"/>
    <n v="0.84824037184594958"/>
    <n v="69.9972602739726"/>
    <x v="1"/>
    <s v="indie rock"/>
    <n v="1825"/>
    <s v="US"/>
    <s v="USD"/>
    <n v="1282798800"/>
    <x v="793"/>
    <n v="1284354000"/>
    <d v="2010-09-12T05:00:00"/>
    <b v="0"/>
    <b v="0"/>
  </r>
  <r>
    <n v="887"/>
    <s v="Cooper LLC"/>
    <s v="Multi-layered systematic knowledgebase"/>
    <n v="7800"/>
    <n v="2289"/>
    <x v="0"/>
    <n v="0.29346153846153844"/>
    <n v="73.838709677419359"/>
    <x v="3"/>
    <s v="plays"/>
    <n v="31"/>
    <s v="US"/>
    <s v="USD"/>
    <n v="1437109200"/>
    <x v="794"/>
    <n v="1441170000"/>
    <d v="2015-09-01T05:00:00"/>
    <b v="0"/>
    <b v="1"/>
  </r>
  <r>
    <n v="888"/>
    <s v="Palmer Ltd"/>
    <s v="Reverse-engineered uniform knowledge user"/>
    <n v="5800"/>
    <n v="12174"/>
    <x v="1"/>
    <n v="2.0989655172413793"/>
    <n v="41.979310344827589"/>
    <x v="3"/>
    <s v="plays"/>
    <n v="290"/>
    <s v="US"/>
    <s v="USD"/>
    <n v="1491886800"/>
    <x v="795"/>
    <n v="1493528400"/>
    <d v="2017-04-29T05:00:00"/>
    <b v="0"/>
    <b v="0"/>
  </r>
  <r>
    <n v="889"/>
    <s v="Santos Group"/>
    <s v="Secured dynamic capacity"/>
    <n v="5600"/>
    <n v="9508"/>
    <x v="1"/>
    <n v="1.697857142857143"/>
    <n v="77.93442622950819"/>
    <x v="1"/>
    <s v="electric music"/>
    <n v="122"/>
    <s v="US"/>
    <s v="USD"/>
    <n v="1394600400"/>
    <x v="796"/>
    <n v="1395205200"/>
    <d v="2014-03-18T05:00:00"/>
    <b v="0"/>
    <b v="1"/>
  </r>
  <r>
    <n v="890"/>
    <s v="Christian, Kim and Jimenez"/>
    <s v="Devolved foreground throughput"/>
    <n v="134400"/>
    <n v="155849"/>
    <x v="1"/>
    <n v="1.1595907738095239"/>
    <n v="106.01972789115646"/>
    <x v="1"/>
    <s v="indie rock"/>
    <n v="1470"/>
    <s v="US"/>
    <s v="USD"/>
    <n v="1561352400"/>
    <x v="797"/>
    <n v="1561438800"/>
    <d v="2019-06-24T05:00:00"/>
    <b v="0"/>
    <b v="0"/>
  </r>
  <r>
    <n v="891"/>
    <s v="Williams, Price and Hurley"/>
    <s v="Synchronized demand-driven infrastructure"/>
    <n v="3000"/>
    <n v="7758"/>
    <x v="1"/>
    <n v="2.5859999999999999"/>
    <n v="47.018181818181816"/>
    <x v="4"/>
    <s v="documentary"/>
    <n v="165"/>
    <s v="CA"/>
    <s v="CAD"/>
    <n v="1322892000"/>
    <x v="798"/>
    <n v="1326693600"/>
    <d v="2012-01-15T06:00:00"/>
    <b v="0"/>
    <b v="0"/>
  </r>
  <r>
    <n v="892"/>
    <s v="Anderson, Parks and Estrada"/>
    <s v="Realigned discrete structure"/>
    <n v="6000"/>
    <n v="13835"/>
    <x v="1"/>
    <n v="2.3058333333333332"/>
    <n v="76.016483516483518"/>
    <x v="5"/>
    <s v="translations"/>
    <n v="182"/>
    <s v="US"/>
    <s v="USD"/>
    <n v="1274418000"/>
    <x v="799"/>
    <n v="1277960400"/>
    <d v="2010-06-30T05:00:00"/>
    <b v="0"/>
    <b v="0"/>
  </r>
  <r>
    <n v="893"/>
    <s v="Collins-Martinez"/>
    <s v="Progressive grid-enabled website"/>
    <n v="8400"/>
    <n v="10770"/>
    <x v="1"/>
    <n v="1.2821428571428573"/>
    <n v="54.120603015075375"/>
    <x v="4"/>
    <s v="documentary"/>
    <n v="199"/>
    <s v="IT"/>
    <s v="EUR"/>
    <n v="1434344400"/>
    <x v="800"/>
    <n v="1434690000"/>
    <d v="2015-06-18T05:00:00"/>
    <b v="0"/>
    <b v="1"/>
  </r>
  <r>
    <n v="894"/>
    <s v="Barrett Inc"/>
    <s v="Organic cohesive neural-net"/>
    <n v="1700"/>
    <n v="3208"/>
    <x v="1"/>
    <n v="1.8870588235294117"/>
    <n v="57.285714285714285"/>
    <x v="4"/>
    <s v="television"/>
    <n v="56"/>
    <s v="GB"/>
    <s v="GBP"/>
    <n v="1373518800"/>
    <x v="801"/>
    <n v="1376110800"/>
    <d v="2013-08-09T05:00:00"/>
    <b v="0"/>
    <b v="1"/>
  </r>
  <r>
    <n v="895"/>
    <s v="Adams-Rollins"/>
    <s v="Integrated demand-driven info-mediaries"/>
    <n v="159800"/>
    <n v="11108"/>
    <x v="0"/>
    <n v="6.9511889862327911E-2"/>
    <n v="103.81308411214954"/>
    <x v="3"/>
    <s v="plays"/>
    <n v="107"/>
    <s v="US"/>
    <s v="USD"/>
    <n v="1517637600"/>
    <x v="802"/>
    <n v="1518415200"/>
    <d v="2018-02-11T06:00:00"/>
    <b v="0"/>
    <b v="0"/>
  </r>
  <r>
    <n v="896"/>
    <s v="Wright-Bryant"/>
    <s v="Reverse-engineered client-server extranet"/>
    <n v="19800"/>
    <n v="153338"/>
    <x v="1"/>
    <n v="7.7443434343434348"/>
    <n v="105.02602739726028"/>
    <x v="0"/>
    <s v="food trucks"/>
    <n v="1460"/>
    <s v="AU"/>
    <s v="AUD"/>
    <n v="1310619600"/>
    <x v="803"/>
    <n v="1310878800"/>
    <d v="2011-07-16T05:00:00"/>
    <b v="0"/>
    <b v="1"/>
  </r>
  <r>
    <n v="897"/>
    <s v="Berry-Cannon"/>
    <s v="Organized discrete encoding"/>
    <n v="8800"/>
    <n v="2437"/>
    <x v="0"/>
    <n v="0.27693181818181817"/>
    <n v="90.259259259259252"/>
    <x v="3"/>
    <s v="plays"/>
    <n v="27"/>
    <s v="US"/>
    <s v="USD"/>
    <n v="1556427600"/>
    <x v="212"/>
    <n v="1556600400"/>
    <d v="2019-04-29T05:00:00"/>
    <b v="0"/>
    <b v="0"/>
  </r>
  <r>
    <n v="898"/>
    <s v="Davis-Gonzalez"/>
    <s v="Balanced regional flexibility"/>
    <n v="179100"/>
    <n v="93991"/>
    <x v="0"/>
    <n v="0.52479620323841425"/>
    <n v="76.978705978705975"/>
    <x v="4"/>
    <s v="documentary"/>
    <n v="1221"/>
    <s v="US"/>
    <s v="USD"/>
    <n v="1576476000"/>
    <x v="804"/>
    <n v="1576994400"/>
    <d v="2019-12-21T06:00:00"/>
    <b v="0"/>
    <b v="0"/>
  </r>
  <r>
    <n v="899"/>
    <s v="Best-Young"/>
    <s v="Implemented multimedia time-frame"/>
    <n v="3100"/>
    <n v="12620"/>
    <x v="1"/>
    <n v="4.0709677419354842"/>
    <n v="102.60162601626017"/>
    <x v="1"/>
    <s v="jazz"/>
    <n v="123"/>
    <s v="CH"/>
    <s v="CHF"/>
    <n v="1381122000"/>
    <x v="805"/>
    <n v="1382677200"/>
    <d v="2013-10-24T05:00:00"/>
    <b v="0"/>
    <b v="0"/>
  </r>
  <r>
    <n v="900"/>
    <s v="Powers, Smith and Deleon"/>
    <s v="Enhanced uniform service-desk"/>
    <n v="100"/>
    <n v="2"/>
    <x v="0"/>
    <n v="0.02"/>
    <n v="2"/>
    <x v="2"/>
    <s v="web"/>
    <n v="1"/>
    <s v="US"/>
    <s v="USD"/>
    <n v="1411102800"/>
    <x v="806"/>
    <n v="1411189200"/>
    <d v="2014-09-19T05:00:00"/>
    <b v="0"/>
    <b v="1"/>
  </r>
  <r>
    <n v="901"/>
    <s v="Hogan Group"/>
    <s v="Versatile bottom-line definition"/>
    <n v="5600"/>
    <n v="8746"/>
    <x v="1"/>
    <n v="1.5617857142857143"/>
    <n v="55.0062893081761"/>
    <x v="1"/>
    <s v="rock"/>
    <n v="159"/>
    <s v="US"/>
    <s v="USD"/>
    <n v="1531803600"/>
    <x v="807"/>
    <n v="1534654800"/>
    <d v="2018-08-18T05:00:00"/>
    <b v="0"/>
    <b v="1"/>
  </r>
  <r>
    <n v="902"/>
    <s v="Wang, Silva and Byrd"/>
    <s v="Integrated bifurcated software"/>
    <n v="1400"/>
    <n v="3534"/>
    <x v="1"/>
    <n v="2.5242857142857145"/>
    <n v="32.127272727272725"/>
    <x v="2"/>
    <s v="web"/>
    <n v="110"/>
    <s v="US"/>
    <s v="USD"/>
    <n v="1454133600"/>
    <x v="722"/>
    <n v="1457762400"/>
    <d v="2016-03-11T06:00:00"/>
    <b v="0"/>
    <b v="0"/>
  </r>
  <r>
    <n v="903"/>
    <s v="Parker-Morris"/>
    <s v="Assimilated next generation instruction set"/>
    <n v="41000"/>
    <n v="709"/>
    <x v="2"/>
    <n v="1.729268292682927E-2"/>
    <n v="50.642857142857146"/>
    <x v="5"/>
    <s v="nonfiction"/>
    <n v="14"/>
    <s v="US"/>
    <s v="USD"/>
    <n v="1336194000"/>
    <x v="477"/>
    <n v="1337490000"/>
    <d v="2012-05-19T05:00:00"/>
    <b v="0"/>
    <b v="1"/>
  </r>
  <r>
    <n v="904"/>
    <s v="Rodriguez, Johnson and Jackson"/>
    <s v="Digitized foreground array"/>
    <n v="6500"/>
    <n v="795"/>
    <x v="0"/>
    <n v="0.12230769230769231"/>
    <n v="49.6875"/>
    <x v="5"/>
    <s v="radio &amp; podcasts"/>
    <n v="16"/>
    <s v="US"/>
    <s v="USD"/>
    <n v="1349326800"/>
    <x v="259"/>
    <n v="1349672400"/>
    <d v="2012-10-07T05:00:00"/>
    <b v="0"/>
    <b v="0"/>
  </r>
  <r>
    <n v="905"/>
    <s v="Haynes PLC"/>
    <s v="Re-engineered clear-thinking project"/>
    <n v="7900"/>
    <n v="12955"/>
    <x v="1"/>
    <n v="1.6398734177215191"/>
    <n v="54.894067796610166"/>
    <x v="3"/>
    <s v="plays"/>
    <n v="236"/>
    <s v="US"/>
    <s v="USD"/>
    <n v="1379566800"/>
    <x v="9"/>
    <n v="1379826000"/>
    <d v="2013-09-21T05:00:00"/>
    <b v="0"/>
    <b v="0"/>
  </r>
  <r>
    <n v="906"/>
    <s v="Hayes Group"/>
    <s v="Implemented even-keeled standardization"/>
    <n v="5500"/>
    <n v="8964"/>
    <x v="1"/>
    <n v="1.6298181818181818"/>
    <n v="46.931937172774866"/>
    <x v="4"/>
    <s v="documentary"/>
    <n v="191"/>
    <s v="US"/>
    <s v="USD"/>
    <n v="1494651600"/>
    <x v="808"/>
    <n v="1497762000"/>
    <d v="2017-06-17T05:00:00"/>
    <b v="1"/>
    <b v="1"/>
  </r>
  <r>
    <n v="907"/>
    <s v="White, Pena and Calhoun"/>
    <s v="Quality-focused asymmetric adapter"/>
    <n v="9100"/>
    <n v="1843"/>
    <x v="0"/>
    <n v="0.20252747252747252"/>
    <n v="44.951219512195124"/>
    <x v="3"/>
    <s v="plays"/>
    <n v="41"/>
    <s v="US"/>
    <s v="USD"/>
    <n v="1303880400"/>
    <x v="809"/>
    <n v="1304485200"/>
    <d v="2011-05-03T05:00:00"/>
    <b v="0"/>
    <b v="0"/>
  </r>
  <r>
    <n v="908"/>
    <s v="Bryant-Pope"/>
    <s v="Networked intangible help-desk"/>
    <n v="38200"/>
    <n v="121950"/>
    <x v="1"/>
    <n v="3.1924083769633507"/>
    <n v="30.99898322318251"/>
    <x v="6"/>
    <s v="video games"/>
    <n v="3934"/>
    <s v="US"/>
    <s v="USD"/>
    <n v="1335934800"/>
    <x v="444"/>
    <n v="1336885200"/>
    <d v="2012-05-12T05:00:00"/>
    <b v="0"/>
    <b v="0"/>
  </r>
  <r>
    <n v="909"/>
    <s v="Gates, Li and Thompson"/>
    <s v="Synchronized attitude-oriented frame"/>
    <n v="1800"/>
    <n v="8621"/>
    <x v="1"/>
    <n v="4.7894444444444444"/>
    <n v="107.7625"/>
    <x v="3"/>
    <s v="plays"/>
    <n v="80"/>
    <s v="CA"/>
    <s v="CAD"/>
    <n v="1528088400"/>
    <x v="384"/>
    <n v="1530421200"/>
    <d v="2018-06-30T05:00:00"/>
    <b v="0"/>
    <b v="1"/>
  </r>
  <r>
    <n v="910"/>
    <s v="King-Morris"/>
    <s v="Proactive incremental architecture"/>
    <n v="154500"/>
    <n v="30215"/>
    <x v="3"/>
    <n v="0.19556634304207121"/>
    <n v="102.07770270270271"/>
    <x v="3"/>
    <s v="plays"/>
    <n v="296"/>
    <s v="US"/>
    <s v="USD"/>
    <n v="1421906400"/>
    <x v="810"/>
    <n v="1421992800"/>
    <d v="2015-01-22T06:00:00"/>
    <b v="0"/>
    <b v="0"/>
  </r>
  <r>
    <n v="911"/>
    <s v="Carter, Cole and Curtis"/>
    <s v="Cloned responsive standardization"/>
    <n v="5800"/>
    <n v="11539"/>
    <x v="1"/>
    <n v="1.9894827586206896"/>
    <n v="24.976190476190474"/>
    <x v="2"/>
    <s v="web"/>
    <n v="462"/>
    <s v="US"/>
    <s v="USD"/>
    <n v="1568005200"/>
    <x v="811"/>
    <n v="1568178000"/>
    <d v="2019-09-10T05:00:00"/>
    <b v="1"/>
    <b v="0"/>
  </r>
  <r>
    <n v="912"/>
    <s v="Sanchez-Parsons"/>
    <s v="Reduced bifurcated pricing structure"/>
    <n v="1800"/>
    <n v="14310"/>
    <x v="1"/>
    <n v="7.95"/>
    <n v="79.944134078212286"/>
    <x v="4"/>
    <s v="drama"/>
    <n v="179"/>
    <s v="US"/>
    <s v="USD"/>
    <n v="1346821200"/>
    <x v="812"/>
    <n v="1347944400"/>
    <d v="2012-09-17T05:00:00"/>
    <b v="1"/>
    <b v="0"/>
  </r>
  <r>
    <n v="913"/>
    <s v="Rivera-Pearson"/>
    <s v="Re-engineered asymmetric challenge"/>
    <n v="70200"/>
    <n v="35536"/>
    <x v="0"/>
    <n v="0.50621082621082625"/>
    <n v="67.946462715105156"/>
    <x v="4"/>
    <s v="drama"/>
    <n v="523"/>
    <s v="AU"/>
    <s v="AUD"/>
    <n v="1557637200"/>
    <x v="813"/>
    <n v="1558760400"/>
    <d v="2019-05-24T05:00:00"/>
    <b v="0"/>
    <b v="0"/>
  </r>
  <r>
    <n v="914"/>
    <s v="Ramirez, Padilla and Barrera"/>
    <s v="Diverse client-driven conglomeration"/>
    <n v="6400"/>
    <n v="3676"/>
    <x v="0"/>
    <n v="0.57437499999999997"/>
    <n v="26.070921985815602"/>
    <x v="3"/>
    <s v="plays"/>
    <n v="141"/>
    <s v="GB"/>
    <s v="GBP"/>
    <n v="1375592400"/>
    <x v="814"/>
    <n v="1376629200"/>
    <d v="2013-08-15T05:00:00"/>
    <b v="0"/>
    <b v="0"/>
  </r>
  <r>
    <n v="915"/>
    <s v="Riggs Group"/>
    <s v="Configurable upward-trending solution"/>
    <n v="125900"/>
    <n v="195936"/>
    <x v="1"/>
    <n v="1.5562827640984909"/>
    <n v="105.0032154340836"/>
    <x v="4"/>
    <s v="television"/>
    <n v="1866"/>
    <s v="GB"/>
    <s v="GBP"/>
    <n v="1503982800"/>
    <x v="80"/>
    <n v="1504760400"/>
    <d v="2017-09-06T05:00:00"/>
    <b v="0"/>
    <b v="0"/>
  </r>
  <r>
    <n v="916"/>
    <s v="Clements Ltd"/>
    <s v="Persistent bandwidth-monitored framework"/>
    <n v="3700"/>
    <n v="1343"/>
    <x v="0"/>
    <n v="0.36297297297297298"/>
    <n v="25.826923076923077"/>
    <x v="7"/>
    <s v="photography books"/>
    <n v="52"/>
    <s v="US"/>
    <s v="USD"/>
    <n v="1418882400"/>
    <x v="815"/>
    <n v="1419660000"/>
    <d v="2014-12-26T06:00:00"/>
    <b v="0"/>
    <b v="0"/>
  </r>
  <r>
    <n v="917"/>
    <s v="Cooper Inc"/>
    <s v="Polarized discrete product"/>
    <n v="3600"/>
    <n v="2097"/>
    <x v="2"/>
    <n v="0.58250000000000002"/>
    <n v="77.666666666666671"/>
    <x v="4"/>
    <s v="shorts"/>
    <n v="27"/>
    <s v="GB"/>
    <s v="GBP"/>
    <n v="1309237200"/>
    <x v="816"/>
    <n v="1311310800"/>
    <d v="2011-07-21T05:00:00"/>
    <b v="0"/>
    <b v="1"/>
  </r>
  <r>
    <n v="918"/>
    <s v="Jones-Gonzalez"/>
    <s v="Seamless dynamic website"/>
    <n v="3800"/>
    <n v="9021"/>
    <x v="1"/>
    <n v="2.3739473684210526"/>
    <n v="57.82692307692308"/>
    <x v="5"/>
    <s v="radio &amp; podcasts"/>
    <n v="156"/>
    <s v="CH"/>
    <s v="CHF"/>
    <n v="1343365200"/>
    <x v="474"/>
    <n v="1344315600"/>
    <d v="2012-08-06T05:00:00"/>
    <b v="0"/>
    <b v="0"/>
  </r>
  <r>
    <n v="919"/>
    <s v="Fox Ltd"/>
    <s v="Extended multimedia firmware"/>
    <n v="35600"/>
    <n v="20915"/>
    <x v="0"/>
    <n v="0.58750000000000002"/>
    <n v="92.955555555555549"/>
    <x v="3"/>
    <s v="plays"/>
    <n v="225"/>
    <s v="AU"/>
    <s v="AUD"/>
    <n v="1507957200"/>
    <x v="817"/>
    <n v="1510725600"/>
    <d v="2017-11-14T06:00:00"/>
    <b v="0"/>
    <b v="1"/>
  </r>
  <r>
    <n v="920"/>
    <s v="Green, Murphy and Webb"/>
    <s v="Versatile directional project"/>
    <n v="5300"/>
    <n v="9676"/>
    <x v="1"/>
    <n v="1.8256603773584905"/>
    <n v="37.945098039215686"/>
    <x v="4"/>
    <s v="animation"/>
    <n v="255"/>
    <s v="US"/>
    <s v="USD"/>
    <n v="1549519200"/>
    <x v="818"/>
    <n v="1551247200"/>
    <d v="2019-02-26T06:00:00"/>
    <b v="1"/>
    <b v="0"/>
  </r>
  <r>
    <n v="921"/>
    <s v="Stevenson PLC"/>
    <s v="Profound directional knowledge user"/>
    <n v="160400"/>
    <n v="1210"/>
    <x v="0"/>
    <n v="7.5436408977556111E-3"/>
    <n v="31.842105263157894"/>
    <x v="2"/>
    <s v="web"/>
    <n v="38"/>
    <s v="US"/>
    <s v="USD"/>
    <n v="1329026400"/>
    <x v="819"/>
    <n v="1330236000"/>
    <d v="2012-02-25T06:00:00"/>
    <b v="0"/>
    <b v="0"/>
  </r>
  <r>
    <n v="922"/>
    <s v="Soto-Anthony"/>
    <s v="Ameliorated logistical capability"/>
    <n v="51400"/>
    <n v="90440"/>
    <x v="1"/>
    <n v="1.7595330739299611"/>
    <n v="40"/>
    <x v="1"/>
    <s v="world music"/>
    <n v="2261"/>
    <s v="US"/>
    <s v="USD"/>
    <n v="1544335200"/>
    <x v="609"/>
    <n v="1545112800"/>
    <d v="2018-12-17T06:00:00"/>
    <b v="0"/>
    <b v="1"/>
  </r>
  <r>
    <n v="923"/>
    <s v="Wise and Sons"/>
    <s v="Sharable discrete definition"/>
    <n v="1700"/>
    <n v="4044"/>
    <x v="1"/>
    <n v="2.3788235294117648"/>
    <n v="101.1"/>
    <x v="3"/>
    <s v="plays"/>
    <n v="40"/>
    <s v="US"/>
    <s v="USD"/>
    <n v="1279083600"/>
    <x v="547"/>
    <n v="1279170000"/>
    <d v="2010-07-14T05:00:00"/>
    <b v="0"/>
    <b v="0"/>
  </r>
  <r>
    <n v="924"/>
    <s v="Butler-Barr"/>
    <s v="User-friendly next generation core"/>
    <n v="39400"/>
    <n v="192292"/>
    <x v="1"/>
    <n v="4.8805076142131982"/>
    <n v="84.006989951944078"/>
    <x v="3"/>
    <s v="plays"/>
    <n v="2289"/>
    <s v="IT"/>
    <s v="EUR"/>
    <n v="1572498000"/>
    <x v="820"/>
    <n v="1573452000"/>
    <d v="2019-11-10T06:00:00"/>
    <b v="0"/>
    <b v="0"/>
  </r>
  <r>
    <n v="925"/>
    <s v="Wilson, Jefferson and Anderson"/>
    <s v="Profit-focused empowering system engine"/>
    <n v="3000"/>
    <n v="6722"/>
    <x v="1"/>
    <n v="2.2406666666666668"/>
    <n v="103.41538461538461"/>
    <x v="3"/>
    <s v="plays"/>
    <n v="65"/>
    <s v="US"/>
    <s v="USD"/>
    <n v="1506056400"/>
    <x v="821"/>
    <n v="1507093200"/>
    <d v="2017-10-03T05:00:00"/>
    <b v="0"/>
    <b v="0"/>
  </r>
  <r>
    <n v="926"/>
    <s v="Brown-Oliver"/>
    <s v="Synchronized cohesive encoding"/>
    <n v="8700"/>
    <n v="1577"/>
    <x v="0"/>
    <n v="0.18126436781609195"/>
    <n v="105.13333333333334"/>
    <x v="0"/>
    <s v="food trucks"/>
    <n v="15"/>
    <s v="US"/>
    <s v="USD"/>
    <n v="1463029200"/>
    <x v="151"/>
    <n v="1463374800"/>
    <d v="2016-05-15T05:00:00"/>
    <b v="0"/>
    <b v="0"/>
  </r>
  <r>
    <n v="927"/>
    <s v="Davis-Gardner"/>
    <s v="Synergistic dynamic utilization"/>
    <n v="7200"/>
    <n v="3301"/>
    <x v="0"/>
    <n v="0.45847222222222223"/>
    <n v="89.21621621621621"/>
    <x v="3"/>
    <s v="plays"/>
    <n v="37"/>
    <s v="US"/>
    <s v="USD"/>
    <n v="1342069200"/>
    <x v="822"/>
    <n v="1344574800"/>
    <d v="2012-08-09T05:00:00"/>
    <b v="0"/>
    <b v="0"/>
  </r>
  <r>
    <n v="928"/>
    <s v="Dawson Group"/>
    <s v="Triple-buffered bi-directional model"/>
    <n v="167400"/>
    <n v="196386"/>
    <x v="1"/>
    <n v="1.1731541218637993"/>
    <n v="51.995234312946785"/>
    <x v="2"/>
    <s v="web"/>
    <n v="3777"/>
    <s v="IT"/>
    <s v="EUR"/>
    <n v="1388296800"/>
    <x v="823"/>
    <n v="1389074400"/>
    <d v="2014-01-06T06:00:00"/>
    <b v="0"/>
    <b v="0"/>
  </r>
  <r>
    <n v="929"/>
    <s v="Turner-Terrell"/>
    <s v="Polarized tertiary function"/>
    <n v="5500"/>
    <n v="11952"/>
    <x v="1"/>
    <n v="2.173090909090909"/>
    <n v="64.956521739130437"/>
    <x v="3"/>
    <s v="plays"/>
    <n v="184"/>
    <s v="GB"/>
    <s v="GBP"/>
    <n v="1493787600"/>
    <x v="824"/>
    <n v="1494997200"/>
    <d v="2017-05-16T05:00:00"/>
    <b v="0"/>
    <b v="0"/>
  </r>
  <r>
    <n v="930"/>
    <s v="Hall, Buchanan and Benton"/>
    <s v="Configurable fault-tolerant structure"/>
    <n v="3500"/>
    <n v="3930"/>
    <x v="1"/>
    <n v="1.1228571428571428"/>
    <n v="46.235294117647058"/>
    <x v="3"/>
    <s v="plays"/>
    <n v="85"/>
    <s v="US"/>
    <s v="USD"/>
    <n v="1424844000"/>
    <x v="825"/>
    <n v="1425448800"/>
    <d v="2015-03-03T06:00:00"/>
    <b v="0"/>
    <b v="1"/>
  </r>
  <r>
    <n v="931"/>
    <s v="Lowery, Hayden and Cruz"/>
    <s v="Digitized 24/7 budgetary management"/>
    <n v="7900"/>
    <n v="5729"/>
    <x v="0"/>
    <n v="0.72518987341772156"/>
    <n v="51.151785714285715"/>
    <x v="3"/>
    <s v="plays"/>
    <n v="112"/>
    <s v="US"/>
    <s v="USD"/>
    <n v="1403931600"/>
    <x v="826"/>
    <n v="1404104400"/>
    <d v="2014-06-29T05:00:00"/>
    <b v="0"/>
    <b v="1"/>
  </r>
  <r>
    <n v="932"/>
    <s v="Mora, Miller and Harper"/>
    <s v="Stand-alone zero tolerance algorithm"/>
    <n v="2300"/>
    <n v="4883"/>
    <x v="1"/>
    <n v="2.1230434782608696"/>
    <n v="33.909722222222221"/>
    <x v="1"/>
    <s v="rock"/>
    <n v="144"/>
    <s v="US"/>
    <s v="USD"/>
    <n v="1394514000"/>
    <x v="827"/>
    <n v="1394773200"/>
    <d v="2014-03-13T05:00:00"/>
    <b v="0"/>
    <b v="0"/>
  </r>
  <r>
    <n v="933"/>
    <s v="Espinoza Group"/>
    <s v="Implemented tangible support"/>
    <n v="73000"/>
    <n v="175015"/>
    <x v="1"/>
    <n v="2.3974657534246577"/>
    <n v="92.016298633017882"/>
    <x v="3"/>
    <s v="plays"/>
    <n v="1902"/>
    <s v="US"/>
    <s v="USD"/>
    <n v="1365397200"/>
    <x v="828"/>
    <n v="1366520400"/>
    <d v="2013-04-20T05:00:00"/>
    <b v="0"/>
    <b v="0"/>
  </r>
  <r>
    <n v="934"/>
    <s v="Davis, Crawford and Lopez"/>
    <s v="Reactive radical framework"/>
    <n v="6200"/>
    <n v="11280"/>
    <x v="1"/>
    <n v="1.8193548387096774"/>
    <n v="107.42857142857143"/>
    <x v="3"/>
    <s v="plays"/>
    <n v="105"/>
    <s v="US"/>
    <s v="USD"/>
    <n v="1456120800"/>
    <x v="829"/>
    <n v="1456639200"/>
    <d v="2016-02-27T06:00:00"/>
    <b v="0"/>
    <b v="0"/>
  </r>
  <r>
    <n v="935"/>
    <s v="Richards, Stevens and Fleming"/>
    <s v="Object-based full-range knowledge user"/>
    <n v="6100"/>
    <n v="10012"/>
    <x v="1"/>
    <n v="1.6413114754098361"/>
    <n v="75.848484848484844"/>
    <x v="3"/>
    <s v="plays"/>
    <n v="132"/>
    <s v="US"/>
    <s v="USD"/>
    <n v="1437714000"/>
    <x v="830"/>
    <n v="1438318800"/>
    <d v="2015-07-30T05:00:00"/>
    <b v="0"/>
    <b v="0"/>
  </r>
  <r>
    <n v="936"/>
    <s v="Brown Ltd"/>
    <s v="Enhanced composite contingency"/>
    <n v="103200"/>
    <n v="1690"/>
    <x v="0"/>
    <n v="1.6375968992248063E-2"/>
    <n v="80.476190476190482"/>
    <x v="3"/>
    <s v="plays"/>
    <n v="21"/>
    <s v="US"/>
    <s v="USD"/>
    <n v="1563771600"/>
    <x v="831"/>
    <n v="1564030800"/>
    <d v="2019-07-24T05:00:00"/>
    <b v="1"/>
    <b v="0"/>
  </r>
  <r>
    <n v="937"/>
    <s v="Tapia, Sandoval and Hurley"/>
    <s v="Cloned fresh-thinking model"/>
    <n v="171000"/>
    <n v="84891"/>
    <x v="3"/>
    <n v="0.49643859649122807"/>
    <n v="86.978483606557376"/>
    <x v="4"/>
    <s v="documentary"/>
    <n v="976"/>
    <s v="US"/>
    <s v="USD"/>
    <n v="1448517600"/>
    <x v="832"/>
    <n v="1449295200"/>
    <d v="2015-12-04T06:00:00"/>
    <b v="0"/>
    <b v="0"/>
  </r>
  <r>
    <n v="938"/>
    <s v="Allen Inc"/>
    <s v="Total dedicated benchmark"/>
    <n v="9200"/>
    <n v="10093"/>
    <x v="1"/>
    <n v="1.0970652173913042"/>
    <n v="105.13541666666667"/>
    <x v="5"/>
    <s v="fiction"/>
    <n v="96"/>
    <s v="US"/>
    <s v="USD"/>
    <n v="1528779600"/>
    <x v="833"/>
    <n v="1531890000"/>
    <d v="2018-07-17T05:00:00"/>
    <b v="0"/>
    <b v="1"/>
  </r>
  <r>
    <n v="939"/>
    <s v="Williams, Johnson and Campbell"/>
    <s v="Streamlined human-resource Graphic Interface"/>
    <n v="7800"/>
    <n v="3839"/>
    <x v="0"/>
    <n v="0.49217948717948717"/>
    <n v="57.298507462686565"/>
    <x v="6"/>
    <s v="video games"/>
    <n v="67"/>
    <s v="US"/>
    <s v="USD"/>
    <n v="1304744400"/>
    <x v="834"/>
    <n v="1306213200"/>
    <d v="2011-05-23T05:00:00"/>
    <b v="0"/>
    <b v="1"/>
  </r>
  <r>
    <n v="940"/>
    <s v="Wiggins Ltd"/>
    <s v="Upgradable analyzing core"/>
    <n v="9900"/>
    <n v="6161"/>
    <x v="2"/>
    <n v="0.62232323232323228"/>
    <n v="93.348484848484844"/>
    <x v="2"/>
    <s v="web"/>
    <n v="66"/>
    <s v="CA"/>
    <s v="CAD"/>
    <n v="1354341600"/>
    <x v="835"/>
    <n v="1356242400"/>
    <d v="2012-12-22T06:00:00"/>
    <b v="0"/>
    <b v="0"/>
  </r>
  <r>
    <n v="941"/>
    <s v="Luna-Horne"/>
    <s v="Profound exuding pricing structure"/>
    <n v="43000"/>
    <n v="5615"/>
    <x v="0"/>
    <n v="0.1305813953488372"/>
    <n v="71.987179487179489"/>
    <x v="3"/>
    <s v="plays"/>
    <n v="78"/>
    <s v="US"/>
    <s v="USD"/>
    <n v="1294552800"/>
    <x v="836"/>
    <n v="1297576800"/>
    <d v="2011-02-12T06:00:00"/>
    <b v="1"/>
    <b v="0"/>
  </r>
  <r>
    <n v="942"/>
    <s v="Allen Inc"/>
    <s v="Horizontal optimizing model"/>
    <n v="9600"/>
    <n v="6205"/>
    <x v="0"/>
    <n v="0.64635416666666667"/>
    <n v="92.611940298507463"/>
    <x v="3"/>
    <s v="plays"/>
    <n v="67"/>
    <s v="AU"/>
    <s v="AUD"/>
    <n v="1295935200"/>
    <x v="837"/>
    <n v="1296194400"/>
    <d v="2011-01-27T06:00:00"/>
    <b v="0"/>
    <b v="0"/>
  </r>
  <r>
    <n v="943"/>
    <s v="Peterson, Gonzalez and Spencer"/>
    <s v="Synchronized fault-tolerant algorithm"/>
    <n v="7500"/>
    <n v="11969"/>
    <x v="1"/>
    <n v="1.5958666666666668"/>
    <n v="104.99122807017544"/>
    <x v="0"/>
    <s v="food trucks"/>
    <n v="114"/>
    <s v="US"/>
    <s v="USD"/>
    <n v="1411534800"/>
    <x v="219"/>
    <n v="1414558800"/>
    <d v="2014-10-28T05:00:00"/>
    <b v="0"/>
    <b v="0"/>
  </r>
  <r>
    <n v="944"/>
    <s v="Walter Inc"/>
    <s v="Streamlined 5thgeneration intranet"/>
    <n v="10000"/>
    <n v="8142"/>
    <x v="0"/>
    <n v="0.81420000000000003"/>
    <n v="30.958174904942965"/>
    <x v="7"/>
    <s v="photography books"/>
    <n v="263"/>
    <s v="AU"/>
    <s v="AUD"/>
    <n v="1486706400"/>
    <x v="365"/>
    <n v="1488348000"/>
    <d v="2017-02-28T06:00:00"/>
    <b v="0"/>
    <b v="0"/>
  </r>
  <r>
    <n v="945"/>
    <s v="Sanders, Farley and Huffman"/>
    <s v="Cross-group clear-thinking task-force"/>
    <n v="172000"/>
    <n v="55805"/>
    <x v="0"/>
    <n v="0.32444767441860467"/>
    <n v="33.001182732111175"/>
    <x v="7"/>
    <s v="photography books"/>
    <n v="1691"/>
    <s v="US"/>
    <s v="USD"/>
    <n v="1333602000"/>
    <x v="838"/>
    <n v="1334898000"/>
    <d v="2012-04-19T05:00:00"/>
    <b v="1"/>
    <b v="0"/>
  </r>
  <r>
    <n v="946"/>
    <s v="Hall, Holmes and Walker"/>
    <s v="Public-key bandwidth-monitored intranet"/>
    <n v="153700"/>
    <n v="15238"/>
    <x v="0"/>
    <n v="9.9141184124918666E-2"/>
    <n v="84.187845303867405"/>
    <x v="3"/>
    <s v="plays"/>
    <n v="181"/>
    <s v="US"/>
    <s v="USD"/>
    <n v="1308200400"/>
    <x v="839"/>
    <n v="1308373200"/>
    <d v="2011-06-17T05:00:00"/>
    <b v="0"/>
    <b v="0"/>
  </r>
  <r>
    <n v="947"/>
    <s v="Smith-Powell"/>
    <s v="Upgradable clear-thinking hardware"/>
    <n v="3600"/>
    <n v="961"/>
    <x v="0"/>
    <n v="0.26694444444444443"/>
    <n v="73.92307692307692"/>
    <x v="3"/>
    <s v="plays"/>
    <n v="13"/>
    <s v="US"/>
    <s v="USD"/>
    <n v="1411707600"/>
    <x v="840"/>
    <n v="1412312400"/>
    <d v="2014-10-02T05:00:00"/>
    <b v="0"/>
    <b v="0"/>
  </r>
  <r>
    <n v="948"/>
    <s v="Smith-Hill"/>
    <s v="Integrated holistic paradigm"/>
    <n v="9400"/>
    <n v="5918"/>
    <x v="3"/>
    <n v="0.62957446808510642"/>
    <n v="36.987499999999997"/>
    <x v="4"/>
    <s v="documentary"/>
    <n v="160"/>
    <s v="US"/>
    <s v="USD"/>
    <n v="1418364000"/>
    <x v="841"/>
    <n v="1419228000"/>
    <d v="2014-12-21T06:00:00"/>
    <b v="1"/>
    <b v="1"/>
  </r>
  <r>
    <n v="949"/>
    <s v="Wright LLC"/>
    <s v="Seamless clear-thinking conglomeration"/>
    <n v="5900"/>
    <n v="9520"/>
    <x v="1"/>
    <n v="1.6135593220338984"/>
    <n v="46.896551724137929"/>
    <x v="2"/>
    <s v="web"/>
    <n v="203"/>
    <s v="US"/>
    <s v="USD"/>
    <n v="1429333200"/>
    <x v="842"/>
    <n v="1430974800"/>
    <d v="2015-05-06T05:00:00"/>
    <b v="0"/>
    <b v="0"/>
  </r>
  <r>
    <n v="950"/>
    <s v="Williams, Orozco and Gomez"/>
    <s v="Persistent content-based methodology"/>
    <n v="100"/>
    <n v="5"/>
    <x v="0"/>
    <n v="0.05"/>
    <n v="5"/>
    <x v="3"/>
    <s v="plays"/>
    <n v="1"/>
    <s v="US"/>
    <s v="USD"/>
    <n v="1555390800"/>
    <x v="843"/>
    <n v="1555822800"/>
    <d v="2019-04-20T05:00:00"/>
    <b v="0"/>
    <b v="1"/>
  </r>
  <r>
    <n v="951"/>
    <s v="Peterson Ltd"/>
    <s v="Re-engineered 24hour matrix"/>
    <n v="14500"/>
    <n v="159056"/>
    <x v="1"/>
    <n v="10.969379310344827"/>
    <n v="102.02437459910199"/>
    <x v="1"/>
    <s v="rock"/>
    <n v="1559"/>
    <s v="US"/>
    <s v="USD"/>
    <n v="1482732000"/>
    <x v="844"/>
    <n v="1482818400"/>
    <d v="2016-12-26T06:00:00"/>
    <b v="0"/>
    <b v="1"/>
  </r>
  <r>
    <n v="952"/>
    <s v="Cummings-Hayes"/>
    <s v="Virtual multi-tasking core"/>
    <n v="145500"/>
    <n v="101987"/>
    <x v="3"/>
    <n v="0.70094158075601376"/>
    <n v="45.007502206531335"/>
    <x v="4"/>
    <s v="documentary"/>
    <n v="2266"/>
    <s v="US"/>
    <s v="USD"/>
    <n v="1470718800"/>
    <x v="845"/>
    <n v="1471928400"/>
    <d v="2016-08-22T05:00:00"/>
    <b v="0"/>
    <b v="0"/>
  </r>
  <r>
    <n v="953"/>
    <s v="Boyle Ltd"/>
    <s v="Streamlined fault-tolerant conglomeration"/>
    <n v="3300"/>
    <n v="1980"/>
    <x v="0"/>
    <n v="0.6"/>
    <n v="94.285714285714292"/>
    <x v="4"/>
    <s v="science fiction"/>
    <n v="21"/>
    <s v="US"/>
    <s v="USD"/>
    <n v="1450591200"/>
    <x v="846"/>
    <n v="1453701600"/>
    <d v="2016-01-24T06:00:00"/>
    <b v="0"/>
    <b v="1"/>
  </r>
  <r>
    <n v="954"/>
    <s v="Henderson, Parker and Diaz"/>
    <s v="Enterprise-wide client-driven policy"/>
    <n v="42600"/>
    <n v="156384"/>
    <x v="1"/>
    <n v="3.6709859154929578"/>
    <n v="101.02325581395348"/>
    <x v="2"/>
    <s v="web"/>
    <n v="1548"/>
    <s v="AU"/>
    <s v="AUD"/>
    <n v="1348290000"/>
    <x v="110"/>
    <n v="1350363600"/>
    <d v="2012-10-15T05:00:00"/>
    <b v="0"/>
    <b v="0"/>
  </r>
  <r>
    <n v="955"/>
    <s v="Moss-Obrien"/>
    <s v="Function-based next generation emulation"/>
    <n v="700"/>
    <n v="7763"/>
    <x v="1"/>
    <n v="11.09"/>
    <n v="97.037499999999994"/>
    <x v="3"/>
    <s v="plays"/>
    <n v="80"/>
    <s v="US"/>
    <s v="USD"/>
    <n v="1353823200"/>
    <x v="847"/>
    <n v="1353996000"/>
    <d v="2012-11-26T06:00:00"/>
    <b v="0"/>
    <b v="0"/>
  </r>
  <r>
    <n v="956"/>
    <s v="Wood Inc"/>
    <s v="Re-engineered composite focus group"/>
    <n v="187600"/>
    <n v="35698"/>
    <x v="0"/>
    <n v="0.19028784648187633"/>
    <n v="43.00963855421687"/>
    <x v="4"/>
    <s v="science fiction"/>
    <n v="830"/>
    <s v="US"/>
    <s v="USD"/>
    <n v="1450764000"/>
    <x v="848"/>
    <n v="1451109600"/>
    <d v="2015-12-25T06:00:00"/>
    <b v="0"/>
    <b v="0"/>
  </r>
  <r>
    <n v="957"/>
    <s v="Riley, Cohen and Goodman"/>
    <s v="Profound mission-critical function"/>
    <n v="9800"/>
    <n v="12434"/>
    <x v="1"/>
    <n v="1.2687755102040816"/>
    <n v="94.916030534351151"/>
    <x v="3"/>
    <s v="plays"/>
    <n v="131"/>
    <s v="US"/>
    <s v="USD"/>
    <n v="1329372000"/>
    <x v="849"/>
    <n v="1329631200"/>
    <d v="2012-02-18T06:00:00"/>
    <b v="0"/>
    <b v="0"/>
  </r>
  <r>
    <n v="958"/>
    <s v="Green, Robinson and Ho"/>
    <s v="De-engineered zero-defect open system"/>
    <n v="1100"/>
    <n v="8081"/>
    <x v="1"/>
    <n v="7.3463636363636367"/>
    <n v="72.151785714285708"/>
    <x v="4"/>
    <s v="animation"/>
    <n v="112"/>
    <s v="US"/>
    <s v="USD"/>
    <n v="1277096400"/>
    <x v="780"/>
    <n v="1278997200"/>
    <d v="2010-07-12T05:00:00"/>
    <b v="0"/>
    <b v="0"/>
  </r>
  <r>
    <n v="959"/>
    <s v="Black-Graham"/>
    <s v="Operative hybrid utilization"/>
    <n v="145000"/>
    <n v="6631"/>
    <x v="0"/>
    <n v="4.5731034482758622E-2"/>
    <n v="51.007692307692309"/>
    <x v="5"/>
    <s v="translations"/>
    <n v="130"/>
    <s v="US"/>
    <s v="USD"/>
    <n v="1277701200"/>
    <x v="140"/>
    <n v="1280120400"/>
    <d v="2010-07-25T05:00:00"/>
    <b v="0"/>
    <b v="0"/>
  </r>
  <r>
    <n v="960"/>
    <s v="Robbins Group"/>
    <s v="Function-based interactive matrix"/>
    <n v="5500"/>
    <n v="4678"/>
    <x v="0"/>
    <n v="0.85054545454545449"/>
    <n v="85.054545454545448"/>
    <x v="2"/>
    <s v="web"/>
    <n v="55"/>
    <s v="US"/>
    <s v="USD"/>
    <n v="1454911200"/>
    <x v="850"/>
    <n v="1458104400"/>
    <d v="2016-03-15T05:00:00"/>
    <b v="0"/>
    <b v="0"/>
  </r>
  <r>
    <n v="961"/>
    <s v="Mason, Case and May"/>
    <s v="Optimized content-based collaboration"/>
    <n v="5700"/>
    <n v="6800"/>
    <x v="1"/>
    <n v="1.1929824561403508"/>
    <n v="43.87096774193548"/>
    <x v="5"/>
    <s v="translations"/>
    <n v="155"/>
    <s v="US"/>
    <s v="USD"/>
    <n v="1297922400"/>
    <x v="851"/>
    <n v="1298268000"/>
    <d v="2011-02-20T06:00:00"/>
    <b v="0"/>
    <b v="0"/>
  </r>
  <r>
    <n v="962"/>
    <s v="Harris, Russell and Mitchell"/>
    <s v="User-centric cohesive policy"/>
    <n v="3600"/>
    <n v="10657"/>
    <x v="1"/>
    <n v="2.9602777777777778"/>
    <n v="40.063909774436091"/>
    <x v="0"/>
    <s v="food trucks"/>
    <n v="266"/>
    <s v="US"/>
    <s v="USD"/>
    <n v="1384408800"/>
    <x v="852"/>
    <n v="1386223200"/>
    <d v="2013-12-04T06:00:00"/>
    <b v="0"/>
    <b v="0"/>
  </r>
  <r>
    <n v="963"/>
    <s v="Rodriguez-Robinson"/>
    <s v="Ergonomic methodical hub"/>
    <n v="5900"/>
    <n v="4997"/>
    <x v="0"/>
    <n v="0.84694915254237291"/>
    <n v="43.833333333333336"/>
    <x v="7"/>
    <s v="photography books"/>
    <n v="114"/>
    <s v="IT"/>
    <s v="EUR"/>
    <n v="1299304800"/>
    <x v="853"/>
    <n v="1299823200"/>
    <d v="2011-03-10T06:00:00"/>
    <b v="0"/>
    <b v="1"/>
  </r>
  <r>
    <n v="964"/>
    <s v="Peck, Higgins and Smith"/>
    <s v="Devolved disintermediate encryption"/>
    <n v="3700"/>
    <n v="13164"/>
    <x v="1"/>
    <n v="3.5578378378378379"/>
    <n v="84.92903225806451"/>
    <x v="3"/>
    <s v="plays"/>
    <n v="155"/>
    <s v="US"/>
    <s v="USD"/>
    <n v="1431320400"/>
    <x v="854"/>
    <n v="1431752400"/>
    <d v="2015-05-15T05:00:00"/>
    <b v="0"/>
    <b v="0"/>
  </r>
  <r>
    <n v="965"/>
    <s v="Nunez-King"/>
    <s v="Phased clear-thinking policy"/>
    <n v="2200"/>
    <n v="8501"/>
    <x v="1"/>
    <n v="3.8640909090909092"/>
    <n v="41.067632850241544"/>
    <x v="1"/>
    <s v="rock"/>
    <n v="207"/>
    <s v="GB"/>
    <s v="GBP"/>
    <n v="1264399200"/>
    <x v="67"/>
    <n v="1267855200"/>
    <d v="2010-03-05T06:00:00"/>
    <b v="0"/>
    <b v="0"/>
  </r>
  <r>
    <n v="966"/>
    <s v="Davis and Sons"/>
    <s v="Seamless solution-oriented capacity"/>
    <n v="1700"/>
    <n v="13468"/>
    <x v="1"/>
    <n v="7.9223529411764702"/>
    <n v="54.971428571428568"/>
    <x v="3"/>
    <s v="plays"/>
    <n v="245"/>
    <s v="US"/>
    <s v="USD"/>
    <n v="1497502800"/>
    <x v="855"/>
    <n v="1497675600"/>
    <d v="2017-06-16T05:00:00"/>
    <b v="0"/>
    <b v="0"/>
  </r>
  <r>
    <n v="967"/>
    <s v="Howard-Douglas"/>
    <s v="Organized human-resource attitude"/>
    <n v="88400"/>
    <n v="121138"/>
    <x v="1"/>
    <n v="1.3703393665158372"/>
    <n v="77.010807374443743"/>
    <x v="1"/>
    <s v="world music"/>
    <n v="1573"/>
    <s v="US"/>
    <s v="USD"/>
    <n v="1333688400"/>
    <x v="107"/>
    <n v="1336885200"/>
    <d v="2012-05-12T05:00:00"/>
    <b v="0"/>
    <b v="0"/>
  </r>
  <r>
    <n v="968"/>
    <s v="Gonzalez-White"/>
    <s v="Open-architected disintermediate budgetary management"/>
    <n v="2400"/>
    <n v="8117"/>
    <x v="1"/>
    <n v="3.3820833333333336"/>
    <n v="71.201754385964918"/>
    <x v="0"/>
    <s v="food trucks"/>
    <n v="114"/>
    <s v="US"/>
    <s v="USD"/>
    <n v="1293861600"/>
    <x v="344"/>
    <n v="1295157600"/>
    <d v="2011-01-15T06:00:00"/>
    <b v="0"/>
    <b v="0"/>
  </r>
  <r>
    <n v="969"/>
    <s v="Lopez-King"/>
    <s v="Multi-lateral radical solution"/>
    <n v="7900"/>
    <n v="8550"/>
    <x v="1"/>
    <n v="1.0822784810126582"/>
    <n v="91.935483870967744"/>
    <x v="3"/>
    <s v="plays"/>
    <n v="93"/>
    <s v="US"/>
    <s v="USD"/>
    <n v="1576994400"/>
    <x v="856"/>
    <n v="1577599200"/>
    <d v="2019-12-28T06:00:00"/>
    <b v="0"/>
    <b v="0"/>
  </r>
  <r>
    <n v="970"/>
    <s v="Glover-Nelson"/>
    <s v="Inverse context-sensitive info-mediaries"/>
    <n v="94900"/>
    <n v="57659"/>
    <x v="0"/>
    <n v="0.60757639620653314"/>
    <n v="97.069023569023571"/>
    <x v="3"/>
    <s v="plays"/>
    <n v="594"/>
    <s v="US"/>
    <s v="USD"/>
    <n v="1304917200"/>
    <x v="857"/>
    <n v="1305003600"/>
    <d v="2011-05-09T05:00:00"/>
    <b v="0"/>
    <b v="0"/>
  </r>
  <r>
    <n v="971"/>
    <s v="Garner and Sons"/>
    <s v="Versatile neutral workforce"/>
    <n v="5100"/>
    <n v="1414"/>
    <x v="0"/>
    <n v="0.27725490196078434"/>
    <n v="58.916666666666664"/>
    <x v="4"/>
    <s v="television"/>
    <n v="24"/>
    <s v="US"/>
    <s v="USD"/>
    <n v="1381208400"/>
    <x v="858"/>
    <n v="1381726800"/>
    <d v="2013-10-13T05:00:00"/>
    <b v="0"/>
    <b v="0"/>
  </r>
  <r>
    <n v="972"/>
    <s v="Sellers, Roach and Garrison"/>
    <s v="Multi-tiered systematic knowledge user"/>
    <n v="42700"/>
    <n v="97524"/>
    <x v="1"/>
    <n v="2.283934426229508"/>
    <n v="58.015466983938133"/>
    <x v="2"/>
    <s v="web"/>
    <n v="1681"/>
    <s v="US"/>
    <s v="USD"/>
    <n v="1401685200"/>
    <x v="859"/>
    <n v="1402462800"/>
    <d v="2014-06-10T05:00:00"/>
    <b v="0"/>
    <b v="1"/>
  </r>
  <r>
    <n v="973"/>
    <s v="Herrera, Bennett and Silva"/>
    <s v="Programmable multi-state algorithm"/>
    <n v="121100"/>
    <n v="26176"/>
    <x v="0"/>
    <n v="0.21615194054500414"/>
    <n v="103.87301587301587"/>
    <x v="3"/>
    <s v="plays"/>
    <n v="252"/>
    <s v="US"/>
    <s v="USD"/>
    <n v="1291960800"/>
    <x v="860"/>
    <n v="1292133600"/>
    <d v="2010-12-11T06:00:00"/>
    <b v="0"/>
    <b v="1"/>
  </r>
  <r>
    <n v="974"/>
    <s v="Thomas, Clay and Mendoza"/>
    <s v="Multi-channeled reciprocal interface"/>
    <n v="800"/>
    <n v="2991"/>
    <x v="1"/>
    <n v="3.73875"/>
    <n v="93.46875"/>
    <x v="1"/>
    <s v="indie rock"/>
    <n v="32"/>
    <s v="US"/>
    <s v="USD"/>
    <n v="1368853200"/>
    <x v="170"/>
    <n v="1368939600"/>
    <d v="2013-05-18T05:00:00"/>
    <b v="0"/>
    <b v="0"/>
  </r>
  <r>
    <n v="975"/>
    <s v="Ayala Group"/>
    <s v="Right-sized maximized migration"/>
    <n v="5400"/>
    <n v="8366"/>
    <x v="1"/>
    <n v="1.5492592592592593"/>
    <n v="61.970370370370368"/>
    <x v="3"/>
    <s v="plays"/>
    <n v="135"/>
    <s v="US"/>
    <s v="USD"/>
    <n v="1448776800"/>
    <x v="861"/>
    <n v="1452146400"/>
    <d v="2016-01-06T06:00:00"/>
    <b v="0"/>
    <b v="1"/>
  </r>
  <r>
    <n v="976"/>
    <s v="Huerta, Roberts and Dickerson"/>
    <s v="Self-enabling value-added artificial intelligence"/>
    <n v="4000"/>
    <n v="12886"/>
    <x v="1"/>
    <n v="3.2214999999999998"/>
    <n v="92.042857142857144"/>
    <x v="3"/>
    <s v="plays"/>
    <n v="140"/>
    <s v="US"/>
    <s v="USD"/>
    <n v="1296194400"/>
    <x v="862"/>
    <n v="1296712800"/>
    <d v="2011-02-02T06:00:00"/>
    <b v="0"/>
    <b v="1"/>
  </r>
  <r>
    <n v="977"/>
    <s v="Johnson Group"/>
    <s v="Vision-oriented interactive solution"/>
    <n v="7000"/>
    <n v="5177"/>
    <x v="0"/>
    <n v="0.73957142857142855"/>
    <n v="77.268656716417908"/>
    <x v="0"/>
    <s v="food trucks"/>
    <n v="67"/>
    <s v="US"/>
    <s v="USD"/>
    <n v="1517983200"/>
    <x v="863"/>
    <n v="1520748000"/>
    <d v="2018-03-10T06:00:00"/>
    <b v="0"/>
    <b v="0"/>
  </r>
  <r>
    <n v="978"/>
    <s v="Bailey, Nguyen and Martinez"/>
    <s v="Fundamental user-facing productivity"/>
    <n v="1000"/>
    <n v="8641"/>
    <x v="1"/>
    <n v="8.641"/>
    <n v="93.923913043478265"/>
    <x v="6"/>
    <s v="video games"/>
    <n v="92"/>
    <s v="US"/>
    <s v="USD"/>
    <n v="1478930400"/>
    <x v="864"/>
    <n v="1480831200"/>
    <d v="2016-12-03T06:00:00"/>
    <b v="0"/>
    <b v="0"/>
  </r>
  <r>
    <n v="979"/>
    <s v="Williams, Martin and Meyer"/>
    <s v="Innovative well-modulated capability"/>
    <n v="60200"/>
    <n v="86244"/>
    <x v="1"/>
    <n v="1.432624584717608"/>
    <n v="84.969458128078813"/>
    <x v="3"/>
    <s v="plays"/>
    <n v="1015"/>
    <s v="GB"/>
    <s v="GBP"/>
    <n v="1426395600"/>
    <x v="527"/>
    <n v="1426914000"/>
    <d v="2015-03-20T05:00:00"/>
    <b v="0"/>
    <b v="0"/>
  </r>
  <r>
    <n v="980"/>
    <s v="Huff-Johnson"/>
    <s v="Universal fault-tolerant orchestration"/>
    <n v="195200"/>
    <n v="78630"/>
    <x v="0"/>
    <n v="0.40281762295081969"/>
    <n v="105.97035040431267"/>
    <x v="5"/>
    <s v="nonfiction"/>
    <n v="742"/>
    <s v="US"/>
    <s v="USD"/>
    <n v="1446181200"/>
    <x v="865"/>
    <n v="1446616800"/>
    <d v="2015-11-03T06:00:00"/>
    <b v="1"/>
    <b v="0"/>
  </r>
  <r>
    <n v="981"/>
    <s v="Diaz-Little"/>
    <s v="Grass-roots executive synergy"/>
    <n v="6700"/>
    <n v="11941"/>
    <x v="1"/>
    <n v="1.7822388059701493"/>
    <n v="36.969040247678016"/>
    <x v="2"/>
    <s v="web"/>
    <n v="323"/>
    <s v="US"/>
    <s v="USD"/>
    <n v="1514181600"/>
    <x v="866"/>
    <n v="1517032800"/>
    <d v="2018-01-26T06:00:00"/>
    <b v="0"/>
    <b v="0"/>
  </r>
  <r>
    <n v="982"/>
    <s v="Freeman-French"/>
    <s v="Multi-layered optimal application"/>
    <n v="7200"/>
    <n v="6115"/>
    <x v="0"/>
    <n v="0.84930555555555554"/>
    <n v="81.533333333333331"/>
    <x v="4"/>
    <s v="documentary"/>
    <n v="75"/>
    <s v="US"/>
    <s v="USD"/>
    <n v="1311051600"/>
    <x v="867"/>
    <n v="1311224400"/>
    <d v="2011-07-20T05:00:00"/>
    <b v="0"/>
    <b v="1"/>
  </r>
  <r>
    <n v="983"/>
    <s v="Beck-Weber"/>
    <s v="Business-focused full-range core"/>
    <n v="129100"/>
    <n v="188404"/>
    <x v="1"/>
    <n v="1.4593648334624323"/>
    <n v="80.999140154772135"/>
    <x v="4"/>
    <s v="documentary"/>
    <n v="2326"/>
    <s v="US"/>
    <s v="USD"/>
    <n v="1564894800"/>
    <x v="868"/>
    <n v="1566190800"/>
    <d v="2019-08-18T05:00:00"/>
    <b v="0"/>
    <b v="0"/>
  </r>
  <r>
    <n v="984"/>
    <s v="Lewis-Jacobson"/>
    <s v="Exclusive system-worthy Graphic Interface"/>
    <n v="6500"/>
    <n v="9910"/>
    <x v="1"/>
    <n v="1.5246153846153847"/>
    <n v="26.010498687664043"/>
    <x v="3"/>
    <s v="plays"/>
    <n v="381"/>
    <s v="US"/>
    <s v="USD"/>
    <n v="1567918800"/>
    <x v="105"/>
    <n v="1570165200"/>
    <d v="2019-10-03T05:00:00"/>
    <b v="0"/>
    <b v="0"/>
  </r>
  <r>
    <n v="985"/>
    <s v="Logan-Curtis"/>
    <s v="Enhanced optimal ability"/>
    <n v="170600"/>
    <n v="114523"/>
    <x v="0"/>
    <n v="0.67129542790152408"/>
    <n v="25.998410896708286"/>
    <x v="1"/>
    <s v="rock"/>
    <n v="4405"/>
    <s v="US"/>
    <s v="USD"/>
    <n v="1386309600"/>
    <x v="481"/>
    <n v="1388556000"/>
    <d v="2013-12-31T06:00:00"/>
    <b v="0"/>
    <b v="1"/>
  </r>
  <r>
    <n v="986"/>
    <s v="Chan, Washington and Callahan"/>
    <s v="Optional zero administration neural-net"/>
    <n v="7800"/>
    <n v="3144"/>
    <x v="0"/>
    <n v="0.40307692307692305"/>
    <n v="34.173913043478258"/>
    <x v="1"/>
    <s v="rock"/>
    <n v="92"/>
    <s v="US"/>
    <s v="USD"/>
    <n v="1301979600"/>
    <x v="253"/>
    <n v="1303189200"/>
    <d v="2011-04-18T05:00:00"/>
    <b v="0"/>
    <b v="0"/>
  </r>
  <r>
    <n v="987"/>
    <s v="Wilson Group"/>
    <s v="Ameliorated foreground focus group"/>
    <n v="6200"/>
    <n v="13441"/>
    <x v="1"/>
    <n v="2.1679032258064517"/>
    <n v="28.002083333333335"/>
    <x v="4"/>
    <s v="documentary"/>
    <n v="480"/>
    <s v="US"/>
    <s v="USD"/>
    <n v="1493269200"/>
    <x v="869"/>
    <n v="1494478800"/>
    <d v="2017-05-10T05:00:00"/>
    <b v="0"/>
    <b v="0"/>
  </r>
  <r>
    <n v="988"/>
    <s v="Gardner, Ryan and Gutierrez"/>
    <s v="Triple-buffered multi-tasking matrices"/>
    <n v="9400"/>
    <n v="4899"/>
    <x v="0"/>
    <n v="0.52117021276595743"/>
    <n v="76.546875"/>
    <x v="5"/>
    <s v="radio &amp; podcasts"/>
    <n v="64"/>
    <s v="US"/>
    <s v="USD"/>
    <n v="1478930400"/>
    <x v="864"/>
    <n v="1480744800"/>
    <d v="2016-12-02T06:00:00"/>
    <b v="0"/>
    <b v="0"/>
  </r>
  <r>
    <n v="989"/>
    <s v="Hernandez Inc"/>
    <s v="Versatile dedicated migration"/>
    <n v="2400"/>
    <n v="11990"/>
    <x v="1"/>
    <n v="4.9958333333333336"/>
    <n v="53.053097345132741"/>
    <x v="5"/>
    <s v="translations"/>
    <n v="226"/>
    <s v="US"/>
    <s v="USD"/>
    <n v="1555390800"/>
    <x v="843"/>
    <n v="1555822800"/>
    <d v="2019-04-20T05:00:00"/>
    <b v="0"/>
    <b v="0"/>
  </r>
  <r>
    <n v="990"/>
    <s v="Ortiz-Roberts"/>
    <s v="Devolved foreground customer loyalty"/>
    <n v="7800"/>
    <n v="6839"/>
    <x v="0"/>
    <n v="0.87679487179487181"/>
    <n v="106.859375"/>
    <x v="4"/>
    <s v="drama"/>
    <n v="64"/>
    <s v="US"/>
    <s v="USD"/>
    <n v="1456984800"/>
    <x v="289"/>
    <n v="1458882000"/>
    <d v="2016-03-24T05:00:00"/>
    <b v="0"/>
    <b v="1"/>
  </r>
  <r>
    <n v="991"/>
    <s v="Ramirez LLC"/>
    <s v="Reduced reciprocal focus group"/>
    <n v="9800"/>
    <n v="11091"/>
    <x v="1"/>
    <n v="1.131734693877551"/>
    <n v="46.020746887966808"/>
    <x v="1"/>
    <s v="rock"/>
    <n v="241"/>
    <s v="US"/>
    <s v="USD"/>
    <n v="1411621200"/>
    <x v="870"/>
    <n v="1411966800"/>
    <d v="2014-09-28T05:00:00"/>
    <b v="0"/>
    <b v="1"/>
  </r>
  <r>
    <n v="992"/>
    <s v="Morrow Inc"/>
    <s v="Networked global migration"/>
    <n v="3100"/>
    <n v="13223"/>
    <x v="1"/>
    <n v="4.2654838709677421"/>
    <n v="100.17424242424242"/>
    <x v="4"/>
    <s v="drama"/>
    <n v="132"/>
    <s v="US"/>
    <s v="USD"/>
    <n v="1525669200"/>
    <x v="871"/>
    <n v="1526878800"/>
    <d v="2018-05-20T05:00:00"/>
    <b v="0"/>
    <b v="1"/>
  </r>
  <r>
    <n v="993"/>
    <s v="Erickson-Rogers"/>
    <s v="De-engineered even-keeled definition"/>
    <n v="9800"/>
    <n v="7608"/>
    <x v="3"/>
    <n v="0.77632653061224488"/>
    <n v="101.44"/>
    <x v="7"/>
    <s v="photography books"/>
    <n v="75"/>
    <s v="IT"/>
    <s v="EUR"/>
    <n v="1450936800"/>
    <x v="872"/>
    <n v="1452405600"/>
    <d v="2016-01-09T06:00:00"/>
    <b v="0"/>
    <b v="1"/>
  </r>
  <r>
    <n v="994"/>
    <s v="Leach, Rich and Price"/>
    <s v="Implemented bi-directional flexibility"/>
    <n v="141100"/>
    <n v="74073"/>
    <x v="0"/>
    <n v="0.52496810772501767"/>
    <n v="87.972684085510693"/>
    <x v="5"/>
    <s v="translations"/>
    <n v="842"/>
    <s v="US"/>
    <s v="USD"/>
    <n v="1413522000"/>
    <x v="873"/>
    <n v="1414040400"/>
    <d v="2014-10-22T05:00:00"/>
    <b v="0"/>
    <b v="1"/>
  </r>
  <r>
    <n v="995"/>
    <s v="Manning-Hamilton"/>
    <s v="Vision-oriented scalable definition"/>
    <n v="97300"/>
    <n v="153216"/>
    <x v="1"/>
    <n v="1.5746762589928058"/>
    <n v="74.995594713656388"/>
    <x v="0"/>
    <s v="food trucks"/>
    <n v="2043"/>
    <s v="US"/>
    <s v="USD"/>
    <n v="1541307600"/>
    <x v="874"/>
    <n v="1543816800"/>
    <d v="2018-12-02T06:00:00"/>
    <b v="0"/>
    <b v="1"/>
  </r>
  <r>
    <n v="996"/>
    <s v="Butler LLC"/>
    <s v="Future-proofed upward-trending migration"/>
    <n v="6600"/>
    <n v="4814"/>
    <x v="0"/>
    <n v="0.72939393939393937"/>
    <n v="42.982142857142854"/>
    <x v="3"/>
    <s v="plays"/>
    <n v="112"/>
    <s v="US"/>
    <s v="USD"/>
    <n v="1357106400"/>
    <x v="875"/>
    <n v="1359698400"/>
    <d v="2013-01-31T06:00:00"/>
    <b v="0"/>
    <b v="0"/>
  </r>
  <r>
    <n v="997"/>
    <s v="Ball LLC"/>
    <s v="Right-sized full-range throughput"/>
    <n v="7600"/>
    <n v="4603"/>
    <x v="3"/>
    <n v="0.60565789473684206"/>
    <n v="33.115107913669064"/>
    <x v="3"/>
    <s v="plays"/>
    <n v="139"/>
    <s v="IT"/>
    <s v="EUR"/>
    <n v="1390197600"/>
    <x v="876"/>
    <n v="1390629600"/>
    <d v="2014-01-24T06:00:00"/>
    <b v="0"/>
    <b v="0"/>
  </r>
  <r>
    <n v="998"/>
    <s v="Taylor, Santiago and Flores"/>
    <s v="Polarized composite customer loyalty"/>
    <n v="66600"/>
    <n v="37823"/>
    <x v="0"/>
    <n v="0.5679129129129129"/>
    <n v="101.13101604278074"/>
    <x v="1"/>
    <s v="indie rock"/>
    <n v="374"/>
    <s v="US"/>
    <s v="USD"/>
    <n v="1265868000"/>
    <x v="877"/>
    <n v="1267077600"/>
    <d v="2010-02-24T06:00:00"/>
    <b v="0"/>
    <b v="1"/>
  </r>
  <r>
    <n v="999"/>
    <s v="Hernandez, Norton and Kelley"/>
    <s v="Expanded eco-centric policy"/>
    <n v="111100"/>
    <n v="62819"/>
    <x v="3"/>
    <n v="0.56542754275427543"/>
    <n v="55.98841354723708"/>
    <x v="0"/>
    <s v="food trucks"/>
    <n v="1122"/>
    <s v="US"/>
    <s v="USD"/>
    <n v="1467176400"/>
    <x v="878"/>
    <n v="1467781200"/>
    <d v="2016-07-05T05:00:00"/>
    <b v="0"/>
    <b v="0"/>
  </r>
  <r>
    <m/>
    <m/>
    <m/>
    <m/>
    <m/>
    <x v="4"/>
    <m/>
    <m/>
    <x v="9"/>
    <m/>
    <m/>
    <m/>
    <m/>
    <m/>
    <x v="87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A390C-8C46-F743-93FF-8C8BC79D68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7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ADBB-79A8-2441-B4B3-35DAE6EC731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/>
  <pivotFields count="17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A04D0-B113-6E40-BD43-869394C2C13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1">
    <pivotField showAll="0"/>
    <pivotField dataField="1"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20" hier="-1"/>
  </pageFields>
  <dataFields count="1">
    <dataField name="Count of 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BC69-8FF8-C646-8F34-237B3775D032}">
  <dimension ref="A1:M566"/>
  <sheetViews>
    <sheetView tabSelected="1" workbookViewId="0">
      <selection activeCell="M4" sqref="M4"/>
    </sheetView>
  </sheetViews>
  <sheetFormatPr baseColWidth="10" defaultRowHeight="16" x14ac:dyDescent="0.2"/>
  <cols>
    <col min="2" max="2" width="13" bestFit="1" customWidth="1"/>
    <col min="5" max="5" width="13" bestFit="1" customWidth="1"/>
    <col min="9" max="9" width="7.5" bestFit="1" customWidth="1"/>
    <col min="13" max="13" width="16.33203125" bestFit="1" customWidth="1"/>
  </cols>
  <sheetData>
    <row r="1" spans="1:13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t="s">
        <v>2082</v>
      </c>
      <c r="H1" t="s">
        <v>2083</v>
      </c>
      <c r="I1" t="s">
        <v>2084</v>
      </c>
      <c r="J1" t="s">
        <v>2085</v>
      </c>
      <c r="K1" t="s">
        <v>2087</v>
      </c>
      <c r="L1" t="s">
        <v>2088</v>
      </c>
      <c r="M1" t="s">
        <v>2086</v>
      </c>
    </row>
    <row r="2" spans="1:13" x14ac:dyDescent="0.2">
      <c r="A2" t="s">
        <v>19</v>
      </c>
      <c r="B2">
        <v>158</v>
      </c>
      <c r="D2" t="s">
        <v>14</v>
      </c>
      <c r="E2">
        <v>0</v>
      </c>
      <c r="G2" t="s">
        <v>19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19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19</v>
      </c>
      <c r="B4">
        <v>174</v>
      </c>
      <c r="D4" t="s">
        <v>14</v>
      </c>
      <c r="E4">
        <v>53</v>
      </c>
    </row>
    <row r="5" spans="1:13" x14ac:dyDescent="0.2">
      <c r="A5" t="s">
        <v>19</v>
      </c>
      <c r="B5">
        <v>227</v>
      </c>
      <c r="D5" t="s">
        <v>14</v>
      </c>
      <c r="E5">
        <v>18</v>
      </c>
    </row>
    <row r="6" spans="1:13" x14ac:dyDescent="0.2">
      <c r="A6" t="s">
        <v>19</v>
      </c>
      <c r="B6">
        <v>220</v>
      </c>
      <c r="D6" t="s">
        <v>14</v>
      </c>
      <c r="E6">
        <v>44</v>
      </c>
    </row>
    <row r="7" spans="1:13" x14ac:dyDescent="0.2">
      <c r="A7" t="s">
        <v>19</v>
      </c>
      <c r="B7">
        <v>98</v>
      </c>
      <c r="D7" t="s">
        <v>14</v>
      </c>
      <c r="E7">
        <v>27</v>
      </c>
    </row>
    <row r="8" spans="1:13" x14ac:dyDescent="0.2">
      <c r="A8" t="s">
        <v>19</v>
      </c>
      <c r="B8">
        <v>100</v>
      </c>
      <c r="D8" t="s">
        <v>14</v>
      </c>
      <c r="E8">
        <v>55</v>
      </c>
    </row>
    <row r="9" spans="1:13" x14ac:dyDescent="0.2">
      <c r="A9" t="s">
        <v>19</v>
      </c>
      <c r="B9">
        <v>1249</v>
      </c>
      <c r="D9" t="s">
        <v>14</v>
      </c>
      <c r="E9">
        <v>200</v>
      </c>
    </row>
    <row r="10" spans="1:13" x14ac:dyDescent="0.2">
      <c r="A10" t="s">
        <v>19</v>
      </c>
      <c r="B10">
        <v>1396</v>
      </c>
      <c r="D10" t="s">
        <v>14</v>
      </c>
      <c r="E10">
        <v>452</v>
      </c>
    </row>
    <row r="11" spans="1:13" x14ac:dyDescent="0.2">
      <c r="A11" t="s">
        <v>19</v>
      </c>
      <c r="B11">
        <v>890</v>
      </c>
      <c r="D11" t="s">
        <v>14</v>
      </c>
      <c r="E11">
        <v>674</v>
      </c>
    </row>
    <row r="12" spans="1:13" x14ac:dyDescent="0.2">
      <c r="A12" t="s">
        <v>19</v>
      </c>
      <c r="B12">
        <v>142</v>
      </c>
      <c r="D12" t="s">
        <v>14</v>
      </c>
      <c r="E12">
        <v>558</v>
      </c>
    </row>
    <row r="13" spans="1:13" x14ac:dyDescent="0.2">
      <c r="A13" t="s">
        <v>19</v>
      </c>
      <c r="B13">
        <v>2673</v>
      </c>
      <c r="D13" t="s">
        <v>14</v>
      </c>
      <c r="E13">
        <v>15</v>
      </c>
    </row>
    <row r="14" spans="1:13" x14ac:dyDescent="0.2">
      <c r="A14" t="s">
        <v>19</v>
      </c>
      <c r="B14">
        <v>163</v>
      </c>
      <c r="D14" t="s">
        <v>14</v>
      </c>
      <c r="E14">
        <v>2307</v>
      </c>
    </row>
    <row r="15" spans="1:13" x14ac:dyDescent="0.2">
      <c r="A15" t="s">
        <v>19</v>
      </c>
      <c r="B15">
        <v>2220</v>
      </c>
      <c r="D15" t="s">
        <v>14</v>
      </c>
      <c r="E15">
        <v>88</v>
      </c>
    </row>
    <row r="16" spans="1:13" x14ac:dyDescent="0.2">
      <c r="A16" t="s">
        <v>19</v>
      </c>
      <c r="B16">
        <v>1606</v>
      </c>
      <c r="D16" t="s">
        <v>14</v>
      </c>
      <c r="E16">
        <v>48</v>
      </c>
    </row>
    <row r="17" spans="1:5" x14ac:dyDescent="0.2">
      <c r="A17" t="s">
        <v>19</v>
      </c>
      <c r="B17">
        <v>129</v>
      </c>
      <c r="D17" t="s">
        <v>14</v>
      </c>
      <c r="E17">
        <v>1</v>
      </c>
    </row>
    <row r="18" spans="1:5" x14ac:dyDescent="0.2">
      <c r="A18" t="s">
        <v>19</v>
      </c>
      <c r="B18">
        <v>226</v>
      </c>
      <c r="D18" t="s">
        <v>14</v>
      </c>
      <c r="E18">
        <v>1467</v>
      </c>
    </row>
    <row r="19" spans="1:5" x14ac:dyDescent="0.2">
      <c r="A19" t="s">
        <v>19</v>
      </c>
      <c r="B19">
        <v>5419</v>
      </c>
      <c r="D19" t="s">
        <v>14</v>
      </c>
      <c r="E19">
        <v>75</v>
      </c>
    </row>
    <row r="20" spans="1:5" x14ac:dyDescent="0.2">
      <c r="A20" t="s">
        <v>19</v>
      </c>
      <c r="B20">
        <v>165</v>
      </c>
      <c r="D20" t="s">
        <v>14</v>
      </c>
      <c r="E20">
        <v>120</v>
      </c>
    </row>
    <row r="21" spans="1:5" x14ac:dyDescent="0.2">
      <c r="A21" t="s">
        <v>19</v>
      </c>
      <c r="B21">
        <v>1965</v>
      </c>
      <c r="D21" t="s">
        <v>14</v>
      </c>
      <c r="E21">
        <v>2253</v>
      </c>
    </row>
    <row r="22" spans="1:5" x14ac:dyDescent="0.2">
      <c r="A22" t="s">
        <v>19</v>
      </c>
      <c r="B22">
        <v>16</v>
      </c>
      <c r="D22" t="s">
        <v>14</v>
      </c>
      <c r="E22">
        <v>5</v>
      </c>
    </row>
    <row r="23" spans="1:5" x14ac:dyDescent="0.2">
      <c r="A23" t="s">
        <v>19</v>
      </c>
      <c r="B23">
        <v>107</v>
      </c>
      <c r="D23" t="s">
        <v>14</v>
      </c>
      <c r="E23">
        <v>38</v>
      </c>
    </row>
    <row r="24" spans="1:5" x14ac:dyDescent="0.2">
      <c r="A24" t="s">
        <v>19</v>
      </c>
      <c r="B24">
        <v>134</v>
      </c>
      <c r="D24" t="s">
        <v>14</v>
      </c>
      <c r="E24">
        <v>12</v>
      </c>
    </row>
    <row r="25" spans="1:5" x14ac:dyDescent="0.2">
      <c r="A25" t="s">
        <v>19</v>
      </c>
      <c r="B25">
        <v>198</v>
      </c>
      <c r="D25" t="s">
        <v>14</v>
      </c>
      <c r="E25">
        <v>1684</v>
      </c>
    </row>
    <row r="26" spans="1:5" x14ac:dyDescent="0.2">
      <c r="A26" t="s">
        <v>19</v>
      </c>
      <c r="B26">
        <v>111</v>
      </c>
      <c r="D26" t="s">
        <v>14</v>
      </c>
      <c r="E26">
        <v>56</v>
      </c>
    </row>
    <row r="27" spans="1:5" x14ac:dyDescent="0.2">
      <c r="A27" t="s">
        <v>19</v>
      </c>
      <c r="B27">
        <v>222</v>
      </c>
      <c r="D27" t="s">
        <v>14</v>
      </c>
      <c r="E27">
        <v>838</v>
      </c>
    </row>
    <row r="28" spans="1:5" x14ac:dyDescent="0.2">
      <c r="A28" t="s">
        <v>19</v>
      </c>
      <c r="B28">
        <v>6212</v>
      </c>
      <c r="D28" t="s">
        <v>14</v>
      </c>
      <c r="E28">
        <v>1000</v>
      </c>
    </row>
    <row r="29" spans="1:5" x14ac:dyDescent="0.2">
      <c r="A29" t="s">
        <v>19</v>
      </c>
      <c r="B29">
        <v>98</v>
      </c>
      <c r="D29" t="s">
        <v>14</v>
      </c>
      <c r="E29">
        <v>1482</v>
      </c>
    </row>
    <row r="30" spans="1:5" x14ac:dyDescent="0.2">
      <c r="A30" t="s">
        <v>19</v>
      </c>
      <c r="B30">
        <v>92</v>
      </c>
      <c r="D30" t="s">
        <v>14</v>
      </c>
      <c r="E30">
        <v>106</v>
      </c>
    </row>
    <row r="31" spans="1:5" x14ac:dyDescent="0.2">
      <c r="A31" t="s">
        <v>19</v>
      </c>
      <c r="B31">
        <v>149</v>
      </c>
      <c r="D31" t="s">
        <v>14</v>
      </c>
      <c r="E31">
        <v>679</v>
      </c>
    </row>
    <row r="32" spans="1:5" x14ac:dyDescent="0.2">
      <c r="A32" t="s">
        <v>19</v>
      </c>
      <c r="B32">
        <v>2431</v>
      </c>
      <c r="D32" t="s">
        <v>14</v>
      </c>
      <c r="E32">
        <v>1220</v>
      </c>
    </row>
    <row r="33" spans="1:5" x14ac:dyDescent="0.2">
      <c r="A33" t="s">
        <v>19</v>
      </c>
      <c r="B33">
        <v>303</v>
      </c>
      <c r="D33" t="s">
        <v>14</v>
      </c>
      <c r="E33">
        <v>1</v>
      </c>
    </row>
    <row r="34" spans="1:5" x14ac:dyDescent="0.2">
      <c r="A34" t="s">
        <v>19</v>
      </c>
      <c r="B34">
        <v>209</v>
      </c>
      <c r="D34" t="s">
        <v>14</v>
      </c>
      <c r="E34">
        <v>37</v>
      </c>
    </row>
    <row r="35" spans="1:5" x14ac:dyDescent="0.2">
      <c r="A35" t="s">
        <v>19</v>
      </c>
      <c r="B35">
        <v>131</v>
      </c>
      <c r="D35" t="s">
        <v>14</v>
      </c>
      <c r="E35">
        <v>60</v>
      </c>
    </row>
    <row r="36" spans="1:5" x14ac:dyDescent="0.2">
      <c r="A36" t="s">
        <v>19</v>
      </c>
      <c r="B36">
        <v>164</v>
      </c>
      <c r="D36" t="s">
        <v>14</v>
      </c>
      <c r="E36">
        <v>296</v>
      </c>
    </row>
    <row r="37" spans="1:5" x14ac:dyDescent="0.2">
      <c r="A37" t="s">
        <v>19</v>
      </c>
      <c r="B37">
        <v>201</v>
      </c>
      <c r="D37" t="s">
        <v>14</v>
      </c>
      <c r="E37">
        <v>3304</v>
      </c>
    </row>
    <row r="38" spans="1:5" x14ac:dyDescent="0.2">
      <c r="A38" t="s">
        <v>19</v>
      </c>
      <c r="B38">
        <v>211</v>
      </c>
      <c r="D38" t="s">
        <v>14</v>
      </c>
      <c r="E38">
        <v>73</v>
      </c>
    </row>
    <row r="39" spans="1:5" x14ac:dyDescent="0.2">
      <c r="A39" t="s">
        <v>19</v>
      </c>
      <c r="B39">
        <v>128</v>
      </c>
      <c r="D39" t="s">
        <v>14</v>
      </c>
      <c r="E39">
        <v>3387</v>
      </c>
    </row>
    <row r="40" spans="1:5" x14ac:dyDescent="0.2">
      <c r="A40" t="s">
        <v>19</v>
      </c>
      <c r="B40">
        <v>1600</v>
      </c>
      <c r="D40" t="s">
        <v>14</v>
      </c>
      <c r="E40">
        <v>662</v>
      </c>
    </row>
    <row r="41" spans="1:5" x14ac:dyDescent="0.2">
      <c r="A41" t="s">
        <v>19</v>
      </c>
      <c r="B41">
        <v>249</v>
      </c>
      <c r="D41" t="s">
        <v>14</v>
      </c>
      <c r="E41">
        <v>774</v>
      </c>
    </row>
    <row r="42" spans="1:5" x14ac:dyDescent="0.2">
      <c r="A42" t="s">
        <v>19</v>
      </c>
      <c r="B42">
        <v>236</v>
      </c>
      <c r="D42" t="s">
        <v>14</v>
      </c>
      <c r="E42">
        <v>672</v>
      </c>
    </row>
    <row r="43" spans="1:5" x14ac:dyDescent="0.2">
      <c r="A43" t="s">
        <v>19</v>
      </c>
      <c r="B43">
        <v>4065</v>
      </c>
      <c r="D43" t="s">
        <v>14</v>
      </c>
      <c r="E43">
        <v>940</v>
      </c>
    </row>
    <row r="44" spans="1:5" x14ac:dyDescent="0.2">
      <c r="A44" t="s">
        <v>19</v>
      </c>
      <c r="B44">
        <v>246</v>
      </c>
      <c r="D44" t="s">
        <v>14</v>
      </c>
      <c r="E44">
        <v>117</v>
      </c>
    </row>
    <row r="45" spans="1:5" x14ac:dyDescent="0.2">
      <c r="A45" t="s">
        <v>19</v>
      </c>
      <c r="B45">
        <v>2475</v>
      </c>
      <c r="D45" t="s">
        <v>14</v>
      </c>
      <c r="E45">
        <v>115</v>
      </c>
    </row>
    <row r="46" spans="1:5" x14ac:dyDescent="0.2">
      <c r="A46" t="s">
        <v>19</v>
      </c>
      <c r="B46">
        <v>76</v>
      </c>
      <c r="D46" t="s">
        <v>14</v>
      </c>
      <c r="E46">
        <v>326</v>
      </c>
    </row>
    <row r="47" spans="1:5" x14ac:dyDescent="0.2">
      <c r="A47" t="s">
        <v>19</v>
      </c>
      <c r="B47">
        <v>54</v>
      </c>
      <c r="D47" t="s">
        <v>14</v>
      </c>
      <c r="E47">
        <v>1</v>
      </c>
    </row>
    <row r="48" spans="1:5" x14ac:dyDescent="0.2">
      <c r="A48" t="s">
        <v>19</v>
      </c>
      <c r="B48">
        <v>88</v>
      </c>
      <c r="D48" t="s">
        <v>14</v>
      </c>
      <c r="E48">
        <v>1467</v>
      </c>
    </row>
    <row r="49" spans="1:5" x14ac:dyDescent="0.2">
      <c r="A49" t="s">
        <v>19</v>
      </c>
      <c r="B49">
        <v>85</v>
      </c>
      <c r="D49" t="s">
        <v>14</v>
      </c>
      <c r="E49">
        <v>5681</v>
      </c>
    </row>
    <row r="50" spans="1:5" x14ac:dyDescent="0.2">
      <c r="A50" t="s">
        <v>19</v>
      </c>
      <c r="B50">
        <v>170</v>
      </c>
      <c r="D50" t="s">
        <v>14</v>
      </c>
      <c r="E50">
        <v>1059</v>
      </c>
    </row>
    <row r="51" spans="1:5" x14ac:dyDescent="0.2">
      <c r="A51" t="s">
        <v>19</v>
      </c>
      <c r="B51">
        <v>330</v>
      </c>
      <c r="D51" t="s">
        <v>14</v>
      </c>
      <c r="E51">
        <v>1194</v>
      </c>
    </row>
    <row r="52" spans="1:5" x14ac:dyDescent="0.2">
      <c r="A52" t="s">
        <v>19</v>
      </c>
      <c r="B52">
        <v>127</v>
      </c>
      <c r="D52" t="s">
        <v>14</v>
      </c>
      <c r="E52">
        <v>30</v>
      </c>
    </row>
    <row r="53" spans="1:5" x14ac:dyDescent="0.2">
      <c r="A53" t="s">
        <v>19</v>
      </c>
      <c r="B53">
        <v>411</v>
      </c>
      <c r="D53" t="s">
        <v>14</v>
      </c>
      <c r="E53">
        <v>75</v>
      </c>
    </row>
    <row r="54" spans="1:5" x14ac:dyDescent="0.2">
      <c r="A54" t="s">
        <v>19</v>
      </c>
      <c r="B54">
        <v>180</v>
      </c>
      <c r="D54" t="s">
        <v>14</v>
      </c>
      <c r="E54">
        <v>955</v>
      </c>
    </row>
    <row r="55" spans="1:5" x14ac:dyDescent="0.2">
      <c r="A55" t="s">
        <v>19</v>
      </c>
      <c r="B55">
        <v>374</v>
      </c>
      <c r="D55" t="s">
        <v>14</v>
      </c>
      <c r="E55">
        <v>67</v>
      </c>
    </row>
    <row r="56" spans="1:5" x14ac:dyDescent="0.2">
      <c r="A56" t="s">
        <v>19</v>
      </c>
      <c r="B56">
        <v>71</v>
      </c>
      <c r="D56" t="s">
        <v>14</v>
      </c>
      <c r="E56">
        <v>5</v>
      </c>
    </row>
    <row r="57" spans="1:5" x14ac:dyDescent="0.2">
      <c r="A57" t="s">
        <v>19</v>
      </c>
      <c r="B57">
        <v>203</v>
      </c>
      <c r="D57" t="s">
        <v>14</v>
      </c>
      <c r="E57">
        <v>26</v>
      </c>
    </row>
    <row r="58" spans="1:5" x14ac:dyDescent="0.2">
      <c r="A58" t="s">
        <v>19</v>
      </c>
      <c r="B58">
        <v>113</v>
      </c>
      <c r="D58" t="s">
        <v>14</v>
      </c>
      <c r="E58">
        <v>1130</v>
      </c>
    </row>
    <row r="59" spans="1:5" x14ac:dyDescent="0.2">
      <c r="A59" t="s">
        <v>19</v>
      </c>
      <c r="B59">
        <v>96</v>
      </c>
      <c r="D59" t="s">
        <v>14</v>
      </c>
      <c r="E59">
        <v>782</v>
      </c>
    </row>
    <row r="60" spans="1:5" x14ac:dyDescent="0.2">
      <c r="A60" t="s">
        <v>19</v>
      </c>
      <c r="B60">
        <v>498</v>
      </c>
      <c r="D60" t="s">
        <v>14</v>
      </c>
      <c r="E60">
        <v>210</v>
      </c>
    </row>
    <row r="61" spans="1:5" x14ac:dyDescent="0.2">
      <c r="A61" t="s">
        <v>19</v>
      </c>
      <c r="B61">
        <v>180</v>
      </c>
      <c r="D61" t="s">
        <v>14</v>
      </c>
      <c r="E61">
        <v>136</v>
      </c>
    </row>
    <row r="62" spans="1:5" x14ac:dyDescent="0.2">
      <c r="A62" t="s">
        <v>19</v>
      </c>
      <c r="B62">
        <v>27</v>
      </c>
      <c r="D62" t="s">
        <v>14</v>
      </c>
      <c r="E62">
        <v>86</v>
      </c>
    </row>
    <row r="63" spans="1:5" x14ac:dyDescent="0.2">
      <c r="A63" t="s">
        <v>19</v>
      </c>
      <c r="B63">
        <v>2331</v>
      </c>
      <c r="D63" t="s">
        <v>14</v>
      </c>
      <c r="E63">
        <v>19</v>
      </c>
    </row>
    <row r="64" spans="1:5" x14ac:dyDescent="0.2">
      <c r="A64" t="s">
        <v>19</v>
      </c>
      <c r="B64">
        <v>113</v>
      </c>
      <c r="D64" t="s">
        <v>14</v>
      </c>
      <c r="E64">
        <v>886</v>
      </c>
    </row>
    <row r="65" spans="1:5" x14ac:dyDescent="0.2">
      <c r="A65" t="s">
        <v>19</v>
      </c>
      <c r="B65">
        <v>164</v>
      </c>
      <c r="D65" t="s">
        <v>14</v>
      </c>
      <c r="E65">
        <v>35</v>
      </c>
    </row>
    <row r="66" spans="1:5" x14ac:dyDescent="0.2">
      <c r="A66" t="s">
        <v>19</v>
      </c>
      <c r="B66">
        <v>164</v>
      </c>
      <c r="D66" t="s">
        <v>14</v>
      </c>
      <c r="E66">
        <v>24</v>
      </c>
    </row>
    <row r="67" spans="1:5" x14ac:dyDescent="0.2">
      <c r="A67" t="s">
        <v>19</v>
      </c>
      <c r="B67">
        <v>336</v>
      </c>
      <c r="D67" t="s">
        <v>14</v>
      </c>
      <c r="E67">
        <v>86</v>
      </c>
    </row>
    <row r="68" spans="1:5" x14ac:dyDescent="0.2">
      <c r="A68" t="s">
        <v>19</v>
      </c>
      <c r="B68">
        <v>1917</v>
      </c>
      <c r="D68" t="s">
        <v>14</v>
      </c>
      <c r="E68">
        <v>243</v>
      </c>
    </row>
    <row r="69" spans="1:5" x14ac:dyDescent="0.2">
      <c r="A69" t="s">
        <v>19</v>
      </c>
      <c r="B69">
        <v>95</v>
      </c>
      <c r="D69" t="s">
        <v>14</v>
      </c>
      <c r="E69">
        <v>65</v>
      </c>
    </row>
    <row r="70" spans="1:5" x14ac:dyDescent="0.2">
      <c r="A70" t="s">
        <v>19</v>
      </c>
      <c r="B70">
        <v>147</v>
      </c>
      <c r="D70" t="s">
        <v>14</v>
      </c>
      <c r="E70">
        <v>100</v>
      </c>
    </row>
    <row r="71" spans="1:5" x14ac:dyDescent="0.2">
      <c r="A71" t="s">
        <v>19</v>
      </c>
      <c r="B71">
        <v>86</v>
      </c>
      <c r="D71" t="s">
        <v>14</v>
      </c>
      <c r="E71">
        <v>168</v>
      </c>
    </row>
    <row r="72" spans="1:5" x14ac:dyDescent="0.2">
      <c r="A72" t="s">
        <v>19</v>
      </c>
      <c r="B72">
        <v>83</v>
      </c>
      <c r="D72" t="s">
        <v>14</v>
      </c>
      <c r="E72">
        <v>13</v>
      </c>
    </row>
    <row r="73" spans="1:5" x14ac:dyDescent="0.2">
      <c r="A73" t="s">
        <v>19</v>
      </c>
      <c r="B73">
        <v>676</v>
      </c>
      <c r="D73" t="s">
        <v>14</v>
      </c>
      <c r="E73">
        <v>1</v>
      </c>
    </row>
    <row r="74" spans="1:5" x14ac:dyDescent="0.2">
      <c r="A74" t="s">
        <v>19</v>
      </c>
      <c r="B74">
        <v>361</v>
      </c>
      <c r="D74" t="s">
        <v>14</v>
      </c>
      <c r="E74">
        <v>40</v>
      </c>
    </row>
    <row r="75" spans="1:5" x14ac:dyDescent="0.2">
      <c r="A75" t="s">
        <v>19</v>
      </c>
      <c r="B75">
        <v>131</v>
      </c>
      <c r="D75" t="s">
        <v>14</v>
      </c>
      <c r="E75">
        <v>226</v>
      </c>
    </row>
    <row r="76" spans="1:5" x14ac:dyDescent="0.2">
      <c r="A76" t="s">
        <v>19</v>
      </c>
      <c r="B76">
        <v>126</v>
      </c>
      <c r="D76" t="s">
        <v>14</v>
      </c>
      <c r="E76">
        <v>1625</v>
      </c>
    </row>
    <row r="77" spans="1:5" x14ac:dyDescent="0.2">
      <c r="A77" t="s">
        <v>19</v>
      </c>
      <c r="B77">
        <v>275</v>
      </c>
      <c r="D77" t="s">
        <v>14</v>
      </c>
      <c r="E77">
        <v>143</v>
      </c>
    </row>
    <row r="78" spans="1:5" x14ac:dyDescent="0.2">
      <c r="A78" t="s">
        <v>19</v>
      </c>
      <c r="B78">
        <v>67</v>
      </c>
      <c r="D78" t="s">
        <v>14</v>
      </c>
      <c r="E78">
        <v>934</v>
      </c>
    </row>
    <row r="79" spans="1:5" x14ac:dyDescent="0.2">
      <c r="A79" t="s">
        <v>19</v>
      </c>
      <c r="B79">
        <v>154</v>
      </c>
      <c r="D79" t="s">
        <v>14</v>
      </c>
      <c r="E79">
        <v>17</v>
      </c>
    </row>
    <row r="80" spans="1:5" x14ac:dyDescent="0.2">
      <c r="A80" t="s">
        <v>19</v>
      </c>
      <c r="B80">
        <v>1782</v>
      </c>
      <c r="D80" t="s">
        <v>14</v>
      </c>
      <c r="E80">
        <v>2179</v>
      </c>
    </row>
    <row r="81" spans="1:5" x14ac:dyDescent="0.2">
      <c r="A81" t="s">
        <v>19</v>
      </c>
      <c r="B81">
        <v>903</v>
      </c>
      <c r="D81" t="s">
        <v>14</v>
      </c>
      <c r="E81">
        <v>931</v>
      </c>
    </row>
    <row r="82" spans="1:5" x14ac:dyDescent="0.2">
      <c r="A82" t="s">
        <v>19</v>
      </c>
      <c r="B82">
        <v>94</v>
      </c>
      <c r="D82" t="s">
        <v>14</v>
      </c>
      <c r="E82">
        <v>92</v>
      </c>
    </row>
    <row r="83" spans="1:5" x14ac:dyDescent="0.2">
      <c r="A83" t="s">
        <v>19</v>
      </c>
      <c r="B83">
        <v>180</v>
      </c>
      <c r="D83" t="s">
        <v>14</v>
      </c>
      <c r="E83">
        <v>57</v>
      </c>
    </row>
    <row r="84" spans="1:5" x14ac:dyDescent="0.2">
      <c r="A84" t="s">
        <v>19</v>
      </c>
      <c r="B84">
        <v>533</v>
      </c>
      <c r="D84" t="s">
        <v>14</v>
      </c>
      <c r="E84">
        <v>41</v>
      </c>
    </row>
    <row r="85" spans="1:5" x14ac:dyDescent="0.2">
      <c r="A85" t="s">
        <v>19</v>
      </c>
      <c r="B85">
        <v>2443</v>
      </c>
      <c r="D85" t="s">
        <v>14</v>
      </c>
      <c r="E85">
        <v>1</v>
      </c>
    </row>
    <row r="86" spans="1:5" x14ac:dyDescent="0.2">
      <c r="A86" t="s">
        <v>19</v>
      </c>
      <c r="B86">
        <v>89</v>
      </c>
      <c r="D86" t="s">
        <v>14</v>
      </c>
      <c r="E86">
        <v>101</v>
      </c>
    </row>
    <row r="87" spans="1:5" x14ac:dyDescent="0.2">
      <c r="A87" t="s">
        <v>19</v>
      </c>
      <c r="B87">
        <v>159</v>
      </c>
      <c r="D87" t="s">
        <v>14</v>
      </c>
      <c r="E87">
        <v>1335</v>
      </c>
    </row>
    <row r="88" spans="1:5" x14ac:dyDescent="0.2">
      <c r="A88" t="s">
        <v>19</v>
      </c>
      <c r="B88">
        <v>50</v>
      </c>
      <c r="D88" t="s">
        <v>14</v>
      </c>
      <c r="E88">
        <v>15</v>
      </c>
    </row>
    <row r="89" spans="1:5" x14ac:dyDescent="0.2">
      <c r="A89" t="s">
        <v>19</v>
      </c>
      <c r="B89">
        <v>186</v>
      </c>
      <c r="D89" t="s">
        <v>14</v>
      </c>
      <c r="E89">
        <v>454</v>
      </c>
    </row>
    <row r="90" spans="1:5" x14ac:dyDescent="0.2">
      <c r="A90" t="s">
        <v>19</v>
      </c>
      <c r="B90">
        <v>1071</v>
      </c>
      <c r="D90" t="s">
        <v>14</v>
      </c>
      <c r="E90">
        <v>3182</v>
      </c>
    </row>
    <row r="91" spans="1:5" x14ac:dyDescent="0.2">
      <c r="A91" t="s">
        <v>19</v>
      </c>
      <c r="B91">
        <v>117</v>
      </c>
      <c r="D91" t="s">
        <v>14</v>
      </c>
      <c r="E91">
        <v>15</v>
      </c>
    </row>
    <row r="92" spans="1:5" x14ac:dyDescent="0.2">
      <c r="A92" t="s">
        <v>19</v>
      </c>
      <c r="B92">
        <v>70</v>
      </c>
      <c r="D92" t="s">
        <v>14</v>
      </c>
      <c r="E92">
        <v>133</v>
      </c>
    </row>
    <row r="93" spans="1:5" x14ac:dyDescent="0.2">
      <c r="A93" t="s">
        <v>19</v>
      </c>
      <c r="B93">
        <v>135</v>
      </c>
      <c r="D93" t="s">
        <v>14</v>
      </c>
      <c r="E93">
        <v>2062</v>
      </c>
    </row>
    <row r="94" spans="1:5" x14ac:dyDescent="0.2">
      <c r="A94" t="s">
        <v>19</v>
      </c>
      <c r="B94">
        <v>768</v>
      </c>
      <c r="D94" t="s">
        <v>14</v>
      </c>
      <c r="E94">
        <v>29</v>
      </c>
    </row>
    <row r="95" spans="1:5" x14ac:dyDescent="0.2">
      <c r="A95" t="s">
        <v>19</v>
      </c>
      <c r="B95">
        <v>199</v>
      </c>
      <c r="D95" t="s">
        <v>14</v>
      </c>
      <c r="E95">
        <v>132</v>
      </c>
    </row>
    <row r="96" spans="1:5" x14ac:dyDescent="0.2">
      <c r="A96" t="s">
        <v>19</v>
      </c>
      <c r="B96">
        <v>107</v>
      </c>
      <c r="D96" t="s">
        <v>14</v>
      </c>
      <c r="E96">
        <v>137</v>
      </c>
    </row>
    <row r="97" spans="1:5" x14ac:dyDescent="0.2">
      <c r="A97" t="s">
        <v>19</v>
      </c>
      <c r="B97">
        <v>195</v>
      </c>
      <c r="D97" t="s">
        <v>14</v>
      </c>
      <c r="E97">
        <v>908</v>
      </c>
    </row>
    <row r="98" spans="1:5" x14ac:dyDescent="0.2">
      <c r="A98" t="s">
        <v>19</v>
      </c>
      <c r="B98">
        <v>3376</v>
      </c>
      <c r="D98" t="s">
        <v>14</v>
      </c>
      <c r="E98">
        <v>10</v>
      </c>
    </row>
    <row r="99" spans="1:5" x14ac:dyDescent="0.2">
      <c r="A99" t="s">
        <v>19</v>
      </c>
      <c r="B99">
        <v>41</v>
      </c>
      <c r="D99" t="s">
        <v>14</v>
      </c>
      <c r="E99">
        <v>1910</v>
      </c>
    </row>
    <row r="100" spans="1:5" x14ac:dyDescent="0.2">
      <c r="A100" t="s">
        <v>19</v>
      </c>
      <c r="B100">
        <v>1821</v>
      </c>
      <c r="D100" t="s">
        <v>14</v>
      </c>
      <c r="E100">
        <v>38</v>
      </c>
    </row>
    <row r="101" spans="1:5" x14ac:dyDescent="0.2">
      <c r="A101" t="s">
        <v>19</v>
      </c>
      <c r="B101">
        <v>164</v>
      </c>
      <c r="D101" t="s">
        <v>14</v>
      </c>
      <c r="E101">
        <v>104</v>
      </c>
    </row>
    <row r="102" spans="1:5" x14ac:dyDescent="0.2">
      <c r="A102" t="s">
        <v>19</v>
      </c>
      <c r="B102">
        <v>157</v>
      </c>
      <c r="D102" t="s">
        <v>14</v>
      </c>
      <c r="E102">
        <v>49</v>
      </c>
    </row>
    <row r="103" spans="1:5" x14ac:dyDescent="0.2">
      <c r="A103" t="s">
        <v>19</v>
      </c>
      <c r="B103">
        <v>246</v>
      </c>
      <c r="D103" t="s">
        <v>14</v>
      </c>
      <c r="E103">
        <v>1</v>
      </c>
    </row>
    <row r="104" spans="1:5" x14ac:dyDescent="0.2">
      <c r="A104" t="s">
        <v>19</v>
      </c>
      <c r="B104">
        <v>1396</v>
      </c>
      <c r="D104" t="s">
        <v>14</v>
      </c>
      <c r="E104">
        <v>245</v>
      </c>
    </row>
    <row r="105" spans="1:5" x14ac:dyDescent="0.2">
      <c r="A105" t="s">
        <v>19</v>
      </c>
      <c r="B105">
        <v>2506</v>
      </c>
      <c r="D105" t="s">
        <v>14</v>
      </c>
      <c r="E105">
        <v>32</v>
      </c>
    </row>
    <row r="106" spans="1:5" x14ac:dyDescent="0.2">
      <c r="A106" t="s">
        <v>19</v>
      </c>
      <c r="B106">
        <v>244</v>
      </c>
      <c r="D106" t="s">
        <v>14</v>
      </c>
      <c r="E106">
        <v>7</v>
      </c>
    </row>
    <row r="107" spans="1:5" x14ac:dyDescent="0.2">
      <c r="A107" t="s">
        <v>19</v>
      </c>
      <c r="B107">
        <v>146</v>
      </c>
      <c r="D107" t="s">
        <v>14</v>
      </c>
      <c r="E107">
        <v>803</v>
      </c>
    </row>
    <row r="108" spans="1:5" x14ac:dyDescent="0.2">
      <c r="A108" t="s">
        <v>19</v>
      </c>
      <c r="B108">
        <v>1267</v>
      </c>
      <c r="D108" t="s">
        <v>14</v>
      </c>
      <c r="E108">
        <v>16</v>
      </c>
    </row>
    <row r="109" spans="1:5" x14ac:dyDescent="0.2">
      <c r="A109" t="s">
        <v>19</v>
      </c>
      <c r="B109">
        <v>1561</v>
      </c>
      <c r="D109" t="s">
        <v>14</v>
      </c>
      <c r="E109">
        <v>31</v>
      </c>
    </row>
    <row r="110" spans="1:5" x14ac:dyDescent="0.2">
      <c r="A110" t="s">
        <v>19</v>
      </c>
      <c r="B110">
        <v>48</v>
      </c>
      <c r="D110" t="s">
        <v>14</v>
      </c>
      <c r="E110">
        <v>108</v>
      </c>
    </row>
    <row r="111" spans="1:5" x14ac:dyDescent="0.2">
      <c r="A111" t="s">
        <v>19</v>
      </c>
      <c r="B111">
        <v>2739</v>
      </c>
      <c r="D111" t="s">
        <v>14</v>
      </c>
      <c r="E111">
        <v>30</v>
      </c>
    </row>
    <row r="112" spans="1:5" x14ac:dyDescent="0.2">
      <c r="A112" t="s">
        <v>19</v>
      </c>
      <c r="B112">
        <v>3537</v>
      </c>
      <c r="D112" t="s">
        <v>14</v>
      </c>
      <c r="E112">
        <v>17</v>
      </c>
    </row>
    <row r="113" spans="1:5" x14ac:dyDescent="0.2">
      <c r="A113" t="s">
        <v>19</v>
      </c>
      <c r="B113">
        <v>2107</v>
      </c>
      <c r="D113" t="s">
        <v>14</v>
      </c>
      <c r="E113">
        <v>80</v>
      </c>
    </row>
    <row r="114" spans="1:5" x14ac:dyDescent="0.2">
      <c r="A114" t="s">
        <v>19</v>
      </c>
      <c r="B114">
        <v>3318</v>
      </c>
      <c r="D114" t="s">
        <v>14</v>
      </c>
      <c r="E114">
        <v>2468</v>
      </c>
    </row>
    <row r="115" spans="1:5" x14ac:dyDescent="0.2">
      <c r="A115" t="s">
        <v>19</v>
      </c>
      <c r="B115">
        <v>340</v>
      </c>
      <c r="D115" t="s">
        <v>14</v>
      </c>
      <c r="E115">
        <v>26</v>
      </c>
    </row>
    <row r="116" spans="1:5" x14ac:dyDescent="0.2">
      <c r="A116" t="s">
        <v>19</v>
      </c>
      <c r="B116">
        <v>1442</v>
      </c>
      <c r="D116" t="s">
        <v>14</v>
      </c>
      <c r="E116">
        <v>73</v>
      </c>
    </row>
    <row r="117" spans="1:5" x14ac:dyDescent="0.2">
      <c r="A117" t="s">
        <v>19</v>
      </c>
      <c r="B117">
        <v>126</v>
      </c>
      <c r="D117" t="s">
        <v>14</v>
      </c>
      <c r="E117">
        <v>128</v>
      </c>
    </row>
    <row r="118" spans="1:5" x14ac:dyDescent="0.2">
      <c r="A118" t="s">
        <v>19</v>
      </c>
      <c r="B118">
        <v>524</v>
      </c>
      <c r="D118" t="s">
        <v>14</v>
      </c>
      <c r="E118">
        <v>33</v>
      </c>
    </row>
    <row r="119" spans="1:5" x14ac:dyDescent="0.2">
      <c r="A119" t="s">
        <v>19</v>
      </c>
      <c r="B119">
        <v>1989</v>
      </c>
      <c r="D119" t="s">
        <v>14</v>
      </c>
      <c r="E119">
        <v>1072</v>
      </c>
    </row>
    <row r="120" spans="1:5" x14ac:dyDescent="0.2">
      <c r="A120" t="s">
        <v>19</v>
      </c>
      <c r="B120">
        <v>157</v>
      </c>
      <c r="D120" t="s">
        <v>14</v>
      </c>
      <c r="E120">
        <v>393</v>
      </c>
    </row>
    <row r="121" spans="1:5" x14ac:dyDescent="0.2">
      <c r="A121" t="s">
        <v>19</v>
      </c>
      <c r="B121">
        <v>4498</v>
      </c>
      <c r="D121" t="s">
        <v>14</v>
      </c>
      <c r="E121">
        <v>1257</v>
      </c>
    </row>
    <row r="122" spans="1:5" x14ac:dyDescent="0.2">
      <c r="A122" t="s">
        <v>19</v>
      </c>
      <c r="B122">
        <v>80</v>
      </c>
      <c r="D122" t="s">
        <v>14</v>
      </c>
      <c r="E122">
        <v>328</v>
      </c>
    </row>
    <row r="123" spans="1:5" x14ac:dyDescent="0.2">
      <c r="A123" t="s">
        <v>19</v>
      </c>
      <c r="B123">
        <v>43</v>
      </c>
      <c r="D123" t="s">
        <v>14</v>
      </c>
      <c r="E123">
        <v>147</v>
      </c>
    </row>
    <row r="124" spans="1:5" x14ac:dyDescent="0.2">
      <c r="A124" t="s">
        <v>19</v>
      </c>
      <c r="B124">
        <v>2053</v>
      </c>
      <c r="D124" t="s">
        <v>14</v>
      </c>
      <c r="E124">
        <v>830</v>
      </c>
    </row>
    <row r="125" spans="1:5" x14ac:dyDescent="0.2">
      <c r="A125" t="s">
        <v>19</v>
      </c>
      <c r="B125">
        <v>168</v>
      </c>
      <c r="D125" t="s">
        <v>14</v>
      </c>
      <c r="E125">
        <v>331</v>
      </c>
    </row>
    <row r="126" spans="1:5" x14ac:dyDescent="0.2">
      <c r="A126" t="s">
        <v>19</v>
      </c>
      <c r="B126">
        <v>4289</v>
      </c>
      <c r="D126" t="s">
        <v>14</v>
      </c>
      <c r="E126">
        <v>25</v>
      </c>
    </row>
    <row r="127" spans="1:5" x14ac:dyDescent="0.2">
      <c r="A127" t="s">
        <v>19</v>
      </c>
      <c r="B127">
        <v>165</v>
      </c>
      <c r="D127" t="s">
        <v>14</v>
      </c>
      <c r="E127">
        <v>3483</v>
      </c>
    </row>
    <row r="128" spans="1:5" x14ac:dyDescent="0.2">
      <c r="A128" t="s">
        <v>19</v>
      </c>
      <c r="B128">
        <v>1815</v>
      </c>
      <c r="D128" t="s">
        <v>14</v>
      </c>
      <c r="E128">
        <v>923</v>
      </c>
    </row>
    <row r="129" spans="1:5" x14ac:dyDescent="0.2">
      <c r="A129" t="s">
        <v>19</v>
      </c>
      <c r="B129">
        <v>397</v>
      </c>
      <c r="D129" t="s">
        <v>14</v>
      </c>
      <c r="E129">
        <v>1</v>
      </c>
    </row>
    <row r="130" spans="1:5" x14ac:dyDescent="0.2">
      <c r="A130" t="s">
        <v>19</v>
      </c>
      <c r="B130">
        <v>1539</v>
      </c>
      <c r="D130" t="s">
        <v>14</v>
      </c>
      <c r="E130">
        <v>33</v>
      </c>
    </row>
    <row r="131" spans="1:5" x14ac:dyDescent="0.2">
      <c r="A131" t="s">
        <v>19</v>
      </c>
      <c r="B131">
        <v>138</v>
      </c>
      <c r="D131" t="s">
        <v>14</v>
      </c>
      <c r="E131">
        <v>40</v>
      </c>
    </row>
    <row r="132" spans="1:5" x14ac:dyDescent="0.2">
      <c r="A132" t="s">
        <v>19</v>
      </c>
      <c r="B132">
        <v>3594</v>
      </c>
      <c r="D132" t="s">
        <v>14</v>
      </c>
      <c r="E132">
        <v>23</v>
      </c>
    </row>
    <row r="133" spans="1:5" x14ac:dyDescent="0.2">
      <c r="A133" t="s">
        <v>19</v>
      </c>
      <c r="B133">
        <v>5880</v>
      </c>
      <c r="D133" t="s">
        <v>14</v>
      </c>
      <c r="E133">
        <v>75</v>
      </c>
    </row>
    <row r="134" spans="1:5" x14ac:dyDescent="0.2">
      <c r="A134" t="s">
        <v>19</v>
      </c>
      <c r="B134">
        <v>112</v>
      </c>
      <c r="D134" t="s">
        <v>14</v>
      </c>
      <c r="E134">
        <v>2176</v>
      </c>
    </row>
    <row r="135" spans="1:5" x14ac:dyDescent="0.2">
      <c r="A135" t="s">
        <v>19</v>
      </c>
      <c r="B135">
        <v>943</v>
      </c>
      <c r="D135" t="s">
        <v>14</v>
      </c>
      <c r="E135">
        <v>441</v>
      </c>
    </row>
    <row r="136" spans="1:5" x14ac:dyDescent="0.2">
      <c r="A136" t="s">
        <v>19</v>
      </c>
      <c r="B136">
        <v>2468</v>
      </c>
      <c r="D136" t="s">
        <v>14</v>
      </c>
      <c r="E136">
        <v>25</v>
      </c>
    </row>
    <row r="137" spans="1:5" x14ac:dyDescent="0.2">
      <c r="A137" t="s">
        <v>19</v>
      </c>
      <c r="B137">
        <v>2551</v>
      </c>
      <c r="D137" t="s">
        <v>14</v>
      </c>
      <c r="E137">
        <v>127</v>
      </c>
    </row>
    <row r="138" spans="1:5" x14ac:dyDescent="0.2">
      <c r="A138" t="s">
        <v>19</v>
      </c>
      <c r="B138">
        <v>101</v>
      </c>
      <c r="D138" t="s">
        <v>14</v>
      </c>
      <c r="E138">
        <v>355</v>
      </c>
    </row>
    <row r="139" spans="1:5" x14ac:dyDescent="0.2">
      <c r="A139" t="s">
        <v>19</v>
      </c>
      <c r="B139">
        <v>92</v>
      </c>
      <c r="D139" t="s">
        <v>14</v>
      </c>
      <c r="E139">
        <v>44</v>
      </c>
    </row>
    <row r="140" spans="1:5" x14ac:dyDescent="0.2">
      <c r="A140" t="s">
        <v>19</v>
      </c>
      <c r="B140">
        <v>62</v>
      </c>
      <c r="D140" t="s">
        <v>14</v>
      </c>
      <c r="E140">
        <v>67</v>
      </c>
    </row>
    <row r="141" spans="1:5" x14ac:dyDescent="0.2">
      <c r="A141" t="s">
        <v>19</v>
      </c>
      <c r="B141">
        <v>149</v>
      </c>
      <c r="D141" t="s">
        <v>14</v>
      </c>
      <c r="E141">
        <v>1068</v>
      </c>
    </row>
    <row r="142" spans="1:5" x14ac:dyDescent="0.2">
      <c r="A142" t="s">
        <v>19</v>
      </c>
      <c r="B142">
        <v>329</v>
      </c>
      <c r="D142" t="s">
        <v>14</v>
      </c>
      <c r="E142">
        <v>424</v>
      </c>
    </row>
    <row r="143" spans="1:5" x14ac:dyDescent="0.2">
      <c r="A143" t="s">
        <v>19</v>
      </c>
      <c r="B143">
        <v>97</v>
      </c>
      <c r="D143" t="s">
        <v>14</v>
      </c>
      <c r="E143">
        <v>151</v>
      </c>
    </row>
    <row r="144" spans="1:5" x14ac:dyDescent="0.2">
      <c r="A144" t="s">
        <v>19</v>
      </c>
      <c r="B144">
        <v>1784</v>
      </c>
      <c r="D144" t="s">
        <v>14</v>
      </c>
      <c r="E144">
        <v>1608</v>
      </c>
    </row>
    <row r="145" spans="1:5" x14ac:dyDescent="0.2">
      <c r="A145" t="s">
        <v>19</v>
      </c>
      <c r="B145">
        <v>1684</v>
      </c>
      <c r="D145" t="s">
        <v>14</v>
      </c>
      <c r="E145">
        <v>941</v>
      </c>
    </row>
    <row r="146" spans="1:5" x14ac:dyDescent="0.2">
      <c r="A146" t="s">
        <v>19</v>
      </c>
      <c r="B146">
        <v>250</v>
      </c>
      <c r="D146" t="s">
        <v>14</v>
      </c>
      <c r="E146">
        <v>1</v>
      </c>
    </row>
    <row r="147" spans="1:5" x14ac:dyDescent="0.2">
      <c r="A147" t="s">
        <v>19</v>
      </c>
      <c r="B147">
        <v>238</v>
      </c>
      <c r="D147" t="s">
        <v>14</v>
      </c>
      <c r="E147">
        <v>40</v>
      </c>
    </row>
    <row r="148" spans="1:5" x14ac:dyDescent="0.2">
      <c r="A148" t="s">
        <v>19</v>
      </c>
      <c r="B148">
        <v>53</v>
      </c>
      <c r="D148" t="s">
        <v>14</v>
      </c>
      <c r="E148">
        <v>3015</v>
      </c>
    </row>
    <row r="149" spans="1:5" x14ac:dyDescent="0.2">
      <c r="A149" t="s">
        <v>19</v>
      </c>
      <c r="B149">
        <v>214</v>
      </c>
      <c r="D149" t="s">
        <v>14</v>
      </c>
      <c r="E149">
        <v>435</v>
      </c>
    </row>
    <row r="150" spans="1:5" x14ac:dyDescent="0.2">
      <c r="A150" t="s">
        <v>19</v>
      </c>
      <c r="B150">
        <v>222</v>
      </c>
      <c r="D150" t="s">
        <v>14</v>
      </c>
      <c r="E150">
        <v>714</v>
      </c>
    </row>
    <row r="151" spans="1:5" x14ac:dyDescent="0.2">
      <c r="A151" t="s">
        <v>19</v>
      </c>
      <c r="B151">
        <v>1884</v>
      </c>
      <c r="D151" t="s">
        <v>14</v>
      </c>
      <c r="E151">
        <v>5497</v>
      </c>
    </row>
    <row r="152" spans="1:5" x14ac:dyDescent="0.2">
      <c r="A152" t="s">
        <v>19</v>
      </c>
      <c r="B152">
        <v>218</v>
      </c>
      <c r="D152" t="s">
        <v>14</v>
      </c>
      <c r="E152">
        <v>418</v>
      </c>
    </row>
    <row r="153" spans="1:5" x14ac:dyDescent="0.2">
      <c r="A153" t="s">
        <v>19</v>
      </c>
      <c r="B153">
        <v>6465</v>
      </c>
      <c r="D153" t="s">
        <v>14</v>
      </c>
      <c r="E153">
        <v>1439</v>
      </c>
    </row>
    <row r="154" spans="1:5" x14ac:dyDescent="0.2">
      <c r="A154" t="s">
        <v>19</v>
      </c>
      <c r="B154">
        <v>59</v>
      </c>
      <c r="D154" t="s">
        <v>14</v>
      </c>
      <c r="E154">
        <v>15</v>
      </c>
    </row>
    <row r="155" spans="1:5" x14ac:dyDescent="0.2">
      <c r="A155" t="s">
        <v>19</v>
      </c>
      <c r="B155">
        <v>88</v>
      </c>
      <c r="D155" t="s">
        <v>14</v>
      </c>
      <c r="E155">
        <v>1999</v>
      </c>
    </row>
    <row r="156" spans="1:5" x14ac:dyDescent="0.2">
      <c r="A156" t="s">
        <v>19</v>
      </c>
      <c r="B156">
        <v>1697</v>
      </c>
      <c r="D156" t="s">
        <v>14</v>
      </c>
      <c r="E156">
        <v>118</v>
      </c>
    </row>
    <row r="157" spans="1:5" x14ac:dyDescent="0.2">
      <c r="A157" t="s">
        <v>19</v>
      </c>
      <c r="B157">
        <v>92</v>
      </c>
      <c r="D157" t="s">
        <v>14</v>
      </c>
      <c r="E157">
        <v>162</v>
      </c>
    </row>
    <row r="158" spans="1:5" x14ac:dyDescent="0.2">
      <c r="A158" t="s">
        <v>19</v>
      </c>
      <c r="B158">
        <v>186</v>
      </c>
      <c r="D158" t="s">
        <v>14</v>
      </c>
      <c r="E158">
        <v>83</v>
      </c>
    </row>
    <row r="159" spans="1:5" x14ac:dyDescent="0.2">
      <c r="A159" t="s">
        <v>19</v>
      </c>
      <c r="B159">
        <v>138</v>
      </c>
      <c r="D159" t="s">
        <v>14</v>
      </c>
      <c r="E159">
        <v>747</v>
      </c>
    </row>
    <row r="160" spans="1:5" x14ac:dyDescent="0.2">
      <c r="A160" t="s">
        <v>19</v>
      </c>
      <c r="B160">
        <v>261</v>
      </c>
      <c r="D160" t="s">
        <v>14</v>
      </c>
      <c r="E160">
        <v>84</v>
      </c>
    </row>
    <row r="161" spans="1:5" x14ac:dyDescent="0.2">
      <c r="A161" t="s">
        <v>19</v>
      </c>
      <c r="B161">
        <v>107</v>
      </c>
      <c r="D161" t="s">
        <v>14</v>
      </c>
      <c r="E161">
        <v>91</v>
      </c>
    </row>
    <row r="162" spans="1:5" x14ac:dyDescent="0.2">
      <c r="A162" t="s">
        <v>19</v>
      </c>
      <c r="B162">
        <v>199</v>
      </c>
      <c r="D162" t="s">
        <v>14</v>
      </c>
      <c r="E162">
        <v>792</v>
      </c>
    </row>
    <row r="163" spans="1:5" x14ac:dyDescent="0.2">
      <c r="A163" t="s">
        <v>19</v>
      </c>
      <c r="B163">
        <v>5512</v>
      </c>
      <c r="D163" t="s">
        <v>14</v>
      </c>
      <c r="E163">
        <v>32</v>
      </c>
    </row>
    <row r="164" spans="1:5" x14ac:dyDescent="0.2">
      <c r="A164" t="s">
        <v>19</v>
      </c>
      <c r="B164">
        <v>86</v>
      </c>
      <c r="D164" t="s">
        <v>14</v>
      </c>
      <c r="E164">
        <v>186</v>
      </c>
    </row>
    <row r="165" spans="1:5" x14ac:dyDescent="0.2">
      <c r="A165" t="s">
        <v>19</v>
      </c>
      <c r="B165">
        <v>2768</v>
      </c>
      <c r="D165" t="s">
        <v>14</v>
      </c>
      <c r="E165">
        <v>605</v>
      </c>
    </row>
    <row r="166" spans="1:5" x14ac:dyDescent="0.2">
      <c r="A166" t="s">
        <v>19</v>
      </c>
      <c r="B166">
        <v>48</v>
      </c>
      <c r="D166" t="s">
        <v>14</v>
      </c>
      <c r="E166">
        <v>1</v>
      </c>
    </row>
    <row r="167" spans="1:5" x14ac:dyDescent="0.2">
      <c r="A167" t="s">
        <v>19</v>
      </c>
      <c r="B167">
        <v>87</v>
      </c>
      <c r="D167" t="s">
        <v>14</v>
      </c>
      <c r="E167">
        <v>31</v>
      </c>
    </row>
    <row r="168" spans="1:5" x14ac:dyDescent="0.2">
      <c r="A168" t="s">
        <v>19</v>
      </c>
      <c r="B168">
        <v>1894</v>
      </c>
      <c r="D168" t="s">
        <v>14</v>
      </c>
      <c r="E168">
        <v>1181</v>
      </c>
    </row>
    <row r="169" spans="1:5" x14ac:dyDescent="0.2">
      <c r="A169" t="s">
        <v>19</v>
      </c>
      <c r="B169">
        <v>282</v>
      </c>
      <c r="D169" t="s">
        <v>14</v>
      </c>
      <c r="E169">
        <v>39</v>
      </c>
    </row>
    <row r="170" spans="1:5" x14ac:dyDescent="0.2">
      <c r="A170" t="s">
        <v>19</v>
      </c>
      <c r="B170">
        <v>116</v>
      </c>
      <c r="D170" t="s">
        <v>14</v>
      </c>
      <c r="E170">
        <v>46</v>
      </c>
    </row>
    <row r="171" spans="1:5" x14ac:dyDescent="0.2">
      <c r="A171" t="s">
        <v>19</v>
      </c>
      <c r="B171">
        <v>83</v>
      </c>
      <c r="D171" t="s">
        <v>14</v>
      </c>
      <c r="E171">
        <v>105</v>
      </c>
    </row>
    <row r="172" spans="1:5" x14ac:dyDescent="0.2">
      <c r="A172" t="s">
        <v>19</v>
      </c>
      <c r="B172">
        <v>91</v>
      </c>
      <c r="D172" t="s">
        <v>14</v>
      </c>
      <c r="E172">
        <v>535</v>
      </c>
    </row>
    <row r="173" spans="1:5" x14ac:dyDescent="0.2">
      <c r="A173" t="s">
        <v>19</v>
      </c>
      <c r="B173">
        <v>546</v>
      </c>
      <c r="D173" t="s">
        <v>14</v>
      </c>
      <c r="E173">
        <v>16</v>
      </c>
    </row>
    <row r="174" spans="1:5" x14ac:dyDescent="0.2">
      <c r="A174" t="s">
        <v>19</v>
      </c>
      <c r="B174">
        <v>393</v>
      </c>
      <c r="D174" t="s">
        <v>14</v>
      </c>
      <c r="E174">
        <v>575</v>
      </c>
    </row>
    <row r="175" spans="1:5" x14ac:dyDescent="0.2">
      <c r="A175" t="s">
        <v>19</v>
      </c>
      <c r="B175">
        <v>133</v>
      </c>
      <c r="D175" t="s">
        <v>14</v>
      </c>
      <c r="E175">
        <v>1120</v>
      </c>
    </row>
    <row r="176" spans="1:5" x14ac:dyDescent="0.2">
      <c r="A176" t="s">
        <v>19</v>
      </c>
      <c r="B176">
        <v>254</v>
      </c>
      <c r="D176" t="s">
        <v>14</v>
      </c>
      <c r="E176">
        <v>113</v>
      </c>
    </row>
    <row r="177" spans="1:5" x14ac:dyDescent="0.2">
      <c r="A177" t="s">
        <v>19</v>
      </c>
      <c r="B177">
        <v>176</v>
      </c>
      <c r="D177" t="s">
        <v>14</v>
      </c>
      <c r="E177">
        <v>1538</v>
      </c>
    </row>
    <row r="178" spans="1:5" x14ac:dyDescent="0.2">
      <c r="A178" t="s">
        <v>19</v>
      </c>
      <c r="B178">
        <v>337</v>
      </c>
      <c r="D178" t="s">
        <v>14</v>
      </c>
      <c r="E178">
        <v>9</v>
      </c>
    </row>
    <row r="179" spans="1:5" x14ac:dyDescent="0.2">
      <c r="A179" t="s">
        <v>19</v>
      </c>
      <c r="B179">
        <v>107</v>
      </c>
      <c r="D179" t="s">
        <v>14</v>
      </c>
      <c r="E179">
        <v>554</v>
      </c>
    </row>
    <row r="180" spans="1:5" x14ac:dyDescent="0.2">
      <c r="A180" t="s">
        <v>19</v>
      </c>
      <c r="B180">
        <v>183</v>
      </c>
      <c r="D180" t="s">
        <v>14</v>
      </c>
      <c r="E180">
        <v>648</v>
      </c>
    </row>
    <row r="181" spans="1:5" x14ac:dyDescent="0.2">
      <c r="A181" t="s">
        <v>19</v>
      </c>
      <c r="B181">
        <v>72</v>
      </c>
      <c r="D181" t="s">
        <v>14</v>
      </c>
      <c r="E181">
        <v>21</v>
      </c>
    </row>
    <row r="182" spans="1:5" x14ac:dyDescent="0.2">
      <c r="A182" t="s">
        <v>19</v>
      </c>
      <c r="B182">
        <v>295</v>
      </c>
      <c r="D182" t="s">
        <v>14</v>
      </c>
      <c r="E182">
        <v>54</v>
      </c>
    </row>
    <row r="183" spans="1:5" x14ac:dyDescent="0.2">
      <c r="A183" t="s">
        <v>19</v>
      </c>
      <c r="B183">
        <v>142</v>
      </c>
      <c r="D183" t="s">
        <v>14</v>
      </c>
      <c r="E183">
        <v>120</v>
      </c>
    </row>
    <row r="184" spans="1:5" x14ac:dyDescent="0.2">
      <c r="A184" t="s">
        <v>19</v>
      </c>
      <c r="B184">
        <v>85</v>
      </c>
      <c r="D184" t="s">
        <v>14</v>
      </c>
      <c r="E184">
        <v>579</v>
      </c>
    </row>
    <row r="185" spans="1:5" x14ac:dyDescent="0.2">
      <c r="A185" t="s">
        <v>19</v>
      </c>
      <c r="B185">
        <v>659</v>
      </c>
      <c r="D185" t="s">
        <v>14</v>
      </c>
      <c r="E185">
        <v>2072</v>
      </c>
    </row>
    <row r="186" spans="1:5" x14ac:dyDescent="0.2">
      <c r="A186" t="s">
        <v>19</v>
      </c>
      <c r="B186">
        <v>121</v>
      </c>
      <c r="D186" t="s">
        <v>14</v>
      </c>
      <c r="E186">
        <v>0</v>
      </c>
    </row>
    <row r="187" spans="1:5" x14ac:dyDescent="0.2">
      <c r="A187" t="s">
        <v>19</v>
      </c>
      <c r="B187">
        <v>3742</v>
      </c>
      <c r="D187" t="s">
        <v>14</v>
      </c>
      <c r="E187">
        <v>1796</v>
      </c>
    </row>
    <row r="188" spans="1:5" x14ac:dyDescent="0.2">
      <c r="A188" t="s">
        <v>19</v>
      </c>
      <c r="B188">
        <v>223</v>
      </c>
      <c r="D188" t="s">
        <v>14</v>
      </c>
      <c r="E188">
        <v>62</v>
      </c>
    </row>
    <row r="189" spans="1:5" x14ac:dyDescent="0.2">
      <c r="A189" t="s">
        <v>19</v>
      </c>
      <c r="B189">
        <v>133</v>
      </c>
      <c r="D189" t="s">
        <v>14</v>
      </c>
      <c r="E189">
        <v>347</v>
      </c>
    </row>
    <row r="190" spans="1:5" x14ac:dyDescent="0.2">
      <c r="A190" t="s">
        <v>19</v>
      </c>
      <c r="B190">
        <v>5168</v>
      </c>
      <c r="D190" t="s">
        <v>14</v>
      </c>
      <c r="E190">
        <v>19</v>
      </c>
    </row>
    <row r="191" spans="1:5" x14ac:dyDescent="0.2">
      <c r="A191" t="s">
        <v>19</v>
      </c>
      <c r="B191">
        <v>307</v>
      </c>
      <c r="D191" t="s">
        <v>14</v>
      </c>
      <c r="E191">
        <v>1258</v>
      </c>
    </row>
    <row r="192" spans="1:5" x14ac:dyDescent="0.2">
      <c r="A192" t="s">
        <v>19</v>
      </c>
      <c r="B192">
        <v>2441</v>
      </c>
      <c r="D192" t="s">
        <v>14</v>
      </c>
      <c r="E192">
        <v>362</v>
      </c>
    </row>
    <row r="193" spans="1:5" x14ac:dyDescent="0.2">
      <c r="A193" t="s">
        <v>19</v>
      </c>
      <c r="B193">
        <v>1385</v>
      </c>
      <c r="D193" t="s">
        <v>14</v>
      </c>
      <c r="E193">
        <v>133</v>
      </c>
    </row>
    <row r="194" spans="1:5" x14ac:dyDescent="0.2">
      <c r="A194" t="s">
        <v>19</v>
      </c>
      <c r="B194">
        <v>190</v>
      </c>
      <c r="D194" t="s">
        <v>14</v>
      </c>
      <c r="E194">
        <v>846</v>
      </c>
    </row>
    <row r="195" spans="1:5" x14ac:dyDescent="0.2">
      <c r="A195" t="s">
        <v>19</v>
      </c>
      <c r="B195">
        <v>470</v>
      </c>
      <c r="D195" t="s">
        <v>14</v>
      </c>
      <c r="E195">
        <v>10</v>
      </c>
    </row>
    <row r="196" spans="1:5" x14ac:dyDescent="0.2">
      <c r="A196" t="s">
        <v>19</v>
      </c>
      <c r="B196">
        <v>253</v>
      </c>
      <c r="D196" t="s">
        <v>14</v>
      </c>
      <c r="E196">
        <v>191</v>
      </c>
    </row>
    <row r="197" spans="1:5" x14ac:dyDescent="0.2">
      <c r="A197" t="s">
        <v>19</v>
      </c>
      <c r="B197">
        <v>1113</v>
      </c>
      <c r="D197" t="s">
        <v>14</v>
      </c>
      <c r="E197">
        <v>1979</v>
      </c>
    </row>
    <row r="198" spans="1:5" x14ac:dyDescent="0.2">
      <c r="A198" t="s">
        <v>19</v>
      </c>
      <c r="B198">
        <v>2283</v>
      </c>
      <c r="D198" t="s">
        <v>14</v>
      </c>
      <c r="E198">
        <v>63</v>
      </c>
    </row>
    <row r="199" spans="1:5" x14ac:dyDescent="0.2">
      <c r="A199" t="s">
        <v>19</v>
      </c>
      <c r="B199">
        <v>1095</v>
      </c>
      <c r="D199" t="s">
        <v>14</v>
      </c>
      <c r="E199">
        <v>6080</v>
      </c>
    </row>
    <row r="200" spans="1:5" x14ac:dyDescent="0.2">
      <c r="A200" t="s">
        <v>19</v>
      </c>
      <c r="B200">
        <v>1690</v>
      </c>
      <c r="D200" t="s">
        <v>14</v>
      </c>
      <c r="E200">
        <v>80</v>
      </c>
    </row>
    <row r="201" spans="1:5" x14ac:dyDescent="0.2">
      <c r="A201" t="s">
        <v>19</v>
      </c>
      <c r="B201">
        <v>191</v>
      </c>
      <c r="D201" t="s">
        <v>14</v>
      </c>
      <c r="E201">
        <v>9</v>
      </c>
    </row>
    <row r="202" spans="1:5" x14ac:dyDescent="0.2">
      <c r="A202" t="s">
        <v>19</v>
      </c>
      <c r="B202">
        <v>2013</v>
      </c>
      <c r="D202" t="s">
        <v>14</v>
      </c>
      <c r="E202">
        <v>1784</v>
      </c>
    </row>
    <row r="203" spans="1:5" x14ac:dyDescent="0.2">
      <c r="A203" t="s">
        <v>19</v>
      </c>
      <c r="B203">
        <v>1703</v>
      </c>
      <c r="D203" t="s">
        <v>14</v>
      </c>
      <c r="E203">
        <v>243</v>
      </c>
    </row>
    <row r="204" spans="1:5" x14ac:dyDescent="0.2">
      <c r="A204" t="s">
        <v>19</v>
      </c>
      <c r="B204">
        <v>80</v>
      </c>
      <c r="D204" t="s">
        <v>14</v>
      </c>
      <c r="E204">
        <v>1296</v>
      </c>
    </row>
    <row r="205" spans="1:5" x14ac:dyDescent="0.2">
      <c r="A205" t="s">
        <v>19</v>
      </c>
      <c r="B205">
        <v>41</v>
      </c>
      <c r="D205" t="s">
        <v>14</v>
      </c>
      <c r="E205">
        <v>77</v>
      </c>
    </row>
    <row r="206" spans="1:5" x14ac:dyDescent="0.2">
      <c r="A206" t="s">
        <v>19</v>
      </c>
      <c r="B206">
        <v>187</v>
      </c>
      <c r="D206" t="s">
        <v>14</v>
      </c>
      <c r="E206">
        <v>395</v>
      </c>
    </row>
    <row r="207" spans="1:5" x14ac:dyDescent="0.2">
      <c r="A207" t="s">
        <v>19</v>
      </c>
      <c r="B207">
        <v>2875</v>
      </c>
      <c r="D207" t="s">
        <v>14</v>
      </c>
      <c r="E207">
        <v>49</v>
      </c>
    </row>
    <row r="208" spans="1:5" x14ac:dyDescent="0.2">
      <c r="A208" t="s">
        <v>19</v>
      </c>
      <c r="B208">
        <v>88</v>
      </c>
      <c r="D208" t="s">
        <v>14</v>
      </c>
      <c r="E208">
        <v>180</v>
      </c>
    </row>
    <row r="209" spans="1:5" x14ac:dyDescent="0.2">
      <c r="A209" t="s">
        <v>19</v>
      </c>
      <c r="B209">
        <v>191</v>
      </c>
      <c r="D209" t="s">
        <v>14</v>
      </c>
      <c r="E209">
        <v>2690</v>
      </c>
    </row>
    <row r="210" spans="1:5" x14ac:dyDescent="0.2">
      <c r="A210" t="s">
        <v>19</v>
      </c>
      <c r="B210">
        <v>139</v>
      </c>
      <c r="D210" t="s">
        <v>14</v>
      </c>
      <c r="E210">
        <v>2779</v>
      </c>
    </row>
    <row r="211" spans="1:5" x14ac:dyDescent="0.2">
      <c r="A211" t="s">
        <v>19</v>
      </c>
      <c r="B211">
        <v>186</v>
      </c>
      <c r="D211" t="s">
        <v>14</v>
      </c>
      <c r="E211">
        <v>92</v>
      </c>
    </row>
    <row r="212" spans="1:5" x14ac:dyDescent="0.2">
      <c r="A212" t="s">
        <v>19</v>
      </c>
      <c r="B212">
        <v>112</v>
      </c>
      <c r="D212" t="s">
        <v>14</v>
      </c>
      <c r="E212">
        <v>1028</v>
      </c>
    </row>
    <row r="213" spans="1:5" x14ac:dyDescent="0.2">
      <c r="A213" t="s">
        <v>19</v>
      </c>
      <c r="B213">
        <v>101</v>
      </c>
      <c r="D213" t="s">
        <v>14</v>
      </c>
      <c r="E213">
        <v>26</v>
      </c>
    </row>
    <row r="214" spans="1:5" x14ac:dyDescent="0.2">
      <c r="A214" t="s">
        <v>19</v>
      </c>
      <c r="B214">
        <v>206</v>
      </c>
      <c r="D214" t="s">
        <v>14</v>
      </c>
      <c r="E214">
        <v>1790</v>
      </c>
    </row>
    <row r="215" spans="1:5" x14ac:dyDescent="0.2">
      <c r="A215" t="s">
        <v>19</v>
      </c>
      <c r="B215">
        <v>154</v>
      </c>
      <c r="D215" t="s">
        <v>14</v>
      </c>
      <c r="E215">
        <v>37</v>
      </c>
    </row>
    <row r="216" spans="1:5" x14ac:dyDescent="0.2">
      <c r="A216" t="s">
        <v>19</v>
      </c>
      <c r="B216">
        <v>5966</v>
      </c>
      <c r="D216" t="s">
        <v>14</v>
      </c>
      <c r="E216">
        <v>35</v>
      </c>
    </row>
    <row r="217" spans="1:5" x14ac:dyDescent="0.2">
      <c r="A217" t="s">
        <v>19</v>
      </c>
      <c r="B217">
        <v>169</v>
      </c>
      <c r="D217" t="s">
        <v>14</v>
      </c>
      <c r="E217">
        <v>558</v>
      </c>
    </row>
    <row r="218" spans="1:5" x14ac:dyDescent="0.2">
      <c r="A218" t="s">
        <v>19</v>
      </c>
      <c r="B218">
        <v>2106</v>
      </c>
      <c r="D218" t="s">
        <v>14</v>
      </c>
      <c r="E218">
        <v>64</v>
      </c>
    </row>
    <row r="219" spans="1:5" x14ac:dyDescent="0.2">
      <c r="A219" t="s">
        <v>19</v>
      </c>
      <c r="B219">
        <v>131</v>
      </c>
      <c r="D219" t="s">
        <v>14</v>
      </c>
      <c r="E219">
        <v>245</v>
      </c>
    </row>
    <row r="220" spans="1:5" x14ac:dyDescent="0.2">
      <c r="A220" t="s">
        <v>19</v>
      </c>
      <c r="B220">
        <v>84</v>
      </c>
      <c r="D220" t="s">
        <v>14</v>
      </c>
      <c r="E220">
        <v>71</v>
      </c>
    </row>
    <row r="221" spans="1:5" x14ac:dyDescent="0.2">
      <c r="A221" t="s">
        <v>19</v>
      </c>
      <c r="B221">
        <v>155</v>
      </c>
      <c r="D221" t="s">
        <v>14</v>
      </c>
      <c r="E221">
        <v>42</v>
      </c>
    </row>
    <row r="222" spans="1:5" x14ac:dyDescent="0.2">
      <c r="A222" t="s">
        <v>19</v>
      </c>
      <c r="B222">
        <v>189</v>
      </c>
      <c r="D222" t="s">
        <v>14</v>
      </c>
      <c r="E222">
        <v>156</v>
      </c>
    </row>
    <row r="223" spans="1:5" x14ac:dyDescent="0.2">
      <c r="A223" t="s">
        <v>19</v>
      </c>
      <c r="B223">
        <v>4799</v>
      </c>
      <c r="D223" t="s">
        <v>14</v>
      </c>
      <c r="E223">
        <v>1368</v>
      </c>
    </row>
    <row r="224" spans="1:5" x14ac:dyDescent="0.2">
      <c r="A224" t="s">
        <v>19</v>
      </c>
      <c r="B224">
        <v>1137</v>
      </c>
      <c r="D224" t="s">
        <v>14</v>
      </c>
      <c r="E224">
        <v>102</v>
      </c>
    </row>
    <row r="225" spans="1:5" x14ac:dyDescent="0.2">
      <c r="A225" t="s">
        <v>19</v>
      </c>
      <c r="B225">
        <v>1152</v>
      </c>
      <c r="D225" t="s">
        <v>14</v>
      </c>
      <c r="E225">
        <v>86</v>
      </c>
    </row>
    <row r="226" spans="1:5" x14ac:dyDescent="0.2">
      <c r="A226" t="s">
        <v>19</v>
      </c>
      <c r="B226">
        <v>50</v>
      </c>
      <c r="D226" t="s">
        <v>14</v>
      </c>
      <c r="E226">
        <v>253</v>
      </c>
    </row>
    <row r="227" spans="1:5" x14ac:dyDescent="0.2">
      <c r="A227" t="s">
        <v>19</v>
      </c>
      <c r="B227">
        <v>3059</v>
      </c>
      <c r="D227" t="s">
        <v>14</v>
      </c>
      <c r="E227">
        <v>157</v>
      </c>
    </row>
    <row r="228" spans="1:5" x14ac:dyDescent="0.2">
      <c r="A228" t="s">
        <v>19</v>
      </c>
      <c r="B228">
        <v>34</v>
      </c>
      <c r="D228" t="s">
        <v>14</v>
      </c>
      <c r="E228">
        <v>183</v>
      </c>
    </row>
    <row r="229" spans="1:5" x14ac:dyDescent="0.2">
      <c r="A229" t="s">
        <v>19</v>
      </c>
      <c r="B229">
        <v>220</v>
      </c>
      <c r="D229" t="s">
        <v>14</v>
      </c>
      <c r="E229">
        <v>82</v>
      </c>
    </row>
    <row r="230" spans="1:5" x14ac:dyDescent="0.2">
      <c r="A230" t="s">
        <v>19</v>
      </c>
      <c r="B230">
        <v>1604</v>
      </c>
      <c r="D230" t="s">
        <v>14</v>
      </c>
      <c r="E230">
        <v>1</v>
      </c>
    </row>
    <row r="231" spans="1:5" x14ac:dyDescent="0.2">
      <c r="A231" t="s">
        <v>19</v>
      </c>
      <c r="B231">
        <v>454</v>
      </c>
      <c r="D231" t="s">
        <v>14</v>
      </c>
      <c r="E231">
        <v>1198</v>
      </c>
    </row>
    <row r="232" spans="1:5" x14ac:dyDescent="0.2">
      <c r="A232" t="s">
        <v>19</v>
      </c>
      <c r="B232">
        <v>123</v>
      </c>
      <c r="D232" t="s">
        <v>14</v>
      </c>
      <c r="E232">
        <v>648</v>
      </c>
    </row>
    <row r="233" spans="1:5" x14ac:dyDescent="0.2">
      <c r="A233" t="s">
        <v>19</v>
      </c>
      <c r="B233">
        <v>299</v>
      </c>
      <c r="D233" t="s">
        <v>14</v>
      </c>
      <c r="E233">
        <v>64</v>
      </c>
    </row>
    <row r="234" spans="1:5" x14ac:dyDescent="0.2">
      <c r="A234" t="s">
        <v>19</v>
      </c>
      <c r="B234">
        <v>2237</v>
      </c>
      <c r="D234" t="s">
        <v>14</v>
      </c>
      <c r="E234">
        <v>62</v>
      </c>
    </row>
    <row r="235" spans="1:5" x14ac:dyDescent="0.2">
      <c r="A235" t="s">
        <v>19</v>
      </c>
      <c r="B235">
        <v>645</v>
      </c>
      <c r="D235" t="s">
        <v>14</v>
      </c>
      <c r="E235">
        <v>750</v>
      </c>
    </row>
    <row r="236" spans="1:5" x14ac:dyDescent="0.2">
      <c r="A236" t="s">
        <v>19</v>
      </c>
      <c r="B236">
        <v>484</v>
      </c>
      <c r="D236" t="s">
        <v>14</v>
      </c>
      <c r="E236">
        <v>105</v>
      </c>
    </row>
    <row r="237" spans="1:5" x14ac:dyDescent="0.2">
      <c r="A237" t="s">
        <v>19</v>
      </c>
      <c r="B237">
        <v>154</v>
      </c>
      <c r="D237" t="s">
        <v>14</v>
      </c>
      <c r="E237">
        <v>2604</v>
      </c>
    </row>
    <row r="238" spans="1:5" x14ac:dyDescent="0.2">
      <c r="A238" t="s">
        <v>19</v>
      </c>
      <c r="B238">
        <v>82</v>
      </c>
      <c r="D238" t="s">
        <v>14</v>
      </c>
      <c r="E238">
        <v>65</v>
      </c>
    </row>
    <row r="239" spans="1:5" x14ac:dyDescent="0.2">
      <c r="A239" t="s">
        <v>19</v>
      </c>
      <c r="B239">
        <v>134</v>
      </c>
      <c r="D239" t="s">
        <v>14</v>
      </c>
      <c r="E239">
        <v>94</v>
      </c>
    </row>
    <row r="240" spans="1:5" x14ac:dyDescent="0.2">
      <c r="A240" t="s">
        <v>19</v>
      </c>
      <c r="B240">
        <v>5203</v>
      </c>
      <c r="D240" t="s">
        <v>14</v>
      </c>
      <c r="E240">
        <v>257</v>
      </c>
    </row>
    <row r="241" spans="1:5" x14ac:dyDescent="0.2">
      <c r="A241" t="s">
        <v>19</v>
      </c>
      <c r="B241">
        <v>94</v>
      </c>
      <c r="D241" t="s">
        <v>14</v>
      </c>
      <c r="E241">
        <v>2928</v>
      </c>
    </row>
    <row r="242" spans="1:5" x14ac:dyDescent="0.2">
      <c r="A242" t="s">
        <v>19</v>
      </c>
      <c r="B242">
        <v>205</v>
      </c>
      <c r="D242" t="s">
        <v>14</v>
      </c>
      <c r="E242">
        <v>4697</v>
      </c>
    </row>
    <row r="243" spans="1:5" x14ac:dyDescent="0.2">
      <c r="A243" t="s">
        <v>19</v>
      </c>
      <c r="B243">
        <v>92</v>
      </c>
      <c r="D243" t="s">
        <v>14</v>
      </c>
      <c r="E243">
        <v>2915</v>
      </c>
    </row>
    <row r="244" spans="1:5" x14ac:dyDescent="0.2">
      <c r="A244" t="s">
        <v>19</v>
      </c>
      <c r="B244">
        <v>219</v>
      </c>
      <c r="D244" t="s">
        <v>14</v>
      </c>
      <c r="E244">
        <v>18</v>
      </c>
    </row>
    <row r="245" spans="1:5" x14ac:dyDescent="0.2">
      <c r="A245" t="s">
        <v>19</v>
      </c>
      <c r="B245">
        <v>2526</v>
      </c>
      <c r="D245" t="s">
        <v>14</v>
      </c>
      <c r="E245">
        <v>602</v>
      </c>
    </row>
    <row r="246" spans="1:5" x14ac:dyDescent="0.2">
      <c r="A246" t="s">
        <v>19</v>
      </c>
      <c r="B246">
        <v>94</v>
      </c>
      <c r="D246" t="s">
        <v>14</v>
      </c>
      <c r="E246">
        <v>1</v>
      </c>
    </row>
    <row r="247" spans="1:5" x14ac:dyDescent="0.2">
      <c r="A247" t="s">
        <v>19</v>
      </c>
      <c r="B247">
        <v>1713</v>
      </c>
      <c r="D247" t="s">
        <v>14</v>
      </c>
      <c r="E247">
        <v>3868</v>
      </c>
    </row>
    <row r="248" spans="1:5" x14ac:dyDescent="0.2">
      <c r="A248" t="s">
        <v>19</v>
      </c>
      <c r="B248">
        <v>249</v>
      </c>
      <c r="D248" t="s">
        <v>14</v>
      </c>
      <c r="E248">
        <v>504</v>
      </c>
    </row>
    <row r="249" spans="1:5" x14ac:dyDescent="0.2">
      <c r="A249" t="s">
        <v>19</v>
      </c>
      <c r="B249">
        <v>192</v>
      </c>
      <c r="D249" t="s">
        <v>14</v>
      </c>
      <c r="E249">
        <v>14</v>
      </c>
    </row>
    <row r="250" spans="1:5" x14ac:dyDescent="0.2">
      <c r="A250" t="s">
        <v>19</v>
      </c>
      <c r="B250">
        <v>247</v>
      </c>
      <c r="D250" t="s">
        <v>14</v>
      </c>
      <c r="E250">
        <v>750</v>
      </c>
    </row>
    <row r="251" spans="1:5" x14ac:dyDescent="0.2">
      <c r="A251" t="s">
        <v>19</v>
      </c>
      <c r="B251">
        <v>2293</v>
      </c>
      <c r="D251" t="s">
        <v>14</v>
      </c>
      <c r="E251">
        <v>77</v>
      </c>
    </row>
    <row r="252" spans="1:5" x14ac:dyDescent="0.2">
      <c r="A252" t="s">
        <v>19</v>
      </c>
      <c r="B252">
        <v>3131</v>
      </c>
      <c r="D252" t="s">
        <v>14</v>
      </c>
      <c r="E252">
        <v>752</v>
      </c>
    </row>
    <row r="253" spans="1:5" x14ac:dyDescent="0.2">
      <c r="A253" t="s">
        <v>19</v>
      </c>
      <c r="B253">
        <v>143</v>
      </c>
      <c r="D253" t="s">
        <v>14</v>
      </c>
      <c r="E253">
        <v>131</v>
      </c>
    </row>
    <row r="254" spans="1:5" x14ac:dyDescent="0.2">
      <c r="A254" t="s">
        <v>19</v>
      </c>
      <c r="B254">
        <v>296</v>
      </c>
      <c r="D254" t="s">
        <v>14</v>
      </c>
      <c r="E254">
        <v>87</v>
      </c>
    </row>
    <row r="255" spans="1:5" x14ac:dyDescent="0.2">
      <c r="A255" t="s">
        <v>19</v>
      </c>
      <c r="B255">
        <v>170</v>
      </c>
      <c r="D255" t="s">
        <v>14</v>
      </c>
      <c r="E255">
        <v>1063</v>
      </c>
    </row>
    <row r="256" spans="1:5" x14ac:dyDescent="0.2">
      <c r="A256" t="s">
        <v>19</v>
      </c>
      <c r="B256">
        <v>86</v>
      </c>
      <c r="D256" t="s">
        <v>14</v>
      </c>
      <c r="E256">
        <v>76</v>
      </c>
    </row>
    <row r="257" spans="1:5" x14ac:dyDescent="0.2">
      <c r="A257" t="s">
        <v>19</v>
      </c>
      <c r="B257">
        <v>6286</v>
      </c>
      <c r="D257" t="s">
        <v>14</v>
      </c>
      <c r="E257">
        <v>4428</v>
      </c>
    </row>
    <row r="258" spans="1:5" x14ac:dyDescent="0.2">
      <c r="A258" t="s">
        <v>19</v>
      </c>
      <c r="B258">
        <v>3727</v>
      </c>
      <c r="D258" t="s">
        <v>14</v>
      </c>
      <c r="E258">
        <v>58</v>
      </c>
    </row>
    <row r="259" spans="1:5" x14ac:dyDescent="0.2">
      <c r="A259" t="s">
        <v>19</v>
      </c>
      <c r="B259">
        <v>1605</v>
      </c>
      <c r="D259" t="s">
        <v>14</v>
      </c>
      <c r="E259">
        <v>111</v>
      </c>
    </row>
    <row r="260" spans="1:5" x14ac:dyDescent="0.2">
      <c r="A260" t="s">
        <v>19</v>
      </c>
      <c r="B260">
        <v>2120</v>
      </c>
      <c r="D260" t="s">
        <v>14</v>
      </c>
      <c r="E260">
        <v>2955</v>
      </c>
    </row>
    <row r="261" spans="1:5" x14ac:dyDescent="0.2">
      <c r="A261" t="s">
        <v>19</v>
      </c>
      <c r="B261">
        <v>50</v>
      </c>
      <c r="D261" t="s">
        <v>14</v>
      </c>
      <c r="E261">
        <v>1657</v>
      </c>
    </row>
    <row r="262" spans="1:5" x14ac:dyDescent="0.2">
      <c r="A262" t="s">
        <v>19</v>
      </c>
      <c r="B262">
        <v>2080</v>
      </c>
      <c r="D262" t="s">
        <v>14</v>
      </c>
      <c r="E262">
        <v>926</v>
      </c>
    </row>
    <row r="263" spans="1:5" x14ac:dyDescent="0.2">
      <c r="A263" t="s">
        <v>19</v>
      </c>
      <c r="B263">
        <v>2105</v>
      </c>
      <c r="D263" t="s">
        <v>14</v>
      </c>
      <c r="E263">
        <v>77</v>
      </c>
    </row>
    <row r="264" spans="1:5" x14ac:dyDescent="0.2">
      <c r="A264" t="s">
        <v>19</v>
      </c>
      <c r="B264">
        <v>2436</v>
      </c>
      <c r="D264" t="s">
        <v>14</v>
      </c>
      <c r="E264">
        <v>1748</v>
      </c>
    </row>
    <row r="265" spans="1:5" x14ac:dyDescent="0.2">
      <c r="A265" t="s">
        <v>19</v>
      </c>
      <c r="B265">
        <v>80</v>
      </c>
      <c r="D265" t="s">
        <v>14</v>
      </c>
      <c r="E265">
        <v>79</v>
      </c>
    </row>
    <row r="266" spans="1:5" x14ac:dyDescent="0.2">
      <c r="A266" t="s">
        <v>19</v>
      </c>
      <c r="B266">
        <v>42</v>
      </c>
      <c r="D266" t="s">
        <v>14</v>
      </c>
      <c r="E266">
        <v>889</v>
      </c>
    </row>
    <row r="267" spans="1:5" x14ac:dyDescent="0.2">
      <c r="A267" t="s">
        <v>19</v>
      </c>
      <c r="B267">
        <v>139</v>
      </c>
      <c r="D267" t="s">
        <v>14</v>
      </c>
      <c r="E267">
        <v>56</v>
      </c>
    </row>
    <row r="268" spans="1:5" x14ac:dyDescent="0.2">
      <c r="A268" t="s">
        <v>19</v>
      </c>
      <c r="B268">
        <v>159</v>
      </c>
      <c r="D268" t="s">
        <v>14</v>
      </c>
      <c r="E268">
        <v>1</v>
      </c>
    </row>
    <row r="269" spans="1:5" x14ac:dyDescent="0.2">
      <c r="A269" t="s">
        <v>19</v>
      </c>
      <c r="B269">
        <v>381</v>
      </c>
      <c r="D269" t="s">
        <v>14</v>
      </c>
      <c r="E269">
        <v>83</v>
      </c>
    </row>
    <row r="270" spans="1:5" x14ac:dyDescent="0.2">
      <c r="A270" t="s">
        <v>19</v>
      </c>
      <c r="B270">
        <v>194</v>
      </c>
      <c r="D270" t="s">
        <v>14</v>
      </c>
      <c r="E270">
        <v>2025</v>
      </c>
    </row>
    <row r="271" spans="1:5" x14ac:dyDescent="0.2">
      <c r="A271" t="s">
        <v>19</v>
      </c>
      <c r="B271">
        <v>106</v>
      </c>
      <c r="D271" t="s">
        <v>14</v>
      </c>
      <c r="E271">
        <v>14</v>
      </c>
    </row>
    <row r="272" spans="1:5" x14ac:dyDescent="0.2">
      <c r="A272" t="s">
        <v>19</v>
      </c>
      <c r="B272">
        <v>142</v>
      </c>
      <c r="D272" t="s">
        <v>14</v>
      </c>
      <c r="E272">
        <v>656</v>
      </c>
    </row>
    <row r="273" spans="1:5" x14ac:dyDescent="0.2">
      <c r="A273" t="s">
        <v>19</v>
      </c>
      <c r="B273">
        <v>211</v>
      </c>
      <c r="D273" t="s">
        <v>14</v>
      </c>
      <c r="E273">
        <v>1596</v>
      </c>
    </row>
    <row r="274" spans="1:5" x14ac:dyDescent="0.2">
      <c r="A274" t="s">
        <v>19</v>
      </c>
      <c r="B274">
        <v>2756</v>
      </c>
      <c r="D274" t="s">
        <v>14</v>
      </c>
      <c r="E274">
        <v>10</v>
      </c>
    </row>
    <row r="275" spans="1:5" x14ac:dyDescent="0.2">
      <c r="A275" t="s">
        <v>19</v>
      </c>
      <c r="B275">
        <v>173</v>
      </c>
      <c r="D275" t="s">
        <v>14</v>
      </c>
      <c r="E275">
        <v>1121</v>
      </c>
    </row>
    <row r="276" spans="1:5" x14ac:dyDescent="0.2">
      <c r="A276" t="s">
        <v>19</v>
      </c>
      <c r="B276">
        <v>87</v>
      </c>
      <c r="D276" t="s">
        <v>14</v>
      </c>
      <c r="E276">
        <v>15</v>
      </c>
    </row>
    <row r="277" spans="1:5" x14ac:dyDescent="0.2">
      <c r="A277" t="s">
        <v>19</v>
      </c>
      <c r="B277">
        <v>1572</v>
      </c>
      <c r="D277" t="s">
        <v>14</v>
      </c>
      <c r="E277">
        <v>191</v>
      </c>
    </row>
    <row r="278" spans="1:5" x14ac:dyDescent="0.2">
      <c r="A278" t="s">
        <v>19</v>
      </c>
      <c r="B278">
        <v>2346</v>
      </c>
      <c r="D278" t="s">
        <v>14</v>
      </c>
      <c r="E278">
        <v>16</v>
      </c>
    </row>
    <row r="279" spans="1:5" x14ac:dyDescent="0.2">
      <c r="A279" t="s">
        <v>19</v>
      </c>
      <c r="B279">
        <v>115</v>
      </c>
      <c r="D279" t="s">
        <v>14</v>
      </c>
      <c r="E279">
        <v>17</v>
      </c>
    </row>
    <row r="280" spans="1:5" x14ac:dyDescent="0.2">
      <c r="A280" t="s">
        <v>19</v>
      </c>
      <c r="B280">
        <v>85</v>
      </c>
      <c r="D280" t="s">
        <v>14</v>
      </c>
      <c r="E280">
        <v>34</v>
      </c>
    </row>
    <row r="281" spans="1:5" x14ac:dyDescent="0.2">
      <c r="A281" t="s">
        <v>19</v>
      </c>
      <c r="B281">
        <v>144</v>
      </c>
      <c r="D281" t="s">
        <v>14</v>
      </c>
      <c r="E281">
        <v>1</v>
      </c>
    </row>
    <row r="282" spans="1:5" x14ac:dyDescent="0.2">
      <c r="A282" t="s">
        <v>19</v>
      </c>
      <c r="B282">
        <v>2443</v>
      </c>
      <c r="D282" t="s">
        <v>14</v>
      </c>
      <c r="E282">
        <v>1274</v>
      </c>
    </row>
    <row r="283" spans="1:5" x14ac:dyDescent="0.2">
      <c r="A283" t="s">
        <v>19</v>
      </c>
      <c r="B283">
        <v>64</v>
      </c>
      <c r="D283" t="s">
        <v>14</v>
      </c>
      <c r="E283">
        <v>210</v>
      </c>
    </row>
    <row r="284" spans="1:5" x14ac:dyDescent="0.2">
      <c r="A284" t="s">
        <v>19</v>
      </c>
      <c r="B284">
        <v>268</v>
      </c>
      <c r="D284" t="s">
        <v>14</v>
      </c>
      <c r="E284">
        <v>248</v>
      </c>
    </row>
    <row r="285" spans="1:5" x14ac:dyDescent="0.2">
      <c r="A285" t="s">
        <v>19</v>
      </c>
      <c r="B285">
        <v>195</v>
      </c>
      <c r="D285" t="s">
        <v>14</v>
      </c>
      <c r="E285">
        <v>513</v>
      </c>
    </row>
    <row r="286" spans="1:5" x14ac:dyDescent="0.2">
      <c r="A286" t="s">
        <v>19</v>
      </c>
      <c r="B286">
        <v>186</v>
      </c>
      <c r="D286" t="s">
        <v>14</v>
      </c>
      <c r="E286">
        <v>3410</v>
      </c>
    </row>
    <row r="287" spans="1:5" x14ac:dyDescent="0.2">
      <c r="A287" t="s">
        <v>19</v>
      </c>
      <c r="B287">
        <v>460</v>
      </c>
      <c r="D287" t="s">
        <v>14</v>
      </c>
      <c r="E287">
        <v>10</v>
      </c>
    </row>
    <row r="288" spans="1:5" x14ac:dyDescent="0.2">
      <c r="A288" t="s">
        <v>19</v>
      </c>
      <c r="B288">
        <v>2528</v>
      </c>
      <c r="D288" t="s">
        <v>14</v>
      </c>
      <c r="E288">
        <v>2201</v>
      </c>
    </row>
    <row r="289" spans="1:5" x14ac:dyDescent="0.2">
      <c r="A289" t="s">
        <v>19</v>
      </c>
      <c r="B289">
        <v>3657</v>
      </c>
      <c r="D289" t="s">
        <v>14</v>
      </c>
      <c r="E289">
        <v>676</v>
      </c>
    </row>
    <row r="290" spans="1:5" x14ac:dyDescent="0.2">
      <c r="A290" t="s">
        <v>19</v>
      </c>
      <c r="B290">
        <v>131</v>
      </c>
      <c r="D290" t="s">
        <v>14</v>
      </c>
      <c r="E290">
        <v>831</v>
      </c>
    </row>
    <row r="291" spans="1:5" x14ac:dyDescent="0.2">
      <c r="A291" t="s">
        <v>19</v>
      </c>
      <c r="B291">
        <v>239</v>
      </c>
      <c r="D291" t="s">
        <v>14</v>
      </c>
      <c r="E291">
        <v>859</v>
      </c>
    </row>
    <row r="292" spans="1:5" x14ac:dyDescent="0.2">
      <c r="A292" t="s">
        <v>19</v>
      </c>
      <c r="B292">
        <v>78</v>
      </c>
      <c r="D292" t="s">
        <v>14</v>
      </c>
      <c r="E292">
        <v>45</v>
      </c>
    </row>
    <row r="293" spans="1:5" x14ac:dyDescent="0.2">
      <c r="A293" t="s">
        <v>19</v>
      </c>
      <c r="B293">
        <v>1773</v>
      </c>
      <c r="D293" t="s">
        <v>14</v>
      </c>
      <c r="E293">
        <v>6</v>
      </c>
    </row>
    <row r="294" spans="1:5" x14ac:dyDescent="0.2">
      <c r="A294" t="s">
        <v>19</v>
      </c>
      <c r="B294">
        <v>32</v>
      </c>
      <c r="D294" t="s">
        <v>14</v>
      </c>
      <c r="E294">
        <v>7</v>
      </c>
    </row>
    <row r="295" spans="1:5" x14ac:dyDescent="0.2">
      <c r="A295" t="s">
        <v>19</v>
      </c>
      <c r="B295">
        <v>369</v>
      </c>
      <c r="D295" t="s">
        <v>14</v>
      </c>
      <c r="E295">
        <v>31</v>
      </c>
    </row>
    <row r="296" spans="1:5" x14ac:dyDescent="0.2">
      <c r="A296" t="s">
        <v>19</v>
      </c>
      <c r="B296">
        <v>89</v>
      </c>
      <c r="D296" t="s">
        <v>14</v>
      </c>
      <c r="E296">
        <v>78</v>
      </c>
    </row>
    <row r="297" spans="1:5" x14ac:dyDescent="0.2">
      <c r="A297" t="s">
        <v>19</v>
      </c>
      <c r="B297">
        <v>147</v>
      </c>
      <c r="D297" t="s">
        <v>14</v>
      </c>
      <c r="E297">
        <v>1225</v>
      </c>
    </row>
    <row r="298" spans="1:5" x14ac:dyDescent="0.2">
      <c r="A298" t="s">
        <v>19</v>
      </c>
      <c r="B298">
        <v>126</v>
      </c>
      <c r="D298" t="s">
        <v>14</v>
      </c>
      <c r="E298">
        <v>1</v>
      </c>
    </row>
    <row r="299" spans="1:5" x14ac:dyDescent="0.2">
      <c r="A299" t="s">
        <v>19</v>
      </c>
      <c r="B299">
        <v>2218</v>
      </c>
      <c r="D299" t="s">
        <v>14</v>
      </c>
      <c r="E299">
        <v>67</v>
      </c>
    </row>
    <row r="300" spans="1:5" x14ac:dyDescent="0.2">
      <c r="A300" t="s">
        <v>19</v>
      </c>
      <c r="B300">
        <v>202</v>
      </c>
      <c r="D300" t="s">
        <v>14</v>
      </c>
      <c r="E300">
        <v>19</v>
      </c>
    </row>
    <row r="301" spans="1:5" x14ac:dyDescent="0.2">
      <c r="A301" t="s">
        <v>19</v>
      </c>
      <c r="B301">
        <v>140</v>
      </c>
      <c r="D301" t="s">
        <v>14</v>
      </c>
      <c r="E301">
        <v>2108</v>
      </c>
    </row>
    <row r="302" spans="1:5" x14ac:dyDescent="0.2">
      <c r="A302" t="s">
        <v>19</v>
      </c>
      <c r="B302">
        <v>1052</v>
      </c>
      <c r="D302" t="s">
        <v>14</v>
      </c>
      <c r="E302">
        <v>679</v>
      </c>
    </row>
    <row r="303" spans="1:5" x14ac:dyDescent="0.2">
      <c r="A303" t="s">
        <v>19</v>
      </c>
      <c r="B303">
        <v>247</v>
      </c>
      <c r="D303" t="s">
        <v>14</v>
      </c>
      <c r="E303">
        <v>36</v>
      </c>
    </row>
    <row r="304" spans="1:5" x14ac:dyDescent="0.2">
      <c r="A304" t="s">
        <v>19</v>
      </c>
      <c r="B304">
        <v>84</v>
      </c>
      <c r="D304" t="s">
        <v>14</v>
      </c>
      <c r="E304">
        <v>47</v>
      </c>
    </row>
    <row r="305" spans="1:5" x14ac:dyDescent="0.2">
      <c r="A305" t="s">
        <v>19</v>
      </c>
      <c r="B305">
        <v>88</v>
      </c>
      <c r="D305" t="s">
        <v>14</v>
      </c>
      <c r="E305">
        <v>70</v>
      </c>
    </row>
    <row r="306" spans="1:5" x14ac:dyDescent="0.2">
      <c r="A306" t="s">
        <v>19</v>
      </c>
      <c r="B306">
        <v>156</v>
      </c>
      <c r="D306" t="s">
        <v>14</v>
      </c>
      <c r="E306">
        <v>154</v>
      </c>
    </row>
    <row r="307" spans="1:5" x14ac:dyDescent="0.2">
      <c r="A307" t="s">
        <v>19</v>
      </c>
      <c r="B307">
        <v>2985</v>
      </c>
      <c r="D307" t="s">
        <v>14</v>
      </c>
      <c r="E307">
        <v>22</v>
      </c>
    </row>
    <row r="308" spans="1:5" x14ac:dyDescent="0.2">
      <c r="A308" t="s">
        <v>19</v>
      </c>
      <c r="B308">
        <v>762</v>
      </c>
      <c r="D308" t="s">
        <v>14</v>
      </c>
      <c r="E308">
        <v>1758</v>
      </c>
    </row>
    <row r="309" spans="1:5" x14ac:dyDescent="0.2">
      <c r="A309" t="s">
        <v>19</v>
      </c>
      <c r="B309">
        <v>554</v>
      </c>
      <c r="D309" t="s">
        <v>14</v>
      </c>
      <c r="E309">
        <v>94</v>
      </c>
    </row>
    <row r="310" spans="1:5" x14ac:dyDescent="0.2">
      <c r="A310" t="s">
        <v>19</v>
      </c>
      <c r="B310">
        <v>135</v>
      </c>
      <c r="D310" t="s">
        <v>14</v>
      </c>
      <c r="E310">
        <v>33</v>
      </c>
    </row>
    <row r="311" spans="1:5" x14ac:dyDescent="0.2">
      <c r="A311" t="s">
        <v>19</v>
      </c>
      <c r="B311">
        <v>122</v>
      </c>
      <c r="D311" t="s">
        <v>14</v>
      </c>
      <c r="E311">
        <v>1</v>
      </c>
    </row>
    <row r="312" spans="1:5" x14ac:dyDescent="0.2">
      <c r="A312" t="s">
        <v>19</v>
      </c>
      <c r="B312">
        <v>221</v>
      </c>
      <c r="D312" t="s">
        <v>14</v>
      </c>
      <c r="E312">
        <v>31</v>
      </c>
    </row>
    <row r="313" spans="1:5" x14ac:dyDescent="0.2">
      <c r="A313" t="s">
        <v>19</v>
      </c>
      <c r="B313">
        <v>126</v>
      </c>
      <c r="D313" t="s">
        <v>14</v>
      </c>
      <c r="E313">
        <v>35</v>
      </c>
    </row>
    <row r="314" spans="1:5" x14ac:dyDescent="0.2">
      <c r="A314" t="s">
        <v>19</v>
      </c>
      <c r="B314">
        <v>1022</v>
      </c>
      <c r="D314" t="s">
        <v>14</v>
      </c>
      <c r="E314">
        <v>63</v>
      </c>
    </row>
    <row r="315" spans="1:5" x14ac:dyDescent="0.2">
      <c r="A315" t="s">
        <v>19</v>
      </c>
      <c r="B315">
        <v>3177</v>
      </c>
      <c r="D315" t="s">
        <v>14</v>
      </c>
      <c r="E315">
        <v>526</v>
      </c>
    </row>
    <row r="316" spans="1:5" x14ac:dyDescent="0.2">
      <c r="A316" t="s">
        <v>19</v>
      </c>
      <c r="B316">
        <v>198</v>
      </c>
      <c r="D316" t="s">
        <v>14</v>
      </c>
      <c r="E316">
        <v>121</v>
      </c>
    </row>
    <row r="317" spans="1:5" x14ac:dyDescent="0.2">
      <c r="A317" t="s">
        <v>19</v>
      </c>
      <c r="B317">
        <v>85</v>
      </c>
      <c r="D317" t="s">
        <v>14</v>
      </c>
      <c r="E317">
        <v>67</v>
      </c>
    </row>
    <row r="318" spans="1:5" x14ac:dyDescent="0.2">
      <c r="A318" t="s">
        <v>19</v>
      </c>
      <c r="B318">
        <v>3596</v>
      </c>
      <c r="D318" t="s">
        <v>14</v>
      </c>
      <c r="E318">
        <v>57</v>
      </c>
    </row>
    <row r="319" spans="1:5" x14ac:dyDescent="0.2">
      <c r="A319" t="s">
        <v>19</v>
      </c>
      <c r="B319">
        <v>244</v>
      </c>
      <c r="D319" t="s">
        <v>14</v>
      </c>
      <c r="E319">
        <v>1229</v>
      </c>
    </row>
    <row r="320" spans="1:5" x14ac:dyDescent="0.2">
      <c r="A320" t="s">
        <v>19</v>
      </c>
      <c r="B320">
        <v>5180</v>
      </c>
      <c r="D320" t="s">
        <v>14</v>
      </c>
      <c r="E320">
        <v>12</v>
      </c>
    </row>
    <row r="321" spans="1:5" x14ac:dyDescent="0.2">
      <c r="A321" t="s">
        <v>19</v>
      </c>
      <c r="B321">
        <v>589</v>
      </c>
      <c r="D321" t="s">
        <v>14</v>
      </c>
      <c r="E321">
        <v>452</v>
      </c>
    </row>
    <row r="322" spans="1:5" x14ac:dyDescent="0.2">
      <c r="A322" t="s">
        <v>19</v>
      </c>
      <c r="B322">
        <v>2725</v>
      </c>
      <c r="D322" t="s">
        <v>14</v>
      </c>
      <c r="E322">
        <v>1886</v>
      </c>
    </row>
    <row r="323" spans="1:5" x14ac:dyDescent="0.2">
      <c r="A323" t="s">
        <v>19</v>
      </c>
      <c r="B323">
        <v>300</v>
      </c>
      <c r="D323" t="s">
        <v>14</v>
      </c>
      <c r="E323">
        <v>1825</v>
      </c>
    </row>
    <row r="324" spans="1:5" x14ac:dyDescent="0.2">
      <c r="A324" t="s">
        <v>19</v>
      </c>
      <c r="B324">
        <v>144</v>
      </c>
      <c r="D324" t="s">
        <v>14</v>
      </c>
      <c r="E324">
        <v>31</v>
      </c>
    </row>
    <row r="325" spans="1:5" x14ac:dyDescent="0.2">
      <c r="A325" t="s">
        <v>19</v>
      </c>
      <c r="B325">
        <v>87</v>
      </c>
      <c r="D325" t="s">
        <v>14</v>
      </c>
      <c r="E325">
        <v>107</v>
      </c>
    </row>
    <row r="326" spans="1:5" x14ac:dyDescent="0.2">
      <c r="A326" t="s">
        <v>19</v>
      </c>
      <c r="B326">
        <v>3116</v>
      </c>
      <c r="D326" t="s">
        <v>14</v>
      </c>
      <c r="E326">
        <v>27</v>
      </c>
    </row>
    <row r="327" spans="1:5" x14ac:dyDescent="0.2">
      <c r="A327" t="s">
        <v>19</v>
      </c>
      <c r="B327">
        <v>909</v>
      </c>
      <c r="D327" t="s">
        <v>14</v>
      </c>
      <c r="E327">
        <v>1221</v>
      </c>
    </row>
    <row r="328" spans="1:5" x14ac:dyDescent="0.2">
      <c r="A328" t="s">
        <v>19</v>
      </c>
      <c r="B328">
        <v>1613</v>
      </c>
      <c r="D328" t="s">
        <v>14</v>
      </c>
      <c r="E328">
        <v>1</v>
      </c>
    </row>
    <row r="329" spans="1:5" x14ac:dyDescent="0.2">
      <c r="A329" t="s">
        <v>19</v>
      </c>
      <c r="B329">
        <v>136</v>
      </c>
      <c r="D329" t="s">
        <v>14</v>
      </c>
      <c r="E329">
        <v>16</v>
      </c>
    </row>
    <row r="330" spans="1:5" x14ac:dyDescent="0.2">
      <c r="A330" t="s">
        <v>19</v>
      </c>
      <c r="B330">
        <v>130</v>
      </c>
      <c r="D330" t="s">
        <v>14</v>
      </c>
      <c r="E330">
        <v>41</v>
      </c>
    </row>
    <row r="331" spans="1:5" x14ac:dyDescent="0.2">
      <c r="A331" t="s">
        <v>19</v>
      </c>
      <c r="B331">
        <v>102</v>
      </c>
      <c r="D331" t="s">
        <v>14</v>
      </c>
      <c r="E331">
        <v>523</v>
      </c>
    </row>
    <row r="332" spans="1:5" x14ac:dyDescent="0.2">
      <c r="A332" t="s">
        <v>19</v>
      </c>
      <c r="B332">
        <v>4006</v>
      </c>
      <c r="D332" t="s">
        <v>14</v>
      </c>
      <c r="E332">
        <v>141</v>
      </c>
    </row>
    <row r="333" spans="1:5" x14ac:dyDescent="0.2">
      <c r="A333" t="s">
        <v>19</v>
      </c>
      <c r="B333">
        <v>1629</v>
      </c>
      <c r="D333" t="s">
        <v>14</v>
      </c>
      <c r="E333">
        <v>52</v>
      </c>
    </row>
    <row r="334" spans="1:5" x14ac:dyDescent="0.2">
      <c r="A334" t="s">
        <v>19</v>
      </c>
      <c r="B334">
        <v>2188</v>
      </c>
      <c r="D334" t="s">
        <v>14</v>
      </c>
      <c r="E334">
        <v>225</v>
      </c>
    </row>
    <row r="335" spans="1:5" x14ac:dyDescent="0.2">
      <c r="A335" t="s">
        <v>19</v>
      </c>
      <c r="B335">
        <v>2409</v>
      </c>
      <c r="D335" t="s">
        <v>14</v>
      </c>
      <c r="E335">
        <v>38</v>
      </c>
    </row>
    <row r="336" spans="1:5" x14ac:dyDescent="0.2">
      <c r="A336" t="s">
        <v>19</v>
      </c>
      <c r="B336">
        <v>194</v>
      </c>
      <c r="D336" t="s">
        <v>14</v>
      </c>
      <c r="E336">
        <v>15</v>
      </c>
    </row>
    <row r="337" spans="1:5" x14ac:dyDescent="0.2">
      <c r="A337" t="s">
        <v>19</v>
      </c>
      <c r="B337">
        <v>1140</v>
      </c>
      <c r="D337" t="s">
        <v>14</v>
      </c>
      <c r="E337">
        <v>37</v>
      </c>
    </row>
    <row r="338" spans="1:5" x14ac:dyDescent="0.2">
      <c r="A338" t="s">
        <v>19</v>
      </c>
      <c r="B338">
        <v>102</v>
      </c>
      <c r="D338" t="s">
        <v>14</v>
      </c>
      <c r="E338">
        <v>112</v>
      </c>
    </row>
    <row r="339" spans="1:5" x14ac:dyDescent="0.2">
      <c r="A339" t="s">
        <v>19</v>
      </c>
      <c r="B339">
        <v>2857</v>
      </c>
      <c r="D339" t="s">
        <v>14</v>
      </c>
      <c r="E339">
        <v>21</v>
      </c>
    </row>
    <row r="340" spans="1:5" x14ac:dyDescent="0.2">
      <c r="A340" t="s">
        <v>19</v>
      </c>
      <c r="B340">
        <v>107</v>
      </c>
      <c r="D340" t="s">
        <v>14</v>
      </c>
      <c r="E340">
        <v>67</v>
      </c>
    </row>
    <row r="341" spans="1:5" x14ac:dyDescent="0.2">
      <c r="A341" t="s">
        <v>19</v>
      </c>
      <c r="B341">
        <v>160</v>
      </c>
      <c r="D341" t="s">
        <v>14</v>
      </c>
      <c r="E341">
        <v>78</v>
      </c>
    </row>
    <row r="342" spans="1:5" x14ac:dyDescent="0.2">
      <c r="A342" t="s">
        <v>19</v>
      </c>
      <c r="B342">
        <v>2230</v>
      </c>
      <c r="D342" t="s">
        <v>14</v>
      </c>
      <c r="E342">
        <v>67</v>
      </c>
    </row>
    <row r="343" spans="1:5" x14ac:dyDescent="0.2">
      <c r="A343" t="s">
        <v>19</v>
      </c>
      <c r="B343">
        <v>316</v>
      </c>
      <c r="D343" t="s">
        <v>14</v>
      </c>
      <c r="E343">
        <v>263</v>
      </c>
    </row>
    <row r="344" spans="1:5" x14ac:dyDescent="0.2">
      <c r="A344" t="s">
        <v>19</v>
      </c>
      <c r="B344">
        <v>117</v>
      </c>
      <c r="D344" t="s">
        <v>14</v>
      </c>
      <c r="E344">
        <v>1691</v>
      </c>
    </row>
    <row r="345" spans="1:5" x14ac:dyDescent="0.2">
      <c r="A345" t="s">
        <v>19</v>
      </c>
      <c r="B345">
        <v>6406</v>
      </c>
      <c r="D345" t="s">
        <v>14</v>
      </c>
      <c r="E345">
        <v>181</v>
      </c>
    </row>
    <row r="346" spans="1:5" x14ac:dyDescent="0.2">
      <c r="A346" t="s">
        <v>19</v>
      </c>
      <c r="B346">
        <v>192</v>
      </c>
      <c r="D346" t="s">
        <v>14</v>
      </c>
      <c r="E346">
        <v>13</v>
      </c>
    </row>
    <row r="347" spans="1:5" x14ac:dyDescent="0.2">
      <c r="A347" t="s">
        <v>19</v>
      </c>
      <c r="B347">
        <v>26</v>
      </c>
      <c r="D347" t="s">
        <v>14</v>
      </c>
      <c r="E347">
        <v>1</v>
      </c>
    </row>
    <row r="348" spans="1:5" x14ac:dyDescent="0.2">
      <c r="A348" t="s">
        <v>19</v>
      </c>
      <c r="B348">
        <v>723</v>
      </c>
      <c r="D348" t="s">
        <v>14</v>
      </c>
      <c r="E348">
        <v>21</v>
      </c>
    </row>
    <row r="349" spans="1:5" x14ac:dyDescent="0.2">
      <c r="A349" t="s">
        <v>19</v>
      </c>
      <c r="B349">
        <v>170</v>
      </c>
      <c r="D349" t="s">
        <v>14</v>
      </c>
      <c r="E349">
        <v>830</v>
      </c>
    </row>
    <row r="350" spans="1:5" x14ac:dyDescent="0.2">
      <c r="A350" t="s">
        <v>19</v>
      </c>
      <c r="B350">
        <v>238</v>
      </c>
      <c r="D350" t="s">
        <v>14</v>
      </c>
      <c r="E350">
        <v>130</v>
      </c>
    </row>
    <row r="351" spans="1:5" x14ac:dyDescent="0.2">
      <c r="A351" t="s">
        <v>19</v>
      </c>
      <c r="B351">
        <v>55</v>
      </c>
      <c r="D351" t="s">
        <v>14</v>
      </c>
      <c r="E351">
        <v>55</v>
      </c>
    </row>
    <row r="352" spans="1:5" x14ac:dyDescent="0.2">
      <c r="A352" t="s">
        <v>19</v>
      </c>
      <c r="B352">
        <v>128</v>
      </c>
      <c r="D352" t="s">
        <v>14</v>
      </c>
      <c r="E352">
        <v>114</v>
      </c>
    </row>
    <row r="353" spans="1:5" x14ac:dyDescent="0.2">
      <c r="A353" t="s">
        <v>19</v>
      </c>
      <c r="B353">
        <v>2144</v>
      </c>
      <c r="D353" t="s">
        <v>14</v>
      </c>
      <c r="E353">
        <v>594</v>
      </c>
    </row>
    <row r="354" spans="1:5" x14ac:dyDescent="0.2">
      <c r="A354" t="s">
        <v>19</v>
      </c>
      <c r="B354">
        <v>2693</v>
      </c>
      <c r="D354" t="s">
        <v>14</v>
      </c>
      <c r="E354">
        <v>24</v>
      </c>
    </row>
    <row r="355" spans="1:5" x14ac:dyDescent="0.2">
      <c r="A355" t="s">
        <v>19</v>
      </c>
      <c r="B355">
        <v>432</v>
      </c>
      <c r="D355" t="s">
        <v>14</v>
      </c>
      <c r="E355">
        <v>252</v>
      </c>
    </row>
    <row r="356" spans="1:5" x14ac:dyDescent="0.2">
      <c r="A356" t="s">
        <v>19</v>
      </c>
      <c r="B356">
        <v>189</v>
      </c>
      <c r="D356" t="s">
        <v>14</v>
      </c>
      <c r="E356">
        <v>67</v>
      </c>
    </row>
    <row r="357" spans="1:5" x14ac:dyDescent="0.2">
      <c r="A357" t="s">
        <v>19</v>
      </c>
      <c r="B357">
        <v>154</v>
      </c>
      <c r="D357" t="s">
        <v>14</v>
      </c>
      <c r="E357">
        <v>742</v>
      </c>
    </row>
    <row r="358" spans="1:5" x14ac:dyDescent="0.2">
      <c r="A358" t="s">
        <v>19</v>
      </c>
      <c r="B358">
        <v>96</v>
      </c>
      <c r="D358" t="s">
        <v>14</v>
      </c>
      <c r="E358">
        <v>75</v>
      </c>
    </row>
    <row r="359" spans="1:5" x14ac:dyDescent="0.2">
      <c r="A359" t="s">
        <v>19</v>
      </c>
      <c r="B359">
        <v>3063</v>
      </c>
      <c r="D359" t="s">
        <v>14</v>
      </c>
      <c r="E359">
        <v>4405</v>
      </c>
    </row>
    <row r="360" spans="1:5" x14ac:dyDescent="0.2">
      <c r="A360" t="s">
        <v>19</v>
      </c>
      <c r="B360">
        <v>2266</v>
      </c>
      <c r="D360" t="s">
        <v>14</v>
      </c>
      <c r="E360">
        <v>92</v>
      </c>
    </row>
    <row r="361" spans="1:5" x14ac:dyDescent="0.2">
      <c r="A361" t="s">
        <v>19</v>
      </c>
      <c r="B361">
        <v>194</v>
      </c>
      <c r="D361" t="s">
        <v>14</v>
      </c>
      <c r="E361">
        <v>64</v>
      </c>
    </row>
    <row r="362" spans="1:5" x14ac:dyDescent="0.2">
      <c r="A362" t="s">
        <v>19</v>
      </c>
      <c r="B362">
        <v>129</v>
      </c>
      <c r="D362" t="s">
        <v>14</v>
      </c>
      <c r="E362">
        <v>64</v>
      </c>
    </row>
    <row r="363" spans="1:5" x14ac:dyDescent="0.2">
      <c r="A363" t="s">
        <v>19</v>
      </c>
      <c r="B363">
        <v>375</v>
      </c>
      <c r="D363" t="s">
        <v>14</v>
      </c>
      <c r="E363">
        <v>842</v>
      </c>
    </row>
    <row r="364" spans="1:5" x14ac:dyDescent="0.2">
      <c r="A364" t="s">
        <v>19</v>
      </c>
      <c r="B364">
        <v>409</v>
      </c>
      <c r="D364" t="s">
        <v>14</v>
      </c>
      <c r="E364">
        <v>112</v>
      </c>
    </row>
    <row r="365" spans="1:5" x14ac:dyDescent="0.2">
      <c r="A365" t="s">
        <v>19</v>
      </c>
      <c r="B365">
        <v>234</v>
      </c>
      <c r="D365" t="s">
        <v>14</v>
      </c>
      <c r="E365">
        <v>374</v>
      </c>
    </row>
    <row r="366" spans="1:5" x14ac:dyDescent="0.2">
      <c r="A366" t="s">
        <v>19</v>
      </c>
      <c r="B366">
        <v>3016</v>
      </c>
    </row>
    <row r="367" spans="1:5" x14ac:dyDescent="0.2">
      <c r="A367" t="s">
        <v>19</v>
      </c>
      <c r="B367">
        <v>264</v>
      </c>
    </row>
    <row r="368" spans="1:5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conditionalFormatting sqref="D1:E1047940">
    <cfRule type="cellIs" dxfId="19" priority="13" operator="equal">
      <formula>"canceled"</formula>
    </cfRule>
    <cfRule type="cellIs" dxfId="18" priority="14" operator="equal">
      <formula>"live"</formula>
    </cfRule>
    <cfRule type="cellIs" dxfId="17" priority="15" operator="equal">
      <formula>"successful"</formula>
    </cfRule>
    <cfRule type="cellIs" dxfId="16" priority="16" operator="equal">
      <formula>"failed"</formula>
    </cfRule>
  </conditionalFormatting>
  <conditionalFormatting sqref="A1:C1048141">
    <cfRule type="cellIs" dxfId="15" priority="9" operator="equal">
      <formula>"canceled"</formula>
    </cfRule>
    <cfRule type="cellIs" dxfId="14" priority="10" operator="equal">
      <formula>"live"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G2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G3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C018-1503-924B-9F74-5E7AAAF40960}">
  <dimension ref="A1:H13"/>
  <sheetViews>
    <sheetView zoomScale="80" zoomScaleNormal="80" workbookViewId="0">
      <selection activeCellId="1" sqref="F1:H1048576 A1:A1048576"/>
    </sheetView>
  </sheetViews>
  <sheetFormatPr baseColWidth="10" defaultRowHeight="16" x14ac:dyDescent="0.2"/>
  <cols>
    <col min="1" max="1" width="27" bestFit="1" customWidth="1"/>
    <col min="2" max="2" width="17" bestFit="1" customWidth="1"/>
    <col min="4" max="4" width="22.33203125" customWidth="1"/>
    <col min="5" max="5" width="12.33203125" bestFit="1" customWidth="1"/>
    <col min="6" max="6" width="18.6640625" style="10" bestFit="1" customWidth="1"/>
    <col min="7" max="7" width="15.83203125" style="10" bestFit="1" customWidth="1"/>
    <col min="8" max="8" width="18.83203125" style="10" bestFit="1" customWidth="1"/>
  </cols>
  <sheetData>
    <row r="1" spans="1:8" x14ac:dyDescent="0.2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s="10" t="s">
        <v>2067</v>
      </c>
      <c r="G1" s="10" t="s">
        <v>2068</v>
      </c>
      <c r="H1" s="10" t="s">
        <v>2069</v>
      </c>
    </row>
    <row r="2" spans="1:8" x14ac:dyDescent="0.2">
      <c r="A2" t="s">
        <v>2070</v>
      </c>
      <c r="B2">
        <f>COUNTIFS(Crowdfunding!$F:$F,"=successful",Crowdfunding!$E:$E,"&lt;1000")</f>
        <v>0</v>
      </c>
      <c r="C2">
        <f>COUNTIFS(Crowdfunding!$F:$F,"=failed",Crowdfunding!$E:$E,"&lt;=1000")</f>
        <v>45</v>
      </c>
      <c r="D2">
        <f>COUNTIFS(Crowdfunding!$F:$F,"=canceled",Crowdfunding!$E:$E,"&lt;=1000")</f>
        <v>2</v>
      </c>
      <c r="E2">
        <f>SUM(B2:D2)</f>
        <v>47</v>
      </c>
      <c r="F2" s="10">
        <f>B2/E2</f>
        <v>0</v>
      </c>
      <c r="G2" s="10">
        <f>C2/E2</f>
        <v>0.95744680851063835</v>
      </c>
      <c r="H2" s="10">
        <f>D2/E2</f>
        <v>4.2553191489361701E-2</v>
      </c>
    </row>
    <row r="3" spans="1:8" x14ac:dyDescent="0.2">
      <c r="A3" t="s">
        <v>2071</v>
      </c>
      <c r="B3">
        <f>COUNTIFS(Crowdfunding!$F:$F,"=successful",Crowdfunding!$E:$E,"&gt;=1000",Crowdfunding!$E:$E,"&lt;=4999")</f>
        <v>34</v>
      </c>
      <c r="C3">
        <f>COUNTIFS(Crowdfunding!$F:$F,"=failed",Crowdfunding!$E:$E,"&lt;1000",Crowdfunding!$E:$E,"&gt;=4999")</f>
        <v>0</v>
      </c>
      <c r="D3">
        <f>COUNTIFS(Crowdfunding!$F:$F,"=canceled",Crowdfunding!$E:$E,"&lt;1000",Crowdfunding!$E:$E,"&gt;=4999")</f>
        <v>0</v>
      </c>
      <c r="E3">
        <f t="shared" ref="E3:E13" si="0">SUM(B3:D3)</f>
        <v>34</v>
      </c>
      <c r="F3" s="10">
        <f t="shared" ref="F3:F13" si="1">B3/E3</f>
        <v>1</v>
      </c>
      <c r="G3" s="10">
        <f t="shared" ref="G3:G13" si="2">C3/E3</f>
        <v>0</v>
      </c>
      <c r="H3" s="10">
        <f t="shared" ref="H3:H13" si="3">D3/E3</f>
        <v>0</v>
      </c>
    </row>
    <row r="4" spans="1:8" x14ac:dyDescent="0.2">
      <c r="A4" t="s">
        <v>2072</v>
      </c>
      <c r="B4">
        <f>COUNTIFS(Crowdfunding!$F:$F,"=successful",Crowdfunding!$E:$E,"&gt;=5000",Crowdfunding!$E:$E,"&lt;=9999")</f>
        <v>142</v>
      </c>
      <c r="C4">
        <f>COUNTIFS(Crowdfunding!$F:$F,"=failed",Crowdfunding!$E:$E,"&gt;=5000",Crowdfunding!$E:$E,"&lt;=9999")</f>
        <v>64</v>
      </c>
      <c r="D4">
        <f>COUNTIFS(Crowdfunding!$F:$F,"=canceled",Crowdfunding!$E:$E,"&gt;=",Crowdfunding!$E:$E,"&lt;=9999")</f>
        <v>0</v>
      </c>
      <c r="E4">
        <f t="shared" si="0"/>
        <v>206</v>
      </c>
      <c r="F4" s="10">
        <f t="shared" si="1"/>
        <v>0.68932038834951459</v>
      </c>
      <c r="G4" s="10">
        <f t="shared" si="2"/>
        <v>0.31067961165048541</v>
      </c>
      <c r="H4" s="10">
        <f t="shared" si="3"/>
        <v>0</v>
      </c>
    </row>
    <row r="5" spans="1:8" x14ac:dyDescent="0.2">
      <c r="A5" t="s">
        <v>2073</v>
      </c>
      <c r="B5">
        <f>COUNTIFS(Crowdfunding!$F:$F,"=successful",Crowdfunding!$E:$E,"&gt;=10000",Crowdfunding!$E:$E,"&lt;=14999")</f>
        <v>211</v>
      </c>
      <c r="C5">
        <f>COUNTIFS(Crowdfunding!$F:$F,"=failed",Crowdfunding!$E:$E,"&gt;=10000",Crowdfunding!$E:$E,"&lt;=14999")</f>
        <v>7</v>
      </c>
      <c r="D5">
        <f>COUNTIFS(Crowdfunding!$F:$F,"=canceled",Crowdfunding!$E:$E,"&gt;=10000",Crowdfunding!$E:$E,"&lt;=14999")</f>
        <v>1</v>
      </c>
      <c r="E5">
        <f t="shared" si="0"/>
        <v>219</v>
      </c>
      <c r="F5" s="10">
        <f t="shared" si="1"/>
        <v>0.9634703196347032</v>
      </c>
      <c r="G5" s="10">
        <f t="shared" si="2"/>
        <v>3.1963470319634701E-2</v>
      </c>
      <c r="H5" s="10">
        <f t="shared" si="3"/>
        <v>4.5662100456621002E-3</v>
      </c>
    </row>
    <row r="6" spans="1:8" x14ac:dyDescent="0.2">
      <c r="A6" t="s">
        <v>2074</v>
      </c>
      <c r="B6">
        <f>COUNTIFS(Crowdfunding!$F:$F,"=successful",Crowdfunding!$E:$E,"&gt;=15000",Crowdfunding!$E:$E,"&lt;=19999")</f>
        <v>0</v>
      </c>
      <c r="C6">
        <f>COUNTIFS(Crowdfunding!$F:$F,"=failed",Crowdfunding!$E:$E,"&gt;=15000",Crowdfunding!$E:$E,"&lt;=19999")</f>
        <v>8</v>
      </c>
      <c r="D6">
        <f>COUNTIFS(Crowdfunding!$F:$F,"=canceled",Crowdfunding!$E:$E,"&gt;=15000",Crowdfunding!$E:$E,"&lt;=19999")</f>
        <v>2</v>
      </c>
      <c r="E6">
        <f t="shared" si="0"/>
        <v>10</v>
      </c>
      <c r="F6" s="10">
        <f t="shared" si="1"/>
        <v>0</v>
      </c>
      <c r="G6" s="10">
        <f t="shared" si="2"/>
        <v>0.8</v>
      </c>
      <c r="H6" s="10">
        <f t="shared" si="3"/>
        <v>0.2</v>
      </c>
    </row>
    <row r="7" spans="1:8" x14ac:dyDescent="0.2">
      <c r="A7" t="s">
        <v>2075</v>
      </c>
      <c r="B7">
        <f>COUNTIFS(Crowdfunding!$F:$F,"=successful",Crowdfunding!$E:$E,"&gt;=20000",Crowdfunding!$E:$E,"&lt;=24999")</f>
        <v>1</v>
      </c>
      <c r="C7">
        <f>COUNTIFS(Crowdfunding!$F:$F,"=failed",Crowdfunding!$E:$E,"&gt;=20000",Crowdfunding!$E:$E,"&lt;=24999")</f>
        <v>7</v>
      </c>
      <c r="D7">
        <f>COUNTIFS(Crowdfunding!$F:$F,"=canceled",Crowdfunding!$E:$E,"&gt;=20000",Crowdfunding!$E:$E,"&lt;=24999")</f>
        <v>0</v>
      </c>
      <c r="E7">
        <f t="shared" si="0"/>
        <v>8</v>
      </c>
      <c r="F7" s="10">
        <f t="shared" si="1"/>
        <v>0.125</v>
      </c>
      <c r="G7" s="10">
        <f t="shared" si="2"/>
        <v>0.875</v>
      </c>
      <c r="H7" s="10">
        <f t="shared" si="3"/>
        <v>0</v>
      </c>
    </row>
    <row r="8" spans="1:8" x14ac:dyDescent="0.2">
      <c r="A8" t="s">
        <v>2076</v>
      </c>
      <c r="B8">
        <f>COUNTIFS(Crowdfunding!$F:$F,"=successful",Crowdfunding!$E:$E,"&gt;=25000",Crowdfunding!$E:$E,"&lt;=29999")</f>
        <v>0</v>
      </c>
      <c r="C8">
        <f>COUNTIFS(Crowdfunding!$F:$F,"=failed",Crowdfunding!$E:$E,"&gt;=25000",Crowdfunding!$E:$E,"&lt;=29999")</f>
        <v>7</v>
      </c>
      <c r="D8">
        <f>COUNTIFS(Crowdfunding!$F:$F,"=canceled",Crowdfunding!$E:$E,"&gt;=25000",Crowdfunding!$E:$E,"&lt;=29999")</f>
        <v>1</v>
      </c>
      <c r="E8">
        <f t="shared" si="0"/>
        <v>8</v>
      </c>
      <c r="F8" s="10">
        <f t="shared" si="1"/>
        <v>0</v>
      </c>
      <c r="G8" s="10">
        <f t="shared" si="2"/>
        <v>0.875</v>
      </c>
      <c r="H8" s="10">
        <f t="shared" si="3"/>
        <v>0.125</v>
      </c>
    </row>
    <row r="9" spans="1:8" x14ac:dyDescent="0.2">
      <c r="A9" t="s">
        <v>2077</v>
      </c>
      <c r="B9">
        <f>COUNTIFS(Crowdfunding!$F:$F,"=successful",Crowdfunding!$E:$E,"&gt;=30000",Crowdfunding!$E:$E,"&lt;=34999")</f>
        <v>1</v>
      </c>
      <c r="C9">
        <f>COUNTIFS(Crowdfunding!$F:$F,"=failed",Crowdfunding!$E:$E,"&gt;=30000",Crowdfunding!$E:$E,"&lt;=34999")</f>
        <v>6</v>
      </c>
      <c r="D9">
        <f>COUNTIFS(Crowdfunding!$F:$F,"=canceled",Crowdfunding!$E:$E,"&gt;=30000",Crowdfunding!$E:$E,"&lt;=34999")</f>
        <v>3</v>
      </c>
      <c r="E9">
        <f t="shared" si="0"/>
        <v>10</v>
      </c>
      <c r="F9" s="10">
        <f t="shared" si="1"/>
        <v>0.1</v>
      </c>
      <c r="G9" s="10">
        <f t="shared" si="2"/>
        <v>0.6</v>
      </c>
      <c r="H9" s="10">
        <f t="shared" si="3"/>
        <v>0.3</v>
      </c>
    </row>
    <row r="10" spans="1:8" x14ac:dyDescent="0.2">
      <c r="A10" t="s">
        <v>2078</v>
      </c>
      <c r="B10">
        <f>COUNTIFS(Crowdfunding!$F:$F,"=successful",Crowdfunding!$E:$E,"&gt;=35000",Crowdfunding!$E:$E,"&lt;=39999")</f>
        <v>1</v>
      </c>
      <c r="C10">
        <f>COUNTIFS(Crowdfunding!$F:$F,"=failed",Crowdfunding!$E:$E,"&gt;=35000",Crowdfunding!$E:$E,"&lt;=39999")</f>
        <v>8</v>
      </c>
      <c r="D10">
        <f>COUNTIFS(Crowdfunding!$F:$F,"=canceled",Crowdfunding!$E:$E,"&gt;=35000",Crowdfunding!$E:$E,"&lt;=39999")</f>
        <v>1</v>
      </c>
      <c r="E10">
        <f t="shared" si="0"/>
        <v>10</v>
      </c>
      <c r="F10" s="10">
        <f t="shared" si="1"/>
        <v>0.1</v>
      </c>
      <c r="G10" s="10">
        <f t="shared" si="2"/>
        <v>0.8</v>
      </c>
      <c r="H10" s="10">
        <f t="shared" si="3"/>
        <v>0.1</v>
      </c>
    </row>
    <row r="11" spans="1:8" x14ac:dyDescent="0.2">
      <c r="A11" t="s">
        <v>2079</v>
      </c>
      <c r="B11">
        <f>COUNTIFS(Crowdfunding!$F:$F,"=successful",Crowdfunding!$E:$E,"&gt;=40000",Crowdfunding!$E:$E,"&lt;=44999")</f>
        <v>4</v>
      </c>
      <c r="C11">
        <f>COUNTIFS(Crowdfunding!$F:$F,"=failed",Crowdfunding!$E:$E,"&gt;=40000",Crowdfunding!$E:$E,"&lt;=44999")</f>
        <v>4</v>
      </c>
      <c r="D11">
        <f>COUNTIFS(Crowdfunding!$F:$F,"=canceled",Crowdfunding!$E:$E,"&gt;=40000",Crowdfunding!$E:$E,"&lt;=44999")</f>
        <v>1</v>
      </c>
      <c r="E11">
        <f t="shared" si="0"/>
        <v>9</v>
      </c>
      <c r="F11" s="10">
        <f t="shared" si="1"/>
        <v>0.44444444444444442</v>
      </c>
      <c r="G11" s="10">
        <f t="shared" si="2"/>
        <v>0.44444444444444442</v>
      </c>
      <c r="H11" s="10">
        <f t="shared" si="3"/>
        <v>0.1111111111111111</v>
      </c>
    </row>
    <row r="12" spans="1:8" x14ac:dyDescent="0.2">
      <c r="A12" t="s">
        <v>2080</v>
      </c>
      <c r="B12">
        <f>COUNTIFS(Crowdfunding!$F:$F,"=successful",Crowdfunding!$E:$E,"&gt;=45000",Crowdfunding!$E:$E,"&lt;=49999")</f>
        <v>2</v>
      </c>
      <c r="C12">
        <f>COUNTIFS(Crowdfunding!$F:$F,"=failed",Crowdfunding!$E:$E,"&gt;=45000",Crowdfunding!$E:$E,"&lt;=49999")</f>
        <v>7</v>
      </c>
      <c r="D12">
        <f>COUNTIFS(Crowdfunding!$F:$F,"=canceled",Crowdfunding!$E:$E,"&gt;=45000",Crowdfunding!$E:$E,"&lt;=49999")</f>
        <v>4</v>
      </c>
      <c r="E12">
        <f t="shared" si="0"/>
        <v>13</v>
      </c>
      <c r="F12" s="10">
        <f t="shared" si="1"/>
        <v>0.15384615384615385</v>
      </c>
      <c r="G12" s="10">
        <f t="shared" si="2"/>
        <v>0.53846153846153844</v>
      </c>
      <c r="H12" s="10">
        <f t="shared" si="3"/>
        <v>0.30769230769230771</v>
      </c>
    </row>
    <row r="13" spans="1:8" x14ac:dyDescent="0.2">
      <c r="A13" t="s">
        <v>2081</v>
      </c>
      <c r="B13">
        <f>COUNTIFS(Crowdfunding!$F:$F,"=successful",Crowdfunding!$E:$E,"&gt;=50000")</f>
        <v>169</v>
      </c>
      <c r="C13">
        <f>COUNTIFS(Crowdfunding!$F:$F,"=failed",Crowdfunding!$E:$E,"&gt;=50000")</f>
        <v>100</v>
      </c>
      <c r="D13">
        <f>COUNTIFS(Crowdfunding!$F:$F,"=canceled",Crowdfunding!$E:$E,"&gt;=50000")</f>
        <v>13</v>
      </c>
      <c r="E13">
        <f t="shared" si="0"/>
        <v>282</v>
      </c>
      <c r="F13" s="10">
        <f t="shared" si="1"/>
        <v>0.599290780141844</v>
      </c>
      <c r="G13" s="10">
        <f t="shared" si="2"/>
        <v>0.3546099290780142</v>
      </c>
      <c r="H13" s="10">
        <f t="shared" si="3"/>
        <v>4.6099290780141841E-2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307B-874E-3E43-BEDF-C2BC9C7C99FB}">
  <dimension ref="A1:F30"/>
  <sheetViews>
    <sheetView workbookViewId="0">
      <selection activeCell="H33" sqref="H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6" t="s">
        <v>6</v>
      </c>
      <c r="B1" t="s">
        <v>2045</v>
      </c>
    </row>
    <row r="2" spans="1:6" x14ac:dyDescent="0.2">
      <c r="A2" s="6" t="s">
        <v>2006</v>
      </c>
      <c r="B2" t="s">
        <v>2045</v>
      </c>
    </row>
    <row r="4" spans="1:6" x14ac:dyDescent="0.2">
      <c r="A4" s="6" t="s">
        <v>2044</v>
      </c>
      <c r="B4" s="6" t="s">
        <v>2041</v>
      </c>
    </row>
    <row r="5" spans="1:6" x14ac:dyDescent="0.2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7" t="s">
        <v>2024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7" t="s">
        <v>2040</v>
      </c>
      <c r="B7" s="9"/>
      <c r="C7" s="9"/>
      <c r="D7" s="9"/>
      <c r="E7" s="9">
        <v>4</v>
      </c>
      <c r="F7" s="9">
        <v>4</v>
      </c>
    </row>
    <row r="8" spans="1:6" x14ac:dyDescent="0.2">
      <c r="A8" s="7" t="s">
        <v>2017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7" t="s">
        <v>2019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7" t="s">
        <v>2018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7" t="s">
        <v>2028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7" t="s">
        <v>2009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7" t="s">
        <v>2020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7" t="s">
        <v>2033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7" t="s">
        <v>2032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7" t="s">
        <v>2036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7" t="s">
        <v>2023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7" t="s">
        <v>2030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7" t="s">
        <v>2015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7" t="s">
        <v>2031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7" t="s">
        <v>2011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7" t="s">
        <v>2038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7" t="s">
        <v>2027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7" t="s">
        <v>2035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7" t="s">
        <v>2034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7" t="s">
        <v>2026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7" t="s">
        <v>2021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7" t="s">
        <v>2013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7" t="s">
        <v>2037</v>
      </c>
      <c r="B29" s="9"/>
      <c r="C29" s="9"/>
      <c r="D29" s="9"/>
      <c r="E29" s="9">
        <v>3</v>
      </c>
      <c r="F29" s="9">
        <v>3</v>
      </c>
    </row>
    <row r="30" spans="1:6" x14ac:dyDescent="0.2">
      <c r="A30" s="7" t="s">
        <v>2042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25F5-ADE8-B744-AA5E-173C1DA0CCC9}">
  <dimension ref="A4:F15"/>
  <sheetViews>
    <sheetView workbookViewId="0">
      <selection activeCell="A4" sqref="A4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4" spans="1:6" x14ac:dyDescent="0.2">
      <c r="A4" s="6" t="s">
        <v>2044</v>
      </c>
      <c r="B4" s="6" t="s">
        <v>2041</v>
      </c>
    </row>
    <row r="5" spans="1:6" x14ac:dyDescent="0.2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7" t="s">
        <v>2016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2008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2025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2039</v>
      </c>
      <c r="E9">
        <v>4</v>
      </c>
      <c r="F9">
        <v>4</v>
      </c>
    </row>
    <row r="10" spans="1:6" x14ac:dyDescent="0.2">
      <c r="A10" s="7" t="s">
        <v>2010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2029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2022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2012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2014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2042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59DB-04D9-534F-A414-80509B4D1347}">
  <dimension ref="A1:G19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2006</v>
      </c>
      <c r="B1" t="s">
        <v>2045</v>
      </c>
    </row>
    <row r="2" spans="1:7" x14ac:dyDescent="0.2">
      <c r="A2" s="6" t="s">
        <v>2061</v>
      </c>
      <c r="B2" t="s">
        <v>2045</v>
      </c>
    </row>
    <row r="4" spans="1:7" x14ac:dyDescent="0.2">
      <c r="A4" s="6" t="s">
        <v>2044</v>
      </c>
      <c r="B4" s="6" t="s">
        <v>2041</v>
      </c>
    </row>
    <row r="5" spans="1:7" x14ac:dyDescent="0.2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2048</v>
      </c>
      <c r="G5" t="s">
        <v>2042</v>
      </c>
    </row>
    <row r="6" spans="1:7" x14ac:dyDescent="0.2">
      <c r="A6" s="7" t="s">
        <v>2048</v>
      </c>
      <c r="B6" s="9"/>
      <c r="C6" s="9"/>
      <c r="D6" s="9"/>
      <c r="E6" s="9"/>
      <c r="F6" s="9"/>
      <c r="G6" s="9"/>
    </row>
    <row r="7" spans="1:7" x14ac:dyDescent="0.2">
      <c r="A7" s="7" t="s">
        <v>2049</v>
      </c>
      <c r="B7" s="9">
        <v>6</v>
      </c>
      <c r="C7" s="9">
        <v>35</v>
      </c>
      <c r="D7" s="9">
        <v>1</v>
      </c>
      <c r="E7" s="9">
        <v>46</v>
      </c>
      <c r="F7" s="9"/>
      <c r="G7" s="9">
        <v>88</v>
      </c>
    </row>
    <row r="8" spans="1:7" x14ac:dyDescent="0.2">
      <c r="A8" s="7" t="s">
        <v>2050</v>
      </c>
      <c r="B8" s="9">
        <v>8</v>
      </c>
      <c r="C8" s="9">
        <v>29</v>
      </c>
      <c r="D8" s="9"/>
      <c r="E8" s="9">
        <v>46</v>
      </c>
      <c r="F8" s="9"/>
      <c r="G8" s="9">
        <v>83</v>
      </c>
    </row>
    <row r="9" spans="1:7" x14ac:dyDescent="0.2">
      <c r="A9" s="7" t="s">
        <v>2051</v>
      </c>
      <c r="B9" s="9">
        <v>3</v>
      </c>
      <c r="C9" s="9">
        <v>33</v>
      </c>
      <c r="D9" s="9"/>
      <c r="E9" s="9">
        <v>48</v>
      </c>
      <c r="F9" s="9"/>
      <c r="G9" s="9">
        <v>84</v>
      </c>
    </row>
    <row r="10" spans="1:7" x14ac:dyDescent="0.2">
      <c r="A10" s="7" t="s">
        <v>2052</v>
      </c>
      <c r="B10" s="9">
        <v>2</v>
      </c>
      <c r="C10" s="9">
        <v>31</v>
      </c>
      <c r="D10" s="9">
        <v>1</v>
      </c>
      <c r="E10" s="9">
        <v>45</v>
      </c>
      <c r="F10" s="9"/>
      <c r="G10" s="9">
        <v>79</v>
      </c>
    </row>
    <row r="11" spans="1:7" x14ac:dyDescent="0.2">
      <c r="A11" s="7" t="s">
        <v>2053</v>
      </c>
      <c r="B11" s="9">
        <v>2</v>
      </c>
      <c r="C11" s="9">
        <v>33</v>
      </c>
      <c r="D11" s="9">
        <v>2</v>
      </c>
      <c r="E11" s="9">
        <v>47</v>
      </c>
      <c r="F11" s="9"/>
      <c r="G11" s="9">
        <v>84</v>
      </c>
    </row>
    <row r="12" spans="1:7" x14ac:dyDescent="0.2">
      <c r="A12" s="7" t="s">
        <v>2054</v>
      </c>
      <c r="B12" s="9">
        <v>3</v>
      </c>
      <c r="C12" s="9">
        <v>31</v>
      </c>
      <c r="D12" s="9">
        <v>1</v>
      </c>
      <c r="E12" s="9">
        <v>57</v>
      </c>
      <c r="F12" s="9"/>
      <c r="G12" s="9">
        <v>92</v>
      </c>
    </row>
    <row r="13" spans="1:7" x14ac:dyDescent="0.2">
      <c r="A13" s="7" t="s">
        <v>2055</v>
      </c>
      <c r="B13" s="9">
        <v>4</v>
      </c>
      <c r="C13" s="9">
        <v>31</v>
      </c>
      <c r="D13" s="9">
        <v>1</v>
      </c>
      <c r="E13" s="9">
        <v>57</v>
      </c>
      <c r="F13" s="9"/>
      <c r="G13" s="9">
        <v>93</v>
      </c>
    </row>
    <row r="14" spans="1:7" x14ac:dyDescent="0.2">
      <c r="A14" s="7" t="s">
        <v>2056</v>
      </c>
      <c r="B14" s="9">
        <v>8</v>
      </c>
      <c r="C14" s="9">
        <v>32</v>
      </c>
      <c r="D14" s="9">
        <v>1</v>
      </c>
      <c r="E14" s="9">
        <v>40</v>
      </c>
      <c r="F14" s="9"/>
      <c r="G14" s="9">
        <v>81</v>
      </c>
    </row>
    <row r="15" spans="1:7" x14ac:dyDescent="0.2">
      <c r="A15" s="7" t="s">
        <v>2057</v>
      </c>
      <c r="B15" s="9">
        <v>5</v>
      </c>
      <c r="C15" s="9">
        <v>24</v>
      </c>
      <c r="D15" s="9"/>
      <c r="E15" s="9">
        <v>44</v>
      </c>
      <c r="F15" s="9"/>
      <c r="G15" s="9">
        <v>73</v>
      </c>
    </row>
    <row r="16" spans="1:7" x14ac:dyDescent="0.2">
      <c r="A16" s="7" t="s">
        <v>2058</v>
      </c>
      <c r="B16" s="9">
        <v>6</v>
      </c>
      <c r="C16" s="9">
        <v>27</v>
      </c>
      <c r="D16" s="9">
        <v>1</v>
      </c>
      <c r="E16" s="9">
        <v>46</v>
      </c>
      <c r="F16" s="9"/>
      <c r="G16" s="9">
        <v>80</v>
      </c>
    </row>
    <row r="17" spans="1:7" x14ac:dyDescent="0.2">
      <c r="A17" s="7" t="s">
        <v>2059</v>
      </c>
      <c r="B17" s="9">
        <v>4</v>
      </c>
      <c r="C17" s="9">
        <v>27</v>
      </c>
      <c r="D17" s="9">
        <v>4</v>
      </c>
      <c r="E17" s="9">
        <v>44</v>
      </c>
      <c r="F17" s="9"/>
      <c r="G17" s="9">
        <v>79</v>
      </c>
    </row>
    <row r="18" spans="1:7" x14ac:dyDescent="0.2">
      <c r="A18" s="7" t="s">
        <v>2060</v>
      </c>
      <c r="B18" s="9">
        <v>6</v>
      </c>
      <c r="C18" s="9">
        <v>31</v>
      </c>
      <c r="D18" s="9">
        <v>2</v>
      </c>
      <c r="E18" s="9">
        <v>45</v>
      </c>
      <c r="F18" s="9"/>
      <c r="G18" s="9">
        <v>84</v>
      </c>
    </row>
    <row r="19" spans="1:7" x14ac:dyDescent="0.2">
      <c r="A19" s="7" t="s">
        <v>2042</v>
      </c>
      <c r="B19" s="9">
        <v>57</v>
      </c>
      <c r="C19" s="9">
        <v>364</v>
      </c>
      <c r="D19" s="9">
        <v>14</v>
      </c>
      <c r="E19" s="9">
        <v>565</v>
      </c>
      <c r="F19" s="9"/>
      <c r="G19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F1" sqref="F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8" max="8" width="13.83203125" style="4" bestFit="1" customWidth="1"/>
    <col min="10" max="10" width="28" bestFit="1" customWidth="1"/>
    <col min="15" max="15" width="11.1640625" bestFit="1" customWidth="1"/>
    <col min="16" max="16" width="12.1640625" bestFit="1" customWidth="1"/>
    <col min="17" max="17" width="11.1640625" bestFit="1" customWidth="1"/>
    <col min="18" max="18" width="11.1640625" customWidth="1"/>
  </cols>
  <sheetData>
    <row r="1" spans="1:20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2004</v>
      </c>
      <c r="I1" s="1" t="s">
        <v>2005</v>
      </c>
      <c r="J1" s="1" t="s">
        <v>2006</v>
      </c>
      <c r="K1" s="1" t="s">
        <v>2007</v>
      </c>
      <c r="M1" s="1" t="s">
        <v>6</v>
      </c>
      <c r="N1" s="1" t="s">
        <v>7</v>
      </c>
      <c r="O1" s="1" t="s">
        <v>8</v>
      </c>
      <c r="P1" s="1" t="s">
        <v>2046</v>
      </c>
      <c r="Q1" s="1" t="s">
        <v>9</v>
      </c>
      <c r="R1" s="1" t="s">
        <v>2047</v>
      </c>
      <c r="S1" s="1" t="s">
        <v>10</v>
      </c>
      <c r="T1" s="1" t="s">
        <v>11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4">
        <f t="shared" ref="H2:H65" si="0">(E2/D2)*1</f>
        <v>0</v>
      </c>
      <c r="I2" t="str">
        <f>IF(ISERROR(E2/G2),"0",E2/G2)</f>
        <v>0</v>
      </c>
      <c r="J2" t="s">
        <v>2008</v>
      </c>
      <c r="K2" t="s">
        <v>2009</v>
      </c>
      <c r="M2" t="s">
        <v>15</v>
      </c>
      <c r="N2" t="s">
        <v>16</v>
      </c>
      <c r="O2">
        <v>1448690400</v>
      </c>
      <c r="P2" s="8">
        <f>(((O2/60)/60)/24)+DATE(1970,1,)</f>
        <v>42335.25</v>
      </c>
      <c r="Q2">
        <v>1450159200</v>
      </c>
      <c r="R2" s="8">
        <f>(((Q2/60)/60)/24)+DATE(1970,1,)</f>
        <v>42352.25</v>
      </c>
      <c r="S2" t="b">
        <v>0</v>
      </c>
      <c r="T2" t="b">
        <v>0</v>
      </c>
    </row>
    <row r="3" spans="1:2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s="4">
        <f t="shared" si="0"/>
        <v>10.4</v>
      </c>
      <c r="I3">
        <f>IF(ISERROR(E3/G3),"0",E3/G3)</f>
        <v>92.151898734177209</v>
      </c>
      <c r="J3" t="s">
        <v>2010</v>
      </c>
      <c r="K3" t="s">
        <v>2011</v>
      </c>
      <c r="M3" t="s">
        <v>20</v>
      </c>
      <c r="N3" t="s">
        <v>21</v>
      </c>
      <c r="O3">
        <v>1408424400</v>
      </c>
      <c r="P3" s="8">
        <f t="shared" ref="P3:P66" si="1">(((O3/60)/60)/24)+DATE(1970,1,)</f>
        <v>41869.208333333336</v>
      </c>
      <c r="Q3">
        <v>1408597200</v>
      </c>
      <c r="R3" s="8">
        <f t="shared" ref="R3:R66" si="2">(((Q3/60)/60)/24)+DATE(1970,1,)</f>
        <v>41871.208333333336</v>
      </c>
      <c r="S3" t="b">
        <v>0</v>
      </c>
      <c r="T3" t="b">
        <v>1</v>
      </c>
    </row>
    <row r="4" spans="1:2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s="4">
        <f t="shared" si="0"/>
        <v>1.3147878228782288</v>
      </c>
      <c r="I4">
        <f>IF(ISERROR(E4/G4),"0",E4/G4)</f>
        <v>100.01614035087719</v>
      </c>
      <c r="J4" t="s">
        <v>2012</v>
      </c>
      <c r="K4" t="s">
        <v>2013</v>
      </c>
      <c r="M4" t="s">
        <v>24</v>
      </c>
      <c r="N4" t="s">
        <v>25</v>
      </c>
      <c r="O4">
        <v>1384668000</v>
      </c>
      <c r="P4" s="8">
        <f t="shared" si="1"/>
        <v>41594.25</v>
      </c>
      <c r="Q4">
        <v>1384840800</v>
      </c>
      <c r="R4" s="8">
        <f t="shared" si="2"/>
        <v>41596.25</v>
      </c>
      <c r="S4" t="b">
        <v>0</v>
      </c>
      <c r="T4" t="b">
        <v>0</v>
      </c>
    </row>
    <row r="5" spans="1:20" ht="34" hidden="1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s="4">
        <f t="shared" si="0"/>
        <v>0.58976190476190471</v>
      </c>
      <c r="I5">
        <f>IF(ISERROR(E5/G5),"0",E5/G5)</f>
        <v>103.20833333333333</v>
      </c>
      <c r="J5" t="s">
        <v>2010</v>
      </c>
      <c r="K5" t="s">
        <v>2011</v>
      </c>
      <c r="M5" t="s">
        <v>20</v>
      </c>
      <c r="N5" t="s">
        <v>21</v>
      </c>
      <c r="O5">
        <v>1565499600</v>
      </c>
      <c r="P5" s="8">
        <f t="shared" si="1"/>
        <v>43687.208333333328</v>
      </c>
      <c r="Q5">
        <v>1568955600</v>
      </c>
      <c r="R5" s="8">
        <f t="shared" si="2"/>
        <v>43727.208333333328</v>
      </c>
      <c r="S5" t="b">
        <v>0</v>
      </c>
      <c r="T5" t="b">
        <v>0</v>
      </c>
    </row>
    <row r="6" spans="1:20" ht="17" hidden="1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s="4">
        <f t="shared" si="0"/>
        <v>0.69276315789473686</v>
      </c>
      <c r="I6">
        <f>IF(ISERROR(E6/G6),"0",E6/G6)</f>
        <v>99.339622641509436</v>
      </c>
      <c r="J6" t="s">
        <v>2014</v>
      </c>
      <c r="K6" t="s">
        <v>2015</v>
      </c>
      <c r="M6" t="s">
        <v>20</v>
      </c>
      <c r="N6" t="s">
        <v>21</v>
      </c>
      <c r="O6">
        <v>1547964000</v>
      </c>
      <c r="P6" s="8">
        <f t="shared" si="1"/>
        <v>43484.25</v>
      </c>
      <c r="Q6">
        <v>1548309600</v>
      </c>
      <c r="R6" s="8">
        <f t="shared" si="2"/>
        <v>43488.25</v>
      </c>
      <c r="S6" t="b">
        <v>0</v>
      </c>
      <c r="T6" t="b">
        <v>0</v>
      </c>
    </row>
    <row r="7" spans="1:20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s="4">
        <f t="shared" si="0"/>
        <v>1.7361842105263159</v>
      </c>
      <c r="I7">
        <f>IF(ISERROR(E7/G7),"0",E7/G7)</f>
        <v>75.833333333333329</v>
      </c>
      <c r="J7" t="s">
        <v>2014</v>
      </c>
      <c r="K7" t="s">
        <v>2015</v>
      </c>
      <c r="M7" t="s">
        <v>32</v>
      </c>
      <c r="N7" t="s">
        <v>33</v>
      </c>
      <c r="O7">
        <v>1346130000</v>
      </c>
      <c r="P7" s="8">
        <f t="shared" si="1"/>
        <v>41148.208333333336</v>
      </c>
      <c r="Q7">
        <v>1347080400</v>
      </c>
      <c r="R7" s="8">
        <f t="shared" si="2"/>
        <v>41159.208333333336</v>
      </c>
      <c r="S7" t="b">
        <v>0</v>
      </c>
      <c r="T7" t="b">
        <v>0</v>
      </c>
    </row>
    <row r="8" spans="1:20" ht="17" hidden="1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s="4">
        <f t="shared" si="0"/>
        <v>0.20961538461538462</v>
      </c>
      <c r="I8">
        <f>IF(ISERROR(E8/G8),"0",E8/G8)</f>
        <v>60.555555555555557</v>
      </c>
      <c r="J8" t="s">
        <v>2016</v>
      </c>
      <c r="K8" t="s">
        <v>2017</v>
      </c>
      <c r="M8" t="s">
        <v>36</v>
      </c>
      <c r="N8" t="s">
        <v>37</v>
      </c>
      <c r="O8">
        <v>1505278800</v>
      </c>
      <c r="P8" s="8">
        <f t="shared" si="1"/>
        <v>42990.208333333328</v>
      </c>
      <c r="Q8">
        <v>1505365200</v>
      </c>
      <c r="R8" s="8">
        <f t="shared" si="2"/>
        <v>42991.208333333328</v>
      </c>
      <c r="S8" t="b">
        <v>0</v>
      </c>
      <c r="T8" t="b">
        <v>0</v>
      </c>
    </row>
    <row r="9" spans="1:20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s="4">
        <f t="shared" si="0"/>
        <v>3.2757777777777779</v>
      </c>
      <c r="I9">
        <f>IF(ISERROR(E9/G9),"0",E9/G9)</f>
        <v>64.93832599118943</v>
      </c>
      <c r="J9" t="s">
        <v>2014</v>
      </c>
      <c r="K9" t="s">
        <v>2015</v>
      </c>
      <c r="M9" t="s">
        <v>32</v>
      </c>
      <c r="N9" t="s">
        <v>33</v>
      </c>
      <c r="O9">
        <v>1439442000</v>
      </c>
      <c r="P9" s="8">
        <f t="shared" si="1"/>
        <v>42228.208333333328</v>
      </c>
      <c r="Q9">
        <v>1439614800</v>
      </c>
      <c r="R9" s="8">
        <f t="shared" si="2"/>
        <v>42230.208333333328</v>
      </c>
      <c r="S9" t="b">
        <v>0</v>
      </c>
      <c r="T9" t="b">
        <v>0</v>
      </c>
    </row>
    <row r="10" spans="1:20" ht="17" hidden="1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s="4">
        <f t="shared" si="0"/>
        <v>0.19932788374205268</v>
      </c>
      <c r="I10">
        <f>IF(ISERROR(E10/G10),"0",E10/G10)</f>
        <v>30.997175141242938</v>
      </c>
      <c r="J10" t="s">
        <v>2014</v>
      </c>
      <c r="K10" t="s">
        <v>2015</v>
      </c>
      <c r="M10" t="s">
        <v>32</v>
      </c>
      <c r="N10" t="s">
        <v>33</v>
      </c>
      <c r="O10">
        <v>1281330000</v>
      </c>
      <c r="P10" s="8">
        <f t="shared" si="1"/>
        <v>40398.208333333336</v>
      </c>
      <c r="Q10">
        <v>1281502800</v>
      </c>
      <c r="R10" s="8">
        <f t="shared" si="2"/>
        <v>40400.208333333336</v>
      </c>
      <c r="S10" t="b">
        <v>0</v>
      </c>
      <c r="T10" t="b">
        <v>0</v>
      </c>
    </row>
    <row r="11" spans="1:20" ht="17" hidden="1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s="4">
        <f t="shared" si="0"/>
        <v>0.51741935483870971</v>
      </c>
      <c r="I11">
        <f>IF(ISERROR(E11/G11),"0",E11/G11)</f>
        <v>72.909090909090907</v>
      </c>
      <c r="J11" t="s">
        <v>2010</v>
      </c>
      <c r="K11" t="s">
        <v>2018</v>
      </c>
      <c r="M11" t="s">
        <v>20</v>
      </c>
      <c r="N11" t="s">
        <v>21</v>
      </c>
      <c r="O11">
        <v>1379566800</v>
      </c>
      <c r="P11" s="8">
        <f t="shared" si="1"/>
        <v>41535.208333333336</v>
      </c>
      <c r="Q11">
        <v>1383804000</v>
      </c>
      <c r="R11" s="8">
        <f t="shared" si="2"/>
        <v>41584.25</v>
      </c>
      <c r="S11" t="b">
        <v>0</v>
      </c>
      <c r="T11" t="b">
        <v>0</v>
      </c>
    </row>
    <row r="12" spans="1:20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s="4">
        <f t="shared" si="0"/>
        <v>2.6611538461538462</v>
      </c>
      <c r="I12">
        <f>IF(ISERROR(E12/G12),"0",E12/G12)</f>
        <v>62.9</v>
      </c>
      <c r="J12" t="s">
        <v>2016</v>
      </c>
      <c r="K12" t="s">
        <v>2019</v>
      </c>
      <c r="M12" t="s">
        <v>20</v>
      </c>
      <c r="N12" t="s">
        <v>21</v>
      </c>
      <c r="O12">
        <v>1281762000</v>
      </c>
      <c r="P12" s="8">
        <f t="shared" si="1"/>
        <v>40403.208333333336</v>
      </c>
      <c r="Q12">
        <v>1285909200</v>
      </c>
      <c r="R12" s="8">
        <f t="shared" si="2"/>
        <v>40451.208333333336</v>
      </c>
      <c r="S12" t="b">
        <v>0</v>
      </c>
      <c r="T12" t="b">
        <v>0</v>
      </c>
    </row>
    <row r="13" spans="1:20" ht="34" hidden="1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s="4">
        <f t="shared" si="0"/>
        <v>0.48095238095238096</v>
      </c>
      <c r="I13">
        <f>IF(ISERROR(E13/G13),"0",E13/G13)</f>
        <v>112.22222222222223</v>
      </c>
      <c r="J13" t="s">
        <v>2014</v>
      </c>
      <c r="K13" t="s">
        <v>2015</v>
      </c>
      <c r="M13" t="s">
        <v>20</v>
      </c>
      <c r="N13" t="s">
        <v>21</v>
      </c>
      <c r="O13">
        <v>1285045200</v>
      </c>
      <c r="P13" s="8">
        <f t="shared" si="1"/>
        <v>40441.208333333336</v>
      </c>
      <c r="Q13">
        <v>1285563600</v>
      </c>
      <c r="R13" s="8">
        <f t="shared" si="2"/>
        <v>40447.208333333336</v>
      </c>
      <c r="S13" t="b">
        <v>0</v>
      </c>
      <c r="T13" t="b">
        <v>1</v>
      </c>
    </row>
    <row r="14" spans="1:20" ht="17" hidden="1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s="4">
        <f t="shared" si="0"/>
        <v>0.89349206349206345</v>
      </c>
      <c r="I14">
        <f>IF(ISERROR(E14/G14),"0",E14/G14)</f>
        <v>102.34545454545454</v>
      </c>
      <c r="J14" t="s">
        <v>2016</v>
      </c>
      <c r="K14" t="s">
        <v>2019</v>
      </c>
      <c r="M14" t="s">
        <v>20</v>
      </c>
      <c r="N14" t="s">
        <v>21</v>
      </c>
      <c r="O14">
        <v>1571720400</v>
      </c>
      <c r="P14" s="8">
        <f t="shared" si="1"/>
        <v>43759.208333333328</v>
      </c>
      <c r="Q14">
        <v>1572411600</v>
      </c>
      <c r="R14" s="8">
        <f t="shared" si="2"/>
        <v>43767.208333333328</v>
      </c>
      <c r="S14" t="b">
        <v>0</v>
      </c>
      <c r="T14" t="b">
        <v>0</v>
      </c>
    </row>
    <row r="15" spans="1:20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s="4">
        <f t="shared" si="0"/>
        <v>2.4511904761904764</v>
      </c>
      <c r="I15">
        <f>IF(ISERROR(E15/G15),"0",E15/G15)</f>
        <v>105.05102040816327</v>
      </c>
      <c r="J15" t="s">
        <v>2010</v>
      </c>
      <c r="K15" t="s">
        <v>2020</v>
      </c>
      <c r="M15" t="s">
        <v>20</v>
      </c>
      <c r="N15" t="s">
        <v>21</v>
      </c>
      <c r="O15">
        <v>1465621200</v>
      </c>
      <c r="P15" s="8">
        <f t="shared" si="1"/>
        <v>42531.208333333328</v>
      </c>
      <c r="Q15">
        <v>1466658000</v>
      </c>
      <c r="R15" s="8">
        <f t="shared" si="2"/>
        <v>42543.208333333328</v>
      </c>
      <c r="S15" t="b">
        <v>0</v>
      </c>
      <c r="T15" t="b">
        <v>0</v>
      </c>
    </row>
    <row r="16" spans="1:20" ht="17" hidden="1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s="4">
        <f t="shared" si="0"/>
        <v>0.66769503546099296</v>
      </c>
      <c r="I16">
        <f>IF(ISERROR(E16/G16),"0",E16/G16)</f>
        <v>94.144999999999996</v>
      </c>
      <c r="J16" t="s">
        <v>2010</v>
      </c>
      <c r="K16" t="s">
        <v>2020</v>
      </c>
      <c r="M16" t="s">
        <v>20</v>
      </c>
      <c r="N16" t="s">
        <v>21</v>
      </c>
      <c r="O16">
        <v>1331013600</v>
      </c>
      <c r="P16" s="8">
        <f t="shared" si="1"/>
        <v>40973.25</v>
      </c>
      <c r="Q16">
        <v>1333342800</v>
      </c>
      <c r="R16" s="8">
        <f t="shared" si="2"/>
        <v>41000.208333333336</v>
      </c>
      <c r="S16" t="b">
        <v>0</v>
      </c>
      <c r="T16" t="b">
        <v>0</v>
      </c>
    </row>
    <row r="17" spans="1:20" ht="17" hidden="1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s="4">
        <f t="shared" si="0"/>
        <v>0.47307881773399013</v>
      </c>
      <c r="I17">
        <f>IF(ISERROR(E17/G17),"0",E17/G17)</f>
        <v>84.986725663716811</v>
      </c>
      <c r="J17" t="s">
        <v>2012</v>
      </c>
      <c r="K17" t="s">
        <v>2021</v>
      </c>
      <c r="M17" t="s">
        <v>20</v>
      </c>
      <c r="N17" t="s">
        <v>21</v>
      </c>
      <c r="O17">
        <v>1575957600</v>
      </c>
      <c r="P17" s="8">
        <f t="shared" si="1"/>
        <v>43808.25</v>
      </c>
      <c r="Q17">
        <v>1576303200</v>
      </c>
      <c r="R17" s="8">
        <f t="shared" si="2"/>
        <v>43812.25</v>
      </c>
      <c r="S17" t="b">
        <v>0</v>
      </c>
      <c r="T17" t="b">
        <v>0</v>
      </c>
    </row>
    <row r="18" spans="1:20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s="4">
        <f t="shared" si="0"/>
        <v>6.4947058823529416</v>
      </c>
      <c r="I18">
        <f>IF(ISERROR(E18/G18),"0",E18/G18)</f>
        <v>110.41</v>
      </c>
      <c r="J18" t="s">
        <v>2022</v>
      </c>
      <c r="K18" t="s">
        <v>2023</v>
      </c>
      <c r="M18" t="s">
        <v>20</v>
      </c>
      <c r="N18" t="s">
        <v>21</v>
      </c>
      <c r="O18">
        <v>1390370400</v>
      </c>
      <c r="P18" s="8">
        <f t="shared" si="1"/>
        <v>41660.25</v>
      </c>
      <c r="Q18">
        <v>1392271200</v>
      </c>
      <c r="R18" s="8">
        <f t="shared" si="2"/>
        <v>41682.25</v>
      </c>
      <c r="S18" t="b">
        <v>0</v>
      </c>
      <c r="T18" t="b">
        <v>0</v>
      </c>
    </row>
    <row r="19" spans="1:20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s="4">
        <f t="shared" si="0"/>
        <v>1.5939125295508274</v>
      </c>
      <c r="I19">
        <f>IF(ISERROR(E19/G19),"0",E19/G19)</f>
        <v>107.96236989591674</v>
      </c>
      <c r="J19" t="s">
        <v>2016</v>
      </c>
      <c r="K19" t="s">
        <v>2024</v>
      </c>
      <c r="M19" t="s">
        <v>20</v>
      </c>
      <c r="N19" t="s">
        <v>21</v>
      </c>
      <c r="O19">
        <v>1294812000</v>
      </c>
      <c r="P19" s="8">
        <f t="shared" si="1"/>
        <v>40554.25</v>
      </c>
      <c r="Q19">
        <v>1294898400</v>
      </c>
      <c r="R19" s="8">
        <f t="shared" si="2"/>
        <v>40555.25</v>
      </c>
      <c r="S19" t="b">
        <v>0</v>
      </c>
      <c r="T19" t="b">
        <v>0</v>
      </c>
    </row>
    <row r="20" spans="1:20" ht="17" hidden="1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s="4">
        <f t="shared" si="0"/>
        <v>0.66912087912087914</v>
      </c>
      <c r="I20">
        <f>IF(ISERROR(E20/G20),"0",E20/G20)</f>
        <v>45.103703703703701</v>
      </c>
      <c r="J20" t="s">
        <v>2014</v>
      </c>
      <c r="K20" t="s">
        <v>2015</v>
      </c>
      <c r="M20" t="s">
        <v>20</v>
      </c>
      <c r="N20" t="s">
        <v>21</v>
      </c>
      <c r="O20">
        <v>1536382800</v>
      </c>
      <c r="P20" s="8">
        <f t="shared" si="1"/>
        <v>43350.208333333328</v>
      </c>
      <c r="Q20">
        <v>1537074000</v>
      </c>
      <c r="R20" s="8">
        <f t="shared" si="2"/>
        <v>43358.208333333328</v>
      </c>
      <c r="S20" t="b">
        <v>0</v>
      </c>
      <c r="T20" t="b">
        <v>0</v>
      </c>
    </row>
    <row r="21" spans="1:20" ht="17" hidden="1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s="4">
        <f t="shared" si="0"/>
        <v>0.48529600000000001</v>
      </c>
      <c r="I21">
        <f>IF(ISERROR(E21/G21),"0",E21/G21)</f>
        <v>45.001483679525222</v>
      </c>
      <c r="J21" t="s">
        <v>2014</v>
      </c>
      <c r="K21" t="s">
        <v>2015</v>
      </c>
      <c r="M21" t="s">
        <v>20</v>
      </c>
      <c r="N21" t="s">
        <v>21</v>
      </c>
      <c r="O21">
        <v>1551679200</v>
      </c>
      <c r="P21" s="8">
        <f t="shared" si="1"/>
        <v>43527.25</v>
      </c>
      <c r="Q21">
        <v>1553490000</v>
      </c>
      <c r="R21" s="8">
        <f t="shared" si="2"/>
        <v>43548.208333333328</v>
      </c>
      <c r="S21" t="b">
        <v>0</v>
      </c>
      <c r="T21" t="b">
        <v>1</v>
      </c>
    </row>
    <row r="22" spans="1:20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s="4">
        <f t="shared" si="0"/>
        <v>1.1224279210925645</v>
      </c>
      <c r="I22">
        <f>IF(ISERROR(E22/G22),"0",E22/G22)</f>
        <v>105.97134670487107</v>
      </c>
      <c r="J22" t="s">
        <v>2016</v>
      </c>
      <c r="K22" t="s">
        <v>2019</v>
      </c>
      <c r="M22" t="s">
        <v>20</v>
      </c>
      <c r="N22" t="s">
        <v>21</v>
      </c>
      <c r="O22">
        <v>1406523600</v>
      </c>
      <c r="P22" s="8">
        <f t="shared" si="1"/>
        <v>41847.208333333336</v>
      </c>
      <c r="Q22">
        <v>1406523600</v>
      </c>
      <c r="R22" s="8">
        <f t="shared" si="2"/>
        <v>41847.208333333336</v>
      </c>
      <c r="S22" t="b">
        <v>0</v>
      </c>
      <c r="T22" t="b">
        <v>0</v>
      </c>
    </row>
    <row r="23" spans="1:20" ht="17" hidden="1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s="4">
        <f t="shared" si="0"/>
        <v>0.40992553191489361</v>
      </c>
      <c r="I23">
        <f>IF(ISERROR(E23/G23),"0",E23/G23)</f>
        <v>69.055555555555557</v>
      </c>
      <c r="J23" t="s">
        <v>2014</v>
      </c>
      <c r="K23" t="s">
        <v>2015</v>
      </c>
      <c r="M23" t="s">
        <v>20</v>
      </c>
      <c r="N23" t="s">
        <v>21</v>
      </c>
      <c r="O23">
        <v>1313384400</v>
      </c>
      <c r="P23" s="8">
        <f t="shared" si="1"/>
        <v>40769.208333333336</v>
      </c>
      <c r="Q23">
        <v>1316322000</v>
      </c>
      <c r="R23" s="8">
        <f t="shared" si="2"/>
        <v>40803.208333333336</v>
      </c>
      <c r="S23" t="b">
        <v>0</v>
      </c>
      <c r="T23" t="b">
        <v>0</v>
      </c>
    </row>
    <row r="24" spans="1:20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s="4">
        <f t="shared" si="0"/>
        <v>1.2807106598984772</v>
      </c>
      <c r="I24">
        <f>IF(ISERROR(E24/G24),"0",E24/G24)</f>
        <v>85.044943820224717</v>
      </c>
      <c r="J24" t="s">
        <v>2014</v>
      </c>
      <c r="K24" t="s">
        <v>2015</v>
      </c>
      <c r="M24" t="s">
        <v>20</v>
      </c>
      <c r="N24" t="s">
        <v>21</v>
      </c>
      <c r="O24">
        <v>1522731600</v>
      </c>
      <c r="P24" s="8">
        <f t="shared" si="1"/>
        <v>43192.208333333328</v>
      </c>
      <c r="Q24">
        <v>1524027600</v>
      </c>
      <c r="R24" s="8">
        <f t="shared" si="2"/>
        <v>43207.208333333328</v>
      </c>
      <c r="S24" t="b">
        <v>0</v>
      </c>
      <c r="T24" t="b">
        <v>0</v>
      </c>
    </row>
    <row r="25" spans="1:20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s="4">
        <f t="shared" si="0"/>
        <v>3.3204444444444445</v>
      </c>
      <c r="I25">
        <f>IF(ISERROR(E25/G25),"0",E25/G25)</f>
        <v>105.22535211267606</v>
      </c>
      <c r="J25" t="s">
        <v>2016</v>
      </c>
      <c r="K25" t="s">
        <v>2017</v>
      </c>
      <c r="M25" t="s">
        <v>36</v>
      </c>
      <c r="N25" t="s">
        <v>37</v>
      </c>
      <c r="O25">
        <v>1550124000</v>
      </c>
      <c r="P25" s="8">
        <f t="shared" si="1"/>
        <v>43509.25</v>
      </c>
      <c r="Q25">
        <v>1554699600</v>
      </c>
      <c r="R25" s="8">
        <f t="shared" si="2"/>
        <v>43562.208333333328</v>
      </c>
      <c r="S25" t="b">
        <v>0</v>
      </c>
      <c r="T25" t="b">
        <v>0</v>
      </c>
    </row>
    <row r="26" spans="1:20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s="4">
        <f t="shared" si="0"/>
        <v>1.1283225108225108</v>
      </c>
      <c r="I26">
        <f>IF(ISERROR(E26/G26),"0",E26/G26)</f>
        <v>39.003741114852225</v>
      </c>
      <c r="J26" t="s">
        <v>2012</v>
      </c>
      <c r="K26" t="s">
        <v>2021</v>
      </c>
      <c r="M26" t="s">
        <v>20</v>
      </c>
      <c r="N26" t="s">
        <v>21</v>
      </c>
      <c r="O26">
        <v>1403326800</v>
      </c>
      <c r="P26" s="8">
        <f t="shared" si="1"/>
        <v>41810.208333333336</v>
      </c>
      <c r="Q26">
        <v>1403499600</v>
      </c>
      <c r="R26" s="8">
        <f t="shared" si="2"/>
        <v>41812.208333333336</v>
      </c>
      <c r="S26" t="b">
        <v>0</v>
      </c>
      <c r="T26" t="b">
        <v>0</v>
      </c>
    </row>
    <row r="27" spans="1:20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s="4">
        <f t="shared" si="0"/>
        <v>2.1643636363636363</v>
      </c>
      <c r="I27">
        <f>IF(ISERROR(E27/G27),"0",E27/G27)</f>
        <v>73.030674846625772</v>
      </c>
      <c r="J27" t="s">
        <v>2025</v>
      </c>
      <c r="K27" t="s">
        <v>2026</v>
      </c>
      <c r="M27" t="s">
        <v>20</v>
      </c>
      <c r="N27" t="s">
        <v>21</v>
      </c>
      <c r="O27">
        <v>1305694800</v>
      </c>
      <c r="P27" s="8">
        <f t="shared" si="1"/>
        <v>40680.208333333336</v>
      </c>
      <c r="Q27">
        <v>1307422800</v>
      </c>
      <c r="R27" s="8">
        <f t="shared" si="2"/>
        <v>40700.208333333336</v>
      </c>
      <c r="S27" t="b">
        <v>0</v>
      </c>
      <c r="T27" t="b">
        <v>1</v>
      </c>
    </row>
    <row r="28" spans="1:20" ht="17" hidden="1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s="4">
        <f t="shared" si="0"/>
        <v>0.4819906976744186</v>
      </c>
      <c r="I28">
        <f>IF(ISERROR(E28/G28),"0",E28/G28)</f>
        <v>35.009459459459457</v>
      </c>
      <c r="J28" t="s">
        <v>2014</v>
      </c>
      <c r="K28" t="s">
        <v>2015</v>
      </c>
      <c r="M28" t="s">
        <v>20</v>
      </c>
      <c r="N28" t="s">
        <v>21</v>
      </c>
      <c r="O28">
        <v>1533013200</v>
      </c>
      <c r="P28" s="8">
        <f t="shared" si="1"/>
        <v>43311.208333333328</v>
      </c>
      <c r="Q28">
        <v>1535346000</v>
      </c>
      <c r="R28" s="8">
        <f t="shared" si="2"/>
        <v>43338.208333333328</v>
      </c>
      <c r="S28" t="b">
        <v>0</v>
      </c>
      <c r="T28" t="b">
        <v>0</v>
      </c>
    </row>
    <row r="29" spans="1:20" ht="17" hidden="1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s="4">
        <f t="shared" si="0"/>
        <v>0.79949999999999999</v>
      </c>
      <c r="I29">
        <f>IF(ISERROR(E29/G29),"0",E29/G29)</f>
        <v>106.6</v>
      </c>
      <c r="J29" t="s">
        <v>2010</v>
      </c>
      <c r="K29" t="s">
        <v>2011</v>
      </c>
      <c r="M29" t="s">
        <v>20</v>
      </c>
      <c r="N29" t="s">
        <v>21</v>
      </c>
      <c r="O29">
        <v>1443848400</v>
      </c>
      <c r="P29" s="8">
        <f t="shared" si="1"/>
        <v>42279.208333333328</v>
      </c>
      <c r="Q29">
        <v>1444539600</v>
      </c>
      <c r="R29" s="8">
        <f t="shared" si="2"/>
        <v>42287.208333333328</v>
      </c>
      <c r="S29" t="b">
        <v>0</v>
      </c>
      <c r="T29" t="b">
        <v>0</v>
      </c>
    </row>
    <row r="30" spans="1:20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s="4">
        <f t="shared" si="0"/>
        <v>1.0522553516819573</v>
      </c>
      <c r="I30">
        <f>IF(ISERROR(E30/G30),"0",E30/G30)</f>
        <v>61.997747747747745</v>
      </c>
      <c r="J30" t="s">
        <v>2014</v>
      </c>
      <c r="K30" t="s">
        <v>2015</v>
      </c>
      <c r="M30" t="s">
        <v>20</v>
      </c>
      <c r="N30" t="s">
        <v>21</v>
      </c>
      <c r="O30">
        <v>1265695200</v>
      </c>
      <c r="P30" s="8">
        <f t="shared" si="1"/>
        <v>40217.25</v>
      </c>
      <c r="Q30">
        <v>1267682400</v>
      </c>
      <c r="R30" s="8">
        <f t="shared" si="2"/>
        <v>40240.25</v>
      </c>
      <c r="S30" t="b">
        <v>0</v>
      </c>
      <c r="T30" t="b">
        <v>1</v>
      </c>
    </row>
    <row r="31" spans="1:20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s="4">
        <f t="shared" si="0"/>
        <v>3.2889978213507627</v>
      </c>
      <c r="I31">
        <f>IF(ISERROR(E31/G31),"0",E31/G31)</f>
        <v>94.000622665006233</v>
      </c>
      <c r="J31" t="s">
        <v>2016</v>
      </c>
      <c r="K31" t="s">
        <v>2027</v>
      </c>
      <c r="M31" t="s">
        <v>86</v>
      </c>
      <c r="N31" t="s">
        <v>87</v>
      </c>
      <c r="O31">
        <v>1532062800</v>
      </c>
      <c r="P31" s="8">
        <f t="shared" si="1"/>
        <v>43300.208333333328</v>
      </c>
      <c r="Q31">
        <v>1535518800</v>
      </c>
      <c r="R31" s="8">
        <f t="shared" si="2"/>
        <v>43340.208333333328</v>
      </c>
      <c r="S31" t="b">
        <v>0</v>
      </c>
      <c r="T31" t="b">
        <v>0</v>
      </c>
    </row>
    <row r="32" spans="1:20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s="4">
        <f t="shared" si="0"/>
        <v>1.606111111111111</v>
      </c>
      <c r="I32">
        <f>IF(ISERROR(E32/G32),"0",E32/G32)</f>
        <v>112.05426356589147</v>
      </c>
      <c r="J32" t="s">
        <v>2016</v>
      </c>
      <c r="K32" t="s">
        <v>2024</v>
      </c>
      <c r="M32" t="s">
        <v>20</v>
      </c>
      <c r="N32" t="s">
        <v>21</v>
      </c>
      <c r="O32">
        <v>1558674000</v>
      </c>
      <c r="P32" s="8">
        <f t="shared" si="1"/>
        <v>43608.208333333328</v>
      </c>
      <c r="Q32">
        <v>1559106000</v>
      </c>
      <c r="R32" s="8">
        <f t="shared" si="2"/>
        <v>43613.208333333328</v>
      </c>
      <c r="S32" t="b">
        <v>0</v>
      </c>
      <c r="T32" t="b">
        <v>0</v>
      </c>
    </row>
    <row r="33" spans="1:20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s="4">
        <f t="shared" si="0"/>
        <v>3.1</v>
      </c>
      <c r="I33">
        <f>IF(ISERROR(E33/G33),"0",E33/G33)</f>
        <v>48.008849557522126</v>
      </c>
      <c r="J33" t="s">
        <v>2025</v>
      </c>
      <c r="K33" t="s">
        <v>2026</v>
      </c>
      <c r="M33" t="s">
        <v>36</v>
      </c>
      <c r="N33" t="s">
        <v>37</v>
      </c>
      <c r="O33">
        <v>1451973600</v>
      </c>
      <c r="P33" s="8">
        <f t="shared" si="1"/>
        <v>42373.25</v>
      </c>
      <c r="Q33">
        <v>1454392800</v>
      </c>
      <c r="R33" s="8">
        <f t="shared" si="2"/>
        <v>42401.25</v>
      </c>
      <c r="S33" t="b">
        <v>0</v>
      </c>
      <c r="T33" t="b">
        <v>0</v>
      </c>
    </row>
    <row r="34" spans="1:20" ht="17" hidden="1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s="4">
        <f t="shared" si="0"/>
        <v>0.86807920792079207</v>
      </c>
      <c r="I34">
        <f>IF(ISERROR(E34/G34),"0",E34/G34)</f>
        <v>38.004334633723452</v>
      </c>
      <c r="J34" t="s">
        <v>2016</v>
      </c>
      <c r="K34" t="s">
        <v>2017</v>
      </c>
      <c r="M34" t="s">
        <v>94</v>
      </c>
      <c r="N34" t="s">
        <v>95</v>
      </c>
      <c r="O34">
        <v>1515564000</v>
      </c>
      <c r="P34" s="8">
        <f t="shared" si="1"/>
        <v>43109.25</v>
      </c>
      <c r="Q34">
        <v>1517896800</v>
      </c>
      <c r="R34" s="8">
        <f t="shared" si="2"/>
        <v>43136.25</v>
      </c>
      <c r="S34" t="b">
        <v>0</v>
      </c>
      <c r="T34" t="b">
        <v>0</v>
      </c>
    </row>
    <row r="35" spans="1:20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s="4">
        <f t="shared" si="0"/>
        <v>3.7782071713147412</v>
      </c>
      <c r="I35">
        <f>IF(ISERROR(E35/G35),"0",E35/G35)</f>
        <v>35.000184535892231</v>
      </c>
      <c r="J35" t="s">
        <v>2014</v>
      </c>
      <c r="K35" t="s">
        <v>2015</v>
      </c>
      <c r="M35" t="s">
        <v>20</v>
      </c>
      <c r="N35" t="s">
        <v>21</v>
      </c>
      <c r="O35">
        <v>1412485200</v>
      </c>
      <c r="P35" s="8">
        <f t="shared" si="1"/>
        <v>41916.208333333336</v>
      </c>
      <c r="Q35">
        <v>1415685600</v>
      </c>
      <c r="R35" s="8">
        <f t="shared" si="2"/>
        <v>41953.25</v>
      </c>
      <c r="S35" t="b">
        <v>0</v>
      </c>
      <c r="T35" t="b">
        <v>0</v>
      </c>
    </row>
    <row r="36" spans="1:20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s="4">
        <f t="shared" si="0"/>
        <v>1.5080645161290323</v>
      </c>
      <c r="I36">
        <f>IF(ISERROR(E36/G36),"0",E36/G36)</f>
        <v>85</v>
      </c>
      <c r="J36" t="s">
        <v>2016</v>
      </c>
      <c r="K36" t="s">
        <v>2017</v>
      </c>
      <c r="M36" t="s">
        <v>20</v>
      </c>
      <c r="N36" t="s">
        <v>21</v>
      </c>
      <c r="O36">
        <v>1490245200</v>
      </c>
      <c r="P36" s="8">
        <f t="shared" si="1"/>
        <v>42816.208333333328</v>
      </c>
      <c r="Q36">
        <v>1490677200</v>
      </c>
      <c r="R36" s="8">
        <f t="shared" si="2"/>
        <v>42821.208333333328</v>
      </c>
      <c r="S36" t="b">
        <v>0</v>
      </c>
      <c r="T36" t="b">
        <v>0</v>
      </c>
    </row>
    <row r="37" spans="1:20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s="4">
        <f t="shared" si="0"/>
        <v>1.5030119521912351</v>
      </c>
      <c r="I37">
        <f>IF(ISERROR(E37/G37),"0",E37/G37)</f>
        <v>95.993893129770996</v>
      </c>
      <c r="J37" t="s">
        <v>2016</v>
      </c>
      <c r="K37" t="s">
        <v>2019</v>
      </c>
      <c r="M37" t="s">
        <v>32</v>
      </c>
      <c r="N37" t="s">
        <v>33</v>
      </c>
      <c r="O37">
        <v>1547877600</v>
      </c>
      <c r="P37" s="8">
        <f t="shared" si="1"/>
        <v>43483.25</v>
      </c>
      <c r="Q37">
        <v>1551506400</v>
      </c>
      <c r="R37" s="8">
        <f t="shared" si="2"/>
        <v>43525.25</v>
      </c>
      <c r="S37" t="b">
        <v>0</v>
      </c>
      <c r="T37" t="b">
        <v>1</v>
      </c>
    </row>
    <row r="38" spans="1:20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s="4">
        <f t="shared" si="0"/>
        <v>1.572857142857143</v>
      </c>
      <c r="I38">
        <f>IF(ISERROR(E38/G38),"0",E38/G38)</f>
        <v>68.8125</v>
      </c>
      <c r="J38" t="s">
        <v>2014</v>
      </c>
      <c r="K38" t="s">
        <v>2015</v>
      </c>
      <c r="M38" t="s">
        <v>20</v>
      </c>
      <c r="N38" t="s">
        <v>21</v>
      </c>
      <c r="O38">
        <v>1298700000</v>
      </c>
      <c r="P38" s="8">
        <f t="shared" si="1"/>
        <v>40599.25</v>
      </c>
      <c r="Q38">
        <v>1300856400</v>
      </c>
      <c r="R38" s="8">
        <f t="shared" si="2"/>
        <v>40624.208333333336</v>
      </c>
      <c r="S38" t="b">
        <v>0</v>
      </c>
      <c r="T38" t="b">
        <v>0</v>
      </c>
    </row>
    <row r="39" spans="1:20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s="4">
        <f t="shared" si="0"/>
        <v>1.3998765432098765</v>
      </c>
      <c r="I39">
        <f>IF(ISERROR(E39/G39),"0",E39/G39)</f>
        <v>105.97196261682242</v>
      </c>
      <c r="J39" t="s">
        <v>2022</v>
      </c>
      <c r="K39" t="s">
        <v>2028</v>
      </c>
      <c r="M39" t="s">
        <v>20</v>
      </c>
      <c r="N39" t="s">
        <v>21</v>
      </c>
      <c r="O39">
        <v>1570338000</v>
      </c>
      <c r="P39" s="8">
        <f t="shared" si="1"/>
        <v>43743.208333333328</v>
      </c>
      <c r="Q39">
        <v>1573192800</v>
      </c>
      <c r="R39" s="8">
        <f t="shared" si="2"/>
        <v>43776.25</v>
      </c>
      <c r="S39" t="b">
        <v>0</v>
      </c>
      <c r="T39" t="b">
        <v>1</v>
      </c>
    </row>
    <row r="40" spans="1:20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s="4">
        <f t="shared" si="0"/>
        <v>3.2532258064516131</v>
      </c>
      <c r="I40">
        <f>IF(ISERROR(E40/G40),"0",E40/G40)</f>
        <v>75.261194029850742</v>
      </c>
      <c r="J40" t="s">
        <v>2029</v>
      </c>
      <c r="K40" t="s">
        <v>2030</v>
      </c>
      <c r="M40" t="s">
        <v>20</v>
      </c>
      <c r="N40" t="s">
        <v>21</v>
      </c>
      <c r="O40">
        <v>1287378000</v>
      </c>
      <c r="P40" s="8">
        <f t="shared" si="1"/>
        <v>40468.208333333336</v>
      </c>
      <c r="Q40">
        <v>1287810000</v>
      </c>
      <c r="R40" s="8">
        <f t="shared" si="2"/>
        <v>40473.208333333336</v>
      </c>
      <c r="S40" t="b">
        <v>0</v>
      </c>
      <c r="T40" t="b">
        <v>0</v>
      </c>
    </row>
    <row r="41" spans="1:20" ht="17" hidden="1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s="4">
        <f t="shared" si="0"/>
        <v>0.50777777777777777</v>
      </c>
      <c r="I41">
        <f>IF(ISERROR(E41/G41),"0",E41/G41)</f>
        <v>57.125</v>
      </c>
      <c r="J41" t="s">
        <v>2014</v>
      </c>
      <c r="K41" t="s">
        <v>2015</v>
      </c>
      <c r="M41" t="s">
        <v>32</v>
      </c>
      <c r="N41" t="s">
        <v>33</v>
      </c>
      <c r="O41">
        <v>1361772000</v>
      </c>
      <c r="P41" s="8">
        <f t="shared" si="1"/>
        <v>41329.25</v>
      </c>
      <c r="Q41">
        <v>1362978000</v>
      </c>
      <c r="R41" s="8">
        <f t="shared" si="2"/>
        <v>41343.208333333336</v>
      </c>
      <c r="S41" t="b">
        <v>0</v>
      </c>
      <c r="T41" t="b">
        <v>0</v>
      </c>
    </row>
    <row r="42" spans="1:20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s="4">
        <f t="shared" si="0"/>
        <v>1.6906818181818182</v>
      </c>
      <c r="I42">
        <f>IF(ISERROR(E42/G42),"0",E42/G42)</f>
        <v>75.141414141414145</v>
      </c>
      <c r="J42" t="s">
        <v>2012</v>
      </c>
      <c r="K42" t="s">
        <v>2021</v>
      </c>
      <c r="M42" t="s">
        <v>20</v>
      </c>
      <c r="N42" t="s">
        <v>21</v>
      </c>
      <c r="O42">
        <v>1275714000</v>
      </c>
      <c r="P42" s="8">
        <f t="shared" si="1"/>
        <v>40333.208333333336</v>
      </c>
      <c r="Q42">
        <v>1277355600</v>
      </c>
      <c r="R42" s="8">
        <f t="shared" si="2"/>
        <v>40352.208333333336</v>
      </c>
      <c r="S42" t="b">
        <v>0</v>
      </c>
      <c r="T42" t="b">
        <v>1</v>
      </c>
    </row>
    <row r="43" spans="1:20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s="4">
        <f t="shared" si="0"/>
        <v>2.1292857142857144</v>
      </c>
      <c r="I43">
        <f>IF(ISERROR(E43/G43),"0",E43/G43)</f>
        <v>107.42342342342343</v>
      </c>
      <c r="J43" t="s">
        <v>2010</v>
      </c>
      <c r="K43" t="s">
        <v>2011</v>
      </c>
      <c r="M43" t="s">
        <v>94</v>
      </c>
      <c r="N43" t="s">
        <v>95</v>
      </c>
      <c r="O43">
        <v>1346734800</v>
      </c>
      <c r="P43" s="8">
        <f t="shared" si="1"/>
        <v>41155.208333333336</v>
      </c>
      <c r="Q43">
        <v>1348981200</v>
      </c>
      <c r="R43" s="8">
        <f t="shared" si="2"/>
        <v>41181.208333333336</v>
      </c>
      <c r="S43" t="b">
        <v>0</v>
      </c>
      <c r="T43" t="b">
        <v>1</v>
      </c>
    </row>
    <row r="44" spans="1:20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s="4">
        <f t="shared" si="0"/>
        <v>4.4394444444444447</v>
      </c>
      <c r="I44">
        <f>IF(ISERROR(E44/G44),"0",E44/G44)</f>
        <v>35.995495495495497</v>
      </c>
      <c r="J44" t="s">
        <v>2008</v>
      </c>
      <c r="K44" t="s">
        <v>2009</v>
      </c>
      <c r="M44" t="s">
        <v>20</v>
      </c>
      <c r="N44" t="s">
        <v>21</v>
      </c>
      <c r="O44">
        <v>1309755600</v>
      </c>
      <c r="P44" s="8">
        <f t="shared" si="1"/>
        <v>40727.208333333336</v>
      </c>
      <c r="Q44">
        <v>1310533200</v>
      </c>
      <c r="R44" s="8">
        <f t="shared" si="2"/>
        <v>40736.208333333336</v>
      </c>
      <c r="S44" t="b">
        <v>0</v>
      </c>
      <c r="T44" t="b">
        <v>0</v>
      </c>
    </row>
    <row r="45" spans="1:20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s="4">
        <f t="shared" si="0"/>
        <v>1.859390243902439</v>
      </c>
      <c r="I45">
        <f>IF(ISERROR(E45/G45),"0",E45/G45)</f>
        <v>26.998873148744366</v>
      </c>
      <c r="J45" t="s">
        <v>2022</v>
      </c>
      <c r="K45" t="s">
        <v>2031</v>
      </c>
      <c r="M45" t="s">
        <v>20</v>
      </c>
      <c r="N45" t="s">
        <v>21</v>
      </c>
      <c r="O45">
        <v>1406178000</v>
      </c>
      <c r="P45" s="8">
        <f t="shared" si="1"/>
        <v>41843.208333333336</v>
      </c>
      <c r="Q45">
        <v>1407560400</v>
      </c>
      <c r="R45" s="8">
        <f t="shared" si="2"/>
        <v>41859.208333333336</v>
      </c>
      <c r="S45" t="b">
        <v>0</v>
      </c>
      <c r="T45" t="b">
        <v>0</v>
      </c>
    </row>
    <row r="46" spans="1:20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s="4">
        <f t="shared" si="0"/>
        <v>6.5881249999999998</v>
      </c>
      <c r="I46">
        <f>IF(ISERROR(E46/G46),"0",E46/G46)</f>
        <v>107.56122448979592</v>
      </c>
      <c r="J46" t="s">
        <v>2022</v>
      </c>
      <c r="K46" t="s">
        <v>2028</v>
      </c>
      <c r="M46" t="s">
        <v>32</v>
      </c>
      <c r="N46" t="s">
        <v>33</v>
      </c>
      <c r="O46">
        <v>1552798800</v>
      </c>
      <c r="P46" s="8">
        <f t="shared" si="1"/>
        <v>43540.208333333328</v>
      </c>
      <c r="Q46">
        <v>1552885200</v>
      </c>
      <c r="R46" s="8">
        <f t="shared" si="2"/>
        <v>43541.208333333328</v>
      </c>
      <c r="S46" t="b">
        <v>0</v>
      </c>
      <c r="T46" t="b">
        <v>0</v>
      </c>
    </row>
    <row r="47" spans="1:20" ht="34" hidden="1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s="4">
        <f t="shared" si="0"/>
        <v>0.4768421052631579</v>
      </c>
      <c r="I47">
        <f>IF(ISERROR(E47/G47),"0",E47/G47)</f>
        <v>94.375</v>
      </c>
      <c r="J47" t="s">
        <v>2014</v>
      </c>
      <c r="K47" t="s">
        <v>2015</v>
      </c>
      <c r="M47" t="s">
        <v>20</v>
      </c>
      <c r="N47" t="s">
        <v>21</v>
      </c>
      <c r="O47">
        <v>1478062800</v>
      </c>
      <c r="P47" s="8">
        <f t="shared" si="1"/>
        <v>42675.208333333328</v>
      </c>
      <c r="Q47">
        <v>1479362400</v>
      </c>
      <c r="R47" s="8">
        <f t="shared" si="2"/>
        <v>42690.25</v>
      </c>
      <c r="S47" t="b">
        <v>0</v>
      </c>
      <c r="T47" t="b">
        <v>1</v>
      </c>
    </row>
    <row r="48" spans="1:20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s="4">
        <f t="shared" si="0"/>
        <v>1.1478378378378378</v>
      </c>
      <c r="I48">
        <f>IF(ISERROR(E48/G48),"0",E48/G48)</f>
        <v>46.163043478260867</v>
      </c>
      <c r="J48" t="s">
        <v>2010</v>
      </c>
      <c r="K48" t="s">
        <v>2011</v>
      </c>
      <c r="M48" t="s">
        <v>20</v>
      </c>
      <c r="N48" t="s">
        <v>21</v>
      </c>
      <c r="O48">
        <v>1278565200</v>
      </c>
      <c r="P48" s="8">
        <f t="shared" si="1"/>
        <v>40366.208333333336</v>
      </c>
      <c r="Q48">
        <v>1280552400</v>
      </c>
      <c r="R48" s="8">
        <f t="shared" si="2"/>
        <v>40389.208333333336</v>
      </c>
      <c r="S48" t="b">
        <v>0</v>
      </c>
      <c r="T48" t="b">
        <v>0</v>
      </c>
    </row>
    <row r="49" spans="1:20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s="4">
        <f t="shared" si="0"/>
        <v>4.7526666666666664</v>
      </c>
      <c r="I49">
        <f>IF(ISERROR(E49/G49),"0",E49/G49)</f>
        <v>47.845637583892618</v>
      </c>
      <c r="J49" t="s">
        <v>2014</v>
      </c>
      <c r="K49" t="s">
        <v>2015</v>
      </c>
      <c r="M49" t="s">
        <v>20</v>
      </c>
      <c r="N49" t="s">
        <v>21</v>
      </c>
      <c r="O49">
        <v>1396069200</v>
      </c>
      <c r="P49" s="8">
        <f t="shared" si="1"/>
        <v>41726.208333333336</v>
      </c>
      <c r="Q49">
        <v>1398661200</v>
      </c>
      <c r="R49" s="8">
        <f t="shared" si="2"/>
        <v>41756.208333333336</v>
      </c>
      <c r="S49" t="b">
        <v>0</v>
      </c>
      <c r="T49" t="b">
        <v>0</v>
      </c>
    </row>
    <row r="50" spans="1:20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s="4">
        <f t="shared" si="0"/>
        <v>3.86972972972973</v>
      </c>
      <c r="I50">
        <f>IF(ISERROR(E50/G50),"0",E50/G50)</f>
        <v>53.007815713698065</v>
      </c>
      <c r="J50" t="s">
        <v>2014</v>
      </c>
      <c r="K50" t="s">
        <v>2015</v>
      </c>
      <c r="M50" t="s">
        <v>20</v>
      </c>
      <c r="N50" t="s">
        <v>21</v>
      </c>
      <c r="O50">
        <v>1435208400</v>
      </c>
      <c r="P50" s="8">
        <f t="shared" si="1"/>
        <v>42179.208333333328</v>
      </c>
      <c r="Q50">
        <v>1436245200</v>
      </c>
      <c r="R50" s="8">
        <f t="shared" si="2"/>
        <v>42191.208333333328</v>
      </c>
      <c r="S50" t="b">
        <v>0</v>
      </c>
      <c r="T50" t="b">
        <v>0</v>
      </c>
    </row>
    <row r="51" spans="1:20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s="4">
        <f t="shared" si="0"/>
        <v>1.89625</v>
      </c>
      <c r="I51">
        <f>IF(ISERROR(E51/G51),"0",E51/G51)</f>
        <v>45.059405940594061</v>
      </c>
      <c r="J51" t="s">
        <v>2010</v>
      </c>
      <c r="K51" t="s">
        <v>2011</v>
      </c>
      <c r="M51" t="s">
        <v>20</v>
      </c>
      <c r="N51" t="s">
        <v>21</v>
      </c>
      <c r="O51">
        <v>1571547600</v>
      </c>
      <c r="P51" s="8">
        <f t="shared" si="1"/>
        <v>43757.208333333328</v>
      </c>
      <c r="Q51">
        <v>1575439200</v>
      </c>
      <c r="R51" s="8">
        <f t="shared" si="2"/>
        <v>43802.25</v>
      </c>
      <c r="S51" t="b">
        <v>0</v>
      </c>
      <c r="T51" t="b">
        <v>0</v>
      </c>
    </row>
    <row r="52" spans="1:20" ht="34" hidden="1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s="4">
        <f t="shared" si="0"/>
        <v>0.02</v>
      </c>
      <c r="I52">
        <f>IF(ISERROR(E52/G52),"0",E52/G52)</f>
        <v>2</v>
      </c>
      <c r="J52" t="s">
        <v>2010</v>
      </c>
      <c r="K52" t="s">
        <v>2032</v>
      </c>
      <c r="M52" t="s">
        <v>94</v>
      </c>
      <c r="N52" t="s">
        <v>95</v>
      </c>
      <c r="O52">
        <v>1375333200</v>
      </c>
      <c r="P52" s="8">
        <f t="shared" si="1"/>
        <v>41486.208333333336</v>
      </c>
      <c r="Q52">
        <v>1377752400</v>
      </c>
      <c r="R52" s="8">
        <f t="shared" si="2"/>
        <v>41514.208333333336</v>
      </c>
      <c r="S52" t="b">
        <v>0</v>
      </c>
      <c r="T52" t="b">
        <v>0</v>
      </c>
    </row>
    <row r="53" spans="1:20" ht="17" hidden="1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s="4">
        <f t="shared" si="0"/>
        <v>0.91867805186590767</v>
      </c>
      <c r="I53">
        <f>IF(ISERROR(E53/G53),"0",E53/G53)</f>
        <v>99.006816632583508</v>
      </c>
      <c r="J53" t="s">
        <v>2012</v>
      </c>
      <c r="K53" t="s">
        <v>2021</v>
      </c>
      <c r="M53" t="s">
        <v>36</v>
      </c>
      <c r="N53" t="s">
        <v>37</v>
      </c>
      <c r="O53">
        <v>1332824400</v>
      </c>
      <c r="P53" s="8">
        <f t="shared" si="1"/>
        <v>40994.208333333336</v>
      </c>
      <c r="Q53">
        <v>1334206800</v>
      </c>
      <c r="R53" s="8">
        <f t="shared" si="2"/>
        <v>41010.208333333336</v>
      </c>
      <c r="S53" t="b">
        <v>0</v>
      </c>
      <c r="T53" t="b">
        <v>1</v>
      </c>
    </row>
    <row r="54" spans="1:20" ht="17" hidden="1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s="4">
        <f t="shared" si="0"/>
        <v>0.34152777777777776</v>
      </c>
      <c r="I54">
        <f>IF(ISERROR(E54/G54),"0",E54/G54)</f>
        <v>32.786666666666669</v>
      </c>
      <c r="J54" t="s">
        <v>2014</v>
      </c>
      <c r="K54" t="s">
        <v>2015</v>
      </c>
      <c r="M54" t="s">
        <v>20</v>
      </c>
      <c r="N54" t="s">
        <v>21</v>
      </c>
      <c r="O54">
        <v>1284526800</v>
      </c>
      <c r="P54" s="8">
        <f t="shared" si="1"/>
        <v>40435.208333333336</v>
      </c>
      <c r="Q54">
        <v>1284872400</v>
      </c>
      <c r="R54" s="8">
        <f t="shared" si="2"/>
        <v>40439.208333333336</v>
      </c>
      <c r="S54" t="b">
        <v>0</v>
      </c>
      <c r="T54" t="b">
        <v>0</v>
      </c>
    </row>
    <row r="55" spans="1:20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s="4">
        <f t="shared" si="0"/>
        <v>1.4040909090909091</v>
      </c>
      <c r="I55">
        <f>IF(ISERROR(E55/G55),"0",E55/G55)</f>
        <v>59.119617224880386</v>
      </c>
      <c r="J55" t="s">
        <v>2016</v>
      </c>
      <c r="K55" t="s">
        <v>2019</v>
      </c>
      <c r="M55" t="s">
        <v>20</v>
      </c>
      <c r="N55" t="s">
        <v>21</v>
      </c>
      <c r="O55">
        <v>1400562000</v>
      </c>
      <c r="P55" s="8">
        <f t="shared" si="1"/>
        <v>41778.208333333336</v>
      </c>
      <c r="Q55">
        <v>1403931600</v>
      </c>
      <c r="R55" s="8">
        <f t="shared" si="2"/>
        <v>41817.208333333336</v>
      </c>
      <c r="S55" t="b">
        <v>0</v>
      </c>
      <c r="T55" t="b">
        <v>0</v>
      </c>
    </row>
    <row r="56" spans="1:20" ht="34" hidden="1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s="4">
        <f t="shared" si="0"/>
        <v>0.89866666666666661</v>
      </c>
      <c r="I56">
        <f>IF(ISERROR(E56/G56),"0",E56/G56)</f>
        <v>44.93333333333333</v>
      </c>
      <c r="J56" t="s">
        <v>2012</v>
      </c>
      <c r="K56" t="s">
        <v>2021</v>
      </c>
      <c r="M56" t="s">
        <v>20</v>
      </c>
      <c r="N56" t="s">
        <v>21</v>
      </c>
      <c r="O56">
        <v>1520748000</v>
      </c>
      <c r="P56" s="8">
        <f t="shared" si="1"/>
        <v>43169.25</v>
      </c>
      <c r="Q56">
        <v>1521262800</v>
      </c>
      <c r="R56" s="8">
        <f t="shared" si="2"/>
        <v>43175.208333333328</v>
      </c>
      <c r="S56" t="b">
        <v>0</v>
      </c>
      <c r="T56" t="b">
        <v>0</v>
      </c>
    </row>
    <row r="57" spans="1:20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s="4">
        <f t="shared" si="0"/>
        <v>1.7796969696969698</v>
      </c>
      <c r="I57">
        <f>IF(ISERROR(E57/G57),"0",E57/G57)</f>
        <v>89.664122137404576</v>
      </c>
      <c r="J57" t="s">
        <v>2010</v>
      </c>
      <c r="K57" t="s">
        <v>2033</v>
      </c>
      <c r="M57" t="s">
        <v>20</v>
      </c>
      <c r="N57" t="s">
        <v>21</v>
      </c>
      <c r="O57">
        <v>1532926800</v>
      </c>
      <c r="P57" s="8">
        <f t="shared" si="1"/>
        <v>43310.208333333328</v>
      </c>
      <c r="Q57">
        <v>1533358800</v>
      </c>
      <c r="R57" s="8">
        <f t="shared" si="2"/>
        <v>43315.208333333328</v>
      </c>
      <c r="S57" t="b">
        <v>0</v>
      </c>
      <c r="T57" t="b">
        <v>0</v>
      </c>
    </row>
    <row r="58" spans="1:20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s="4">
        <f t="shared" si="0"/>
        <v>1.436625</v>
      </c>
      <c r="I58">
        <f>IF(ISERROR(E58/G58),"0",E58/G58)</f>
        <v>70.079268292682926</v>
      </c>
      <c r="J58" t="s">
        <v>2012</v>
      </c>
      <c r="K58" t="s">
        <v>2021</v>
      </c>
      <c r="M58" t="s">
        <v>20</v>
      </c>
      <c r="N58" t="s">
        <v>21</v>
      </c>
      <c r="O58">
        <v>1420869600</v>
      </c>
      <c r="P58" s="8">
        <f t="shared" si="1"/>
        <v>42013.25</v>
      </c>
      <c r="Q58">
        <v>1421474400</v>
      </c>
      <c r="R58" s="8">
        <f t="shared" si="2"/>
        <v>42020.25</v>
      </c>
      <c r="S58" t="b">
        <v>0</v>
      </c>
      <c r="T58" t="b">
        <v>0</v>
      </c>
    </row>
    <row r="59" spans="1:20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s="4">
        <f t="shared" si="0"/>
        <v>2.1527586206896552</v>
      </c>
      <c r="I59">
        <f>IF(ISERROR(E59/G59),"0",E59/G59)</f>
        <v>31.059701492537314</v>
      </c>
      <c r="J59" t="s">
        <v>2025</v>
      </c>
      <c r="K59" t="s">
        <v>2026</v>
      </c>
      <c r="M59" t="s">
        <v>20</v>
      </c>
      <c r="N59" t="s">
        <v>21</v>
      </c>
      <c r="O59">
        <v>1504242000</v>
      </c>
      <c r="P59" s="8">
        <f t="shared" si="1"/>
        <v>42978.208333333328</v>
      </c>
      <c r="Q59">
        <v>1505278800</v>
      </c>
      <c r="R59" s="8">
        <f t="shared" si="2"/>
        <v>42990.208333333328</v>
      </c>
      <c r="S59" t="b">
        <v>0</v>
      </c>
      <c r="T59" t="b">
        <v>0</v>
      </c>
    </row>
    <row r="60" spans="1:20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s="4">
        <f t="shared" si="0"/>
        <v>2.2711111111111113</v>
      </c>
      <c r="I60">
        <f>IF(ISERROR(E60/G60),"0",E60/G60)</f>
        <v>29.061611374407583</v>
      </c>
      <c r="J60" t="s">
        <v>2014</v>
      </c>
      <c r="K60" t="s">
        <v>2015</v>
      </c>
      <c r="M60" t="s">
        <v>20</v>
      </c>
      <c r="N60" t="s">
        <v>21</v>
      </c>
      <c r="O60">
        <v>1442811600</v>
      </c>
      <c r="P60" s="8">
        <f t="shared" si="1"/>
        <v>42267.208333333328</v>
      </c>
      <c r="Q60">
        <v>1443934800</v>
      </c>
      <c r="R60" s="8">
        <f t="shared" si="2"/>
        <v>42280.208333333328</v>
      </c>
      <c r="S60" t="b">
        <v>0</v>
      </c>
      <c r="T60" t="b">
        <v>0</v>
      </c>
    </row>
    <row r="61" spans="1:20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s="4">
        <f t="shared" si="0"/>
        <v>2.7507142857142859</v>
      </c>
      <c r="I61">
        <f>IF(ISERROR(E61/G61),"0",E61/G61)</f>
        <v>30.0859375</v>
      </c>
      <c r="J61" t="s">
        <v>2014</v>
      </c>
      <c r="K61" t="s">
        <v>2015</v>
      </c>
      <c r="M61" t="s">
        <v>20</v>
      </c>
      <c r="N61" t="s">
        <v>21</v>
      </c>
      <c r="O61">
        <v>1497243600</v>
      </c>
      <c r="P61" s="8">
        <f t="shared" si="1"/>
        <v>42897.208333333328</v>
      </c>
      <c r="Q61">
        <v>1498539600</v>
      </c>
      <c r="R61" s="8">
        <f t="shared" si="2"/>
        <v>42912.208333333328</v>
      </c>
      <c r="S61" t="b">
        <v>0</v>
      </c>
      <c r="T61" t="b">
        <v>1</v>
      </c>
    </row>
    <row r="62" spans="1:20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s="4">
        <f t="shared" si="0"/>
        <v>1.4437048832271762</v>
      </c>
      <c r="I62">
        <f>IF(ISERROR(E62/G62),"0",E62/G62)</f>
        <v>84.998125000000002</v>
      </c>
      <c r="J62" t="s">
        <v>2014</v>
      </c>
      <c r="K62" t="s">
        <v>2015</v>
      </c>
      <c r="M62" t="s">
        <v>15</v>
      </c>
      <c r="N62" t="s">
        <v>16</v>
      </c>
      <c r="O62">
        <v>1342501200</v>
      </c>
      <c r="P62" s="8">
        <f t="shared" si="1"/>
        <v>41106.208333333336</v>
      </c>
      <c r="Q62">
        <v>1342760400</v>
      </c>
      <c r="R62" s="8">
        <f t="shared" si="2"/>
        <v>41109.208333333336</v>
      </c>
      <c r="S62" t="b">
        <v>0</v>
      </c>
      <c r="T62" t="b">
        <v>0</v>
      </c>
    </row>
    <row r="63" spans="1:20" ht="34" hidden="1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s="4">
        <f t="shared" si="0"/>
        <v>0.92745983935742971</v>
      </c>
      <c r="I63">
        <f>IF(ISERROR(E63/G63),"0",E63/G63)</f>
        <v>82.001775410563695</v>
      </c>
      <c r="J63" t="s">
        <v>2014</v>
      </c>
      <c r="K63" t="s">
        <v>2015</v>
      </c>
      <c r="M63" t="s">
        <v>15</v>
      </c>
      <c r="N63" t="s">
        <v>16</v>
      </c>
      <c r="O63">
        <v>1298268000</v>
      </c>
      <c r="P63" s="8">
        <f t="shared" si="1"/>
        <v>40594.25</v>
      </c>
      <c r="Q63">
        <v>1301720400</v>
      </c>
      <c r="R63" s="8">
        <f t="shared" si="2"/>
        <v>40634.208333333336</v>
      </c>
      <c r="S63" t="b">
        <v>0</v>
      </c>
      <c r="T63" t="b">
        <v>0</v>
      </c>
    </row>
    <row r="64" spans="1:20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s="4">
        <f t="shared" si="0"/>
        <v>7.226</v>
      </c>
      <c r="I64">
        <f>IF(ISERROR(E64/G64),"0",E64/G64)</f>
        <v>58.040160642570278</v>
      </c>
      <c r="J64" t="s">
        <v>2012</v>
      </c>
      <c r="K64" t="s">
        <v>2013</v>
      </c>
      <c r="M64" t="s">
        <v>20</v>
      </c>
      <c r="N64" t="s">
        <v>21</v>
      </c>
      <c r="O64">
        <v>1433480400</v>
      </c>
      <c r="P64" s="8">
        <f t="shared" si="1"/>
        <v>42159.208333333328</v>
      </c>
      <c r="Q64">
        <v>1433566800</v>
      </c>
      <c r="R64" s="8">
        <f t="shared" si="2"/>
        <v>42160.208333333328</v>
      </c>
      <c r="S64" t="b">
        <v>0</v>
      </c>
      <c r="T64" t="b">
        <v>0</v>
      </c>
    </row>
    <row r="65" spans="1:20" ht="17" hidden="1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s="4">
        <f t="shared" si="0"/>
        <v>0.11851063829787234</v>
      </c>
      <c r="I65">
        <f>IF(ISERROR(E65/G65),"0",E65/G65)</f>
        <v>111.4</v>
      </c>
      <c r="J65" t="s">
        <v>2014</v>
      </c>
      <c r="K65" t="s">
        <v>2015</v>
      </c>
      <c r="M65" t="s">
        <v>20</v>
      </c>
      <c r="N65" t="s">
        <v>21</v>
      </c>
      <c r="O65">
        <v>1493355600</v>
      </c>
      <c r="P65" s="8">
        <f t="shared" si="1"/>
        <v>42852.208333333328</v>
      </c>
      <c r="Q65">
        <v>1493874000</v>
      </c>
      <c r="R65" s="8">
        <f t="shared" si="2"/>
        <v>42858.208333333328</v>
      </c>
      <c r="S65" t="b">
        <v>0</v>
      </c>
      <c r="T65" t="b">
        <v>0</v>
      </c>
    </row>
    <row r="66" spans="1:20" ht="17" hidden="1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s="4">
        <f t="shared" ref="H66:H129" si="3">(E66/D66)*1</f>
        <v>0.97642857142857142</v>
      </c>
      <c r="I66">
        <f>IF(ISERROR(E66/G66),"0",E66/G66)</f>
        <v>71.94736842105263</v>
      </c>
      <c r="J66" t="s">
        <v>2012</v>
      </c>
      <c r="K66" t="s">
        <v>2013</v>
      </c>
      <c r="M66" t="s">
        <v>20</v>
      </c>
      <c r="N66" t="s">
        <v>21</v>
      </c>
      <c r="O66">
        <v>1530507600</v>
      </c>
      <c r="P66" s="8">
        <f t="shared" si="1"/>
        <v>43282.208333333328</v>
      </c>
      <c r="Q66">
        <v>1531803600</v>
      </c>
      <c r="R66" s="8">
        <f t="shared" si="2"/>
        <v>43297.208333333328</v>
      </c>
      <c r="S66" t="b">
        <v>0</v>
      </c>
      <c r="T66" t="b">
        <v>1</v>
      </c>
    </row>
    <row r="67" spans="1:20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s="4">
        <f t="shared" si="3"/>
        <v>2.3614754098360655</v>
      </c>
      <c r="I67">
        <f>IF(ISERROR(E67/G67),"0",E67/G67)</f>
        <v>61.038135593220339</v>
      </c>
      <c r="J67" t="s">
        <v>2014</v>
      </c>
      <c r="K67" t="s">
        <v>2015</v>
      </c>
      <c r="M67" t="s">
        <v>20</v>
      </c>
      <c r="N67" t="s">
        <v>21</v>
      </c>
      <c r="O67">
        <v>1296108000</v>
      </c>
      <c r="P67" s="8">
        <f t="shared" ref="P67:P130" si="4">(((O67/60)/60)/24)+DATE(1970,1,)</f>
        <v>40569.25</v>
      </c>
      <c r="Q67">
        <v>1296712800</v>
      </c>
      <c r="R67" s="8">
        <f t="shared" ref="R67:R130" si="5">(((Q67/60)/60)/24)+DATE(1970,1,)</f>
        <v>40576.25</v>
      </c>
      <c r="S67" t="b">
        <v>0</v>
      </c>
      <c r="T67" t="b">
        <v>0</v>
      </c>
    </row>
    <row r="68" spans="1:20" ht="17" hidden="1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s="4">
        <f t="shared" si="3"/>
        <v>0.45068965517241377</v>
      </c>
      <c r="I68">
        <f>IF(ISERROR(E68/G68),"0",E68/G68)</f>
        <v>108.91666666666667</v>
      </c>
      <c r="J68" t="s">
        <v>2014</v>
      </c>
      <c r="K68" t="s">
        <v>2015</v>
      </c>
      <c r="M68" t="s">
        <v>20</v>
      </c>
      <c r="N68" t="s">
        <v>21</v>
      </c>
      <c r="O68">
        <v>1428469200</v>
      </c>
      <c r="P68" s="8">
        <f t="shared" si="4"/>
        <v>42101.208333333328</v>
      </c>
      <c r="Q68">
        <v>1428901200</v>
      </c>
      <c r="R68" s="8">
        <f t="shared" si="5"/>
        <v>42106.208333333328</v>
      </c>
      <c r="S68" t="b">
        <v>0</v>
      </c>
      <c r="T68" t="b">
        <v>1</v>
      </c>
    </row>
    <row r="69" spans="1:20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s="4">
        <f t="shared" si="3"/>
        <v>1.6238567493112948</v>
      </c>
      <c r="I69">
        <f>IF(ISERROR(E69/G69),"0",E69/G69)</f>
        <v>29.001722017220171</v>
      </c>
      <c r="J69" t="s">
        <v>2012</v>
      </c>
      <c r="K69" t="s">
        <v>2021</v>
      </c>
      <c r="M69" t="s">
        <v>36</v>
      </c>
      <c r="N69" t="s">
        <v>37</v>
      </c>
      <c r="O69">
        <v>1264399200</v>
      </c>
      <c r="P69" s="8">
        <f t="shared" si="4"/>
        <v>40202.25</v>
      </c>
      <c r="Q69">
        <v>1264831200</v>
      </c>
      <c r="R69" s="8">
        <f t="shared" si="5"/>
        <v>40207.25</v>
      </c>
      <c r="S69" t="b">
        <v>0</v>
      </c>
      <c r="T69" t="b">
        <v>1</v>
      </c>
    </row>
    <row r="70" spans="1:20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s="4">
        <f t="shared" si="3"/>
        <v>2.5452631578947367</v>
      </c>
      <c r="I70">
        <f>IF(ISERROR(E70/G70),"0",E70/G70)</f>
        <v>58.975609756097562</v>
      </c>
      <c r="J70" t="s">
        <v>2014</v>
      </c>
      <c r="K70" t="s">
        <v>2015</v>
      </c>
      <c r="M70" t="s">
        <v>94</v>
      </c>
      <c r="N70" t="s">
        <v>95</v>
      </c>
      <c r="O70">
        <v>1501131600</v>
      </c>
      <c r="P70" s="8">
        <f t="shared" si="4"/>
        <v>42942.208333333328</v>
      </c>
      <c r="Q70">
        <v>1505192400</v>
      </c>
      <c r="R70" s="8">
        <f t="shared" si="5"/>
        <v>42989.208333333328</v>
      </c>
      <c r="S70" t="b">
        <v>0</v>
      </c>
      <c r="T70" t="b">
        <v>1</v>
      </c>
    </row>
    <row r="71" spans="1:20" ht="17" hidden="1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s="4">
        <f t="shared" si="3"/>
        <v>0.24063291139240506</v>
      </c>
      <c r="I71">
        <f>IF(ISERROR(E71/G71),"0",E71/G71)</f>
        <v>111.82352941176471</v>
      </c>
      <c r="J71" t="s">
        <v>2014</v>
      </c>
      <c r="K71" t="s">
        <v>2015</v>
      </c>
      <c r="M71" t="s">
        <v>20</v>
      </c>
      <c r="N71" t="s">
        <v>21</v>
      </c>
      <c r="O71">
        <v>1292738400</v>
      </c>
      <c r="P71" s="8">
        <f t="shared" si="4"/>
        <v>40530.25</v>
      </c>
      <c r="Q71">
        <v>1295676000</v>
      </c>
      <c r="R71" s="8">
        <f t="shared" si="5"/>
        <v>40564.25</v>
      </c>
      <c r="S71" t="b">
        <v>0</v>
      </c>
      <c r="T71" t="b">
        <v>0</v>
      </c>
    </row>
    <row r="72" spans="1:20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s="4">
        <f t="shared" si="3"/>
        <v>1.2374140625000001</v>
      </c>
      <c r="I72">
        <f>IF(ISERROR(E72/G72),"0",E72/G72)</f>
        <v>63.995555555555555</v>
      </c>
      <c r="J72" t="s">
        <v>2014</v>
      </c>
      <c r="K72" t="s">
        <v>2015</v>
      </c>
      <c r="M72" t="s">
        <v>94</v>
      </c>
      <c r="N72" t="s">
        <v>95</v>
      </c>
      <c r="O72">
        <v>1288674000</v>
      </c>
      <c r="P72" s="8">
        <f t="shared" si="4"/>
        <v>40483.208333333336</v>
      </c>
      <c r="Q72">
        <v>1292911200</v>
      </c>
      <c r="R72" s="8">
        <f t="shared" si="5"/>
        <v>40532.25</v>
      </c>
      <c r="S72" t="b">
        <v>0</v>
      </c>
      <c r="T72" t="b">
        <v>1</v>
      </c>
    </row>
    <row r="73" spans="1:20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s="4">
        <f t="shared" si="3"/>
        <v>1.0806666666666667</v>
      </c>
      <c r="I73">
        <f>IF(ISERROR(E73/G73),"0",E73/G73)</f>
        <v>85.315789473684205</v>
      </c>
      <c r="J73" t="s">
        <v>2014</v>
      </c>
      <c r="K73" t="s">
        <v>2015</v>
      </c>
      <c r="M73" t="s">
        <v>20</v>
      </c>
      <c r="N73" t="s">
        <v>21</v>
      </c>
      <c r="O73">
        <v>1575093600</v>
      </c>
      <c r="P73" s="8">
        <f t="shared" si="4"/>
        <v>43798.25</v>
      </c>
      <c r="Q73">
        <v>1575439200</v>
      </c>
      <c r="R73" s="8">
        <f t="shared" si="5"/>
        <v>43802.25</v>
      </c>
      <c r="S73" t="b">
        <v>0</v>
      </c>
      <c r="T73" t="b">
        <v>0</v>
      </c>
    </row>
    <row r="74" spans="1:20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s="4">
        <f t="shared" si="3"/>
        <v>6.7033333333333331</v>
      </c>
      <c r="I74">
        <f>IF(ISERROR(E74/G74),"0",E74/G74)</f>
        <v>74.481481481481481</v>
      </c>
      <c r="J74" t="s">
        <v>2016</v>
      </c>
      <c r="K74" t="s">
        <v>2024</v>
      </c>
      <c r="M74" t="s">
        <v>20</v>
      </c>
      <c r="N74" t="s">
        <v>21</v>
      </c>
      <c r="O74">
        <v>1435726800</v>
      </c>
      <c r="P74" s="8">
        <f t="shared" si="4"/>
        <v>42185.208333333328</v>
      </c>
      <c r="Q74">
        <v>1438837200</v>
      </c>
      <c r="R74" s="8">
        <f t="shared" si="5"/>
        <v>42221.208333333328</v>
      </c>
      <c r="S74" t="b">
        <v>0</v>
      </c>
      <c r="T74" t="b">
        <v>0</v>
      </c>
    </row>
    <row r="75" spans="1:20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s="4">
        <f t="shared" si="3"/>
        <v>6.609285714285714</v>
      </c>
      <c r="I75">
        <f>IF(ISERROR(E75/G75),"0",E75/G75)</f>
        <v>105.14772727272727</v>
      </c>
      <c r="J75" t="s">
        <v>2010</v>
      </c>
      <c r="K75" t="s">
        <v>2033</v>
      </c>
      <c r="M75" t="s">
        <v>20</v>
      </c>
      <c r="N75" t="s">
        <v>21</v>
      </c>
      <c r="O75">
        <v>1480226400</v>
      </c>
      <c r="P75" s="8">
        <f t="shared" si="4"/>
        <v>42700.25</v>
      </c>
      <c r="Q75">
        <v>1480485600</v>
      </c>
      <c r="R75" s="8">
        <f t="shared" si="5"/>
        <v>42703.25</v>
      </c>
      <c r="S75" t="b">
        <v>0</v>
      </c>
      <c r="T75" t="b">
        <v>0</v>
      </c>
    </row>
    <row r="76" spans="1:20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s="4">
        <f t="shared" si="3"/>
        <v>1.2246153846153847</v>
      </c>
      <c r="I76">
        <f>IF(ISERROR(E76/G76),"0",E76/G76)</f>
        <v>56.188235294117646</v>
      </c>
      <c r="J76" t="s">
        <v>2010</v>
      </c>
      <c r="K76" t="s">
        <v>2032</v>
      </c>
      <c r="M76" t="s">
        <v>36</v>
      </c>
      <c r="N76" t="s">
        <v>37</v>
      </c>
      <c r="O76">
        <v>1459054800</v>
      </c>
      <c r="P76" s="8">
        <f t="shared" si="4"/>
        <v>42455.208333333328</v>
      </c>
      <c r="Q76">
        <v>1459141200</v>
      </c>
      <c r="R76" s="8">
        <f t="shared" si="5"/>
        <v>42456.208333333328</v>
      </c>
      <c r="S76" t="b">
        <v>0</v>
      </c>
      <c r="T76" t="b">
        <v>0</v>
      </c>
    </row>
    <row r="77" spans="1:20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s="4">
        <f t="shared" si="3"/>
        <v>1.5057731958762886</v>
      </c>
      <c r="I77">
        <f>IF(ISERROR(E77/G77),"0",E77/G77)</f>
        <v>85.917647058823533</v>
      </c>
      <c r="J77" t="s">
        <v>2029</v>
      </c>
      <c r="K77" t="s">
        <v>2030</v>
      </c>
      <c r="M77" t="s">
        <v>20</v>
      </c>
      <c r="N77" t="s">
        <v>21</v>
      </c>
      <c r="O77">
        <v>1531630800</v>
      </c>
      <c r="P77" s="8">
        <f t="shared" si="4"/>
        <v>43295.208333333328</v>
      </c>
      <c r="Q77">
        <v>1532322000</v>
      </c>
      <c r="R77" s="8">
        <f t="shared" si="5"/>
        <v>43303.208333333328</v>
      </c>
      <c r="S77" t="b">
        <v>0</v>
      </c>
      <c r="T77" t="b">
        <v>0</v>
      </c>
    </row>
    <row r="78" spans="1:20" ht="17" hidden="1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s="4">
        <f t="shared" si="3"/>
        <v>0.78106590724165992</v>
      </c>
      <c r="I78">
        <f>IF(ISERROR(E78/G78),"0",E78/G78)</f>
        <v>57.00296912114014</v>
      </c>
      <c r="J78" t="s">
        <v>2014</v>
      </c>
      <c r="K78" t="s">
        <v>2015</v>
      </c>
      <c r="M78" t="s">
        <v>20</v>
      </c>
      <c r="N78" t="s">
        <v>21</v>
      </c>
      <c r="O78">
        <v>1421992800</v>
      </c>
      <c r="P78" s="8">
        <f t="shared" si="4"/>
        <v>42026.25</v>
      </c>
      <c r="Q78">
        <v>1426222800</v>
      </c>
      <c r="R78" s="8">
        <f t="shared" si="5"/>
        <v>42075.208333333328</v>
      </c>
      <c r="S78" t="b">
        <v>1</v>
      </c>
      <c r="T78" t="b">
        <v>1</v>
      </c>
    </row>
    <row r="79" spans="1:20" ht="17" hidden="1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s="4">
        <f t="shared" si="3"/>
        <v>0.46947368421052632</v>
      </c>
      <c r="I79">
        <f>IF(ISERROR(E79/G79),"0",E79/G79)</f>
        <v>79.642857142857139</v>
      </c>
      <c r="J79" t="s">
        <v>2016</v>
      </c>
      <c r="K79" t="s">
        <v>2024</v>
      </c>
      <c r="M79" t="s">
        <v>20</v>
      </c>
      <c r="N79" t="s">
        <v>21</v>
      </c>
      <c r="O79">
        <v>1285563600</v>
      </c>
      <c r="P79" s="8">
        <f t="shared" si="4"/>
        <v>40447.208333333336</v>
      </c>
      <c r="Q79">
        <v>1286773200</v>
      </c>
      <c r="R79" s="8">
        <f t="shared" si="5"/>
        <v>40461.208333333336</v>
      </c>
      <c r="S79" t="b">
        <v>0</v>
      </c>
      <c r="T79" t="b">
        <v>1</v>
      </c>
    </row>
    <row r="80" spans="1:20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s="4">
        <f t="shared" si="3"/>
        <v>3.008</v>
      </c>
      <c r="I80">
        <f>IF(ISERROR(E80/G80),"0",E80/G80)</f>
        <v>41.018181818181816</v>
      </c>
      <c r="J80" t="s">
        <v>2022</v>
      </c>
      <c r="K80" t="s">
        <v>2034</v>
      </c>
      <c r="M80" t="s">
        <v>20</v>
      </c>
      <c r="N80" t="s">
        <v>21</v>
      </c>
      <c r="O80">
        <v>1523854800</v>
      </c>
      <c r="P80" s="8">
        <f t="shared" si="4"/>
        <v>43205.208333333328</v>
      </c>
      <c r="Q80">
        <v>1523941200</v>
      </c>
      <c r="R80" s="8">
        <f t="shared" si="5"/>
        <v>43206.208333333328</v>
      </c>
      <c r="S80" t="b">
        <v>0</v>
      </c>
      <c r="T80" t="b">
        <v>0</v>
      </c>
    </row>
    <row r="81" spans="1:20" ht="17" hidden="1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s="4">
        <f t="shared" si="3"/>
        <v>0.6959861591695502</v>
      </c>
      <c r="I81">
        <f>IF(ISERROR(E81/G81),"0",E81/G81)</f>
        <v>48.004773269689736</v>
      </c>
      <c r="J81" t="s">
        <v>2014</v>
      </c>
      <c r="K81" t="s">
        <v>2015</v>
      </c>
      <c r="M81" t="s">
        <v>20</v>
      </c>
      <c r="N81" t="s">
        <v>21</v>
      </c>
      <c r="O81">
        <v>1529125200</v>
      </c>
      <c r="P81" s="8">
        <f t="shared" si="4"/>
        <v>43266.208333333328</v>
      </c>
      <c r="Q81">
        <v>1529557200</v>
      </c>
      <c r="R81" s="8">
        <f t="shared" si="5"/>
        <v>43271.208333333328</v>
      </c>
      <c r="S81" t="b">
        <v>0</v>
      </c>
      <c r="T81" t="b">
        <v>0</v>
      </c>
    </row>
    <row r="82" spans="1:20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s="4">
        <f t="shared" si="3"/>
        <v>6.374545454545455</v>
      </c>
      <c r="I82">
        <f>IF(ISERROR(E82/G82),"0",E82/G82)</f>
        <v>55.212598425196852</v>
      </c>
      <c r="J82" t="s">
        <v>2025</v>
      </c>
      <c r="K82" t="s">
        <v>2026</v>
      </c>
      <c r="M82" t="s">
        <v>20</v>
      </c>
      <c r="N82" t="s">
        <v>21</v>
      </c>
      <c r="O82">
        <v>1503982800</v>
      </c>
      <c r="P82" s="8">
        <f t="shared" si="4"/>
        <v>42975.208333333328</v>
      </c>
      <c r="Q82">
        <v>1506574800</v>
      </c>
      <c r="R82" s="8">
        <f t="shared" si="5"/>
        <v>43005.208333333328</v>
      </c>
      <c r="S82" t="b">
        <v>0</v>
      </c>
      <c r="T82" t="b">
        <v>0</v>
      </c>
    </row>
    <row r="83" spans="1:20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s="4">
        <f t="shared" si="3"/>
        <v>2.253392857142857</v>
      </c>
      <c r="I83">
        <f>IF(ISERROR(E83/G83),"0",E83/G83)</f>
        <v>92.109489051094897</v>
      </c>
      <c r="J83" t="s">
        <v>2010</v>
      </c>
      <c r="K83" t="s">
        <v>2011</v>
      </c>
      <c r="M83" t="s">
        <v>20</v>
      </c>
      <c r="N83" t="s">
        <v>21</v>
      </c>
      <c r="O83">
        <v>1511416800</v>
      </c>
      <c r="P83" s="8">
        <f t="shared" si="4"/>
        <v>43061.25</v>
      </c>
      <c r="Q83">
        <v>1513576800</v>
      </c>
      <c r="R83" s="8">
        <f t="shared" si="5"/>
        <v>43086.25</v>
      </c>
      <c r="S83" t="b">
        <v>0</v>
      </c>
      <c r="T83" t="b">
        <v>0</v>
      </c>
    </row>
    <row r="84" spans="1:20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s="4">
        <f t="shared" si="3"/>
        <v>14.973000000000001</v>
      </c>
      <c r="I84">
        <f>IF(ISERROR(E84/G84),"0",E84/G84)</f>
        <v>83.183333333333337</v>
      </c>
      <c r="J84" t="s">
        <v>2025</v>
      </c>
      <c r="K84" t="s">
        <v>2026</v>
      </c>
      <c r="M84" t="s">
        <v>36</v>
      </c>
      <c r="N84" t="s">
        <v>37</v>
      </c>
      <c r="O84">
        <v>1547704800</v>
      </c>
      <c r="P84" s="8">
        <f t="shared" si="4"/>
        <v>43481.25</v>
      </c>
      <c r="Q84">
        <v>1548309600</v>
      </c>
      <c r="R84" s="8">
        <f t="shared" si="5"/>
        <v>43488.25</v>
      </c>
      <c r="S84" t="b">
        <v>0</v>
      </c>
      <c r="T84" t="b">
        <v>1</v>
      </c>
    </row>
    <row r="85" spans="1:20" ht="17" hidden="1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s="4">
        <f t="shared" si="3"/>
        <v>0.37590225563909774</v>
      </c>
      <c r="I85">
        <f>IF(ISERROR(E85/G85),"0",E85/G85)</f>
        <v>39.996000000000002</v>
      </c>
      <c r="J85" t="s">
        <v>2010</v>
      </c>
      <c r="K85" t="s">
        <v>2018</v>
      </c>
      <c r="M85" t="s">
        <v>20</v>
      </c>
      <c r="N85" t="s">
        <v>21</v>
      </c>
      <c r="O85">
        <v>1469682000</v>
      </c>
      <c r="P85" s="8">
        <f t="shared" si="4"/>
        <v>42578.208333333328</v>
      </c>
      <c r="Q85">
        <v>1471582800</v>
      </c>
      <c r="R85" s="8">
        <f t="shared" si="5"/>
        <v>42600.208333333328</v>
      </c>
      <c r="S85" t="b">
        <v>0</v>
      </c>
      <c r="T85" t="b">
        <v>0</v>
      </c>
    </row>
    <row r="86" spans="1:20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s="4">
        <f t="shared" si="3"/>
        <v>1.3236942675159236</v>
      </c>
      <c r="I86">
        <f>IF(ISERROR(E86/G86),"0",E86/G86)</f>
        <v>111.1336898395722</v>
      </c>
      <c r="J86" t="s">
        <v>2012</v>
      </c>
      <c r="K86" t="s">
        <v>2021</v>
      </c>
      <c r="M86" t="s">
        <v>20</v>
      </c>
      <c r="N86" t="s">
        <v>21</v>
      </c>
      <c r="O86">
        <v>1343451600</v>
      </c>
      <c r="P86" s="8">
        <f t="shared" si="4"/>
        <v>41117.208333333336</v>
      </c>
      <c r="Q86">
        <v>1344315600</v>
      </c>
      <c r="R86" s="8">
        <f t="shared" si="5"/>
        <v>41127.208333333336</v>
      </c>
      <c r="S86" t="b">
        <v>0</v>
      </c>
      <c r="T86" t="b">
        <v>0</v>
      </c>
    </row>
    <row r="87" spans="1:20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s="4">
        <f t="shared" si="3"/>
        <v>1.3122448979591836</v>
      </c>
      <c r="I87">
        <f>IF(ISERROR(E87/G87),"0",E87/G87)</f>
        <v>90.563380281690144</v>
      </c>
      <c r="J87" t="s">
        <v>2010</v>
      </c>
      <c r="K87" t="s">
        <v>2020</v>
      </c>
      <c r="M87" t="s">
        <v>24</v>
      </c>
      <c r="N87" t="s">
        <v>25</v>
      </c>
      <c r="O87">
        <v>1315717200</v>
      </c>
      <c r="P87" s="8">
        <f t="shared" si="4"/>
        <v>40796.208333333336</v>
      </c>
      <c r="Q87">
        <v>1316408400</v>
      </c>
      <c r="R87" s="8">
        <f t="shared" si="5"/>
        <v>40804.208333333336</v>
      </c>
      <c r="S87" t="b">
        <v>0</v>
      </c>
      <c r="T87" t="b">
        <v>0</v>
      </c>
    </row>
    <row r="88" spans="1:20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s="4">
        <f t="shared" si="3"/>
        <v>1.6763513513513513</v>
      </c>
      <c r="I88">
        <f>IF(ISERROR(E88/G88),"0",E88/G88)</f>
        <v>61.108374384236456</v>
      </c>
      <c r="J88" t="s">
        <v>2014</v>
      </c>
      <c r="K88" t="s">
        <v>2015</v>
      </c>
      <c r="M88" t="s">
        <v>20</v>
      </c>
      <c r="N88" t="s">
        <v>21</v>
      </c>
      <c r="O88">
        <v>1430715600</v>
      </c>
      <c r="P88" s="8">
        <f t="shared" si="4"/>
        <v>42127.208333333328</v>
      </c>
      <c r="Q88">
        <v>1431838800</v>
      </c>
      <c r="R88" s="8">
        <f t="shared" si="5"/>
        <v>42140.208333333328</v>
      </c>
      <c r="S88" t="b">
        <v>1</v>
      </c>
      <c r="T88" t="b">
        <v>0</v>
      </c>
    </row>
    <row r="89" spans="1:20" ht="34" hidden="1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s="4">
        <f t="shared" si="3"/>
        <v>0.6198488664987406</v>
      </c>
      <c r="I89">
        <f>IF(ISERROR(E89/G89),"0",E89/G89)</f>
        <v>83.022941970310384</v>
      </c>
      <c r="J89" t="s">
        <v>2010</v>
      </c>
      <c r="K89" t="s">
        <v>2011</v>
      </c>
      <c r="M89" t="s">
        <v>24</v>
      </c>
      <c r="N89" t="s">
        <v>25</v>
      </c>
      <c r="O89">
        <v>1299564000</v>
      </c>
      <c r="P89" s="8">
        <f t="shared" si="4"/>
        <v>40609.25</v>
      </c>
      <c r="Q89">
        <v>1300510800</v>
      </c>
      <c r="R89" s="8">
        <f t="shared" si="5"/>
        <v>40620.208333333336</v>
      </c>
      <c r="S89" t="b">
        <v>0</v>
      </c>
      <c r="T89" t="b">
        <v>1</v>
      </c>
    </row>
    <row r="90" spans="1:20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s="4">
        <f t="shared" si="3"/>
        <v>2.6074999999999999</v>
      </c>
      <c r="I90">
        <f>IF(ISERROR(E90/G90),"0",E90/G90)</f>
        <v>110.76106194690266</v>
      </c>
      <c r="J90" t="s">
        <v>2022</v>
      </c>
      <c r="K90" t="s">
        <v>2034</v>
      </c>
      <c r="M90" t="s">
        <v>20</v>
      </c>
      <c r="N90" t="s">
        <v>21</v>
      </c>
      <c r="O90">
        <v>1429160400</v>
      </c>
      <c r="P90" s="8">
        <f t="shared" si="4"/>
        <v>42109.208333333328</v>
      </c>
      <c r="Q90">
        <v>1431061200</v>
      </c>
      <c r="R90" s="8">
        <f t="shared" si="5"/>
        <v>42131.208333333328</v>
      </c>
      <c r="S90" t="b">
        <v>0</v>
      </c>
      <c r="T90" t="b">
        <v>0</v>
      </c>
    </row>
    <row r="91" spans="1:20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s="4">
        <f t="shared" si="3"/>
        <v>2.5258823529411765</v>
      </c>
      <c r="I91">
        <f>IF(ISERROR(E91/G91),"0",E91/G91)</f>
        <v>89.458333333333329</v>
      </c>
      <c r="J91" t="s">
        <v>2014</v>
      </c>
      <c r="K91" t="s">
        <v>2015</v>
      </c>
      <c r="M91" t="s">
        <v>20</v>
      </c>
      <c r="N91" t="s">
        <v>21</v>
      </c>
      <c r="O91">
        <v>1271307600</v>
      </c>
      <c r="P91" s="8">
        <f t="shared" si="4"/>
        <v>40282.208333333336</v>
      </c>
      <c r="Q91">
        <v>1271480400</v>
      </c>
      <c r="R91" s="8">
        <f t="shared" si="5"/>
        <v>40284.208333333336</v>
      </c>
      <c r="S91" t="b">
        <v>0</v>
      </c>
      <c r="T91" t="b">
        <v>0</v>
      </c>
    </row>
    <row r="92" spans="1:20" ht="17" hidden="1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s="4">
        <f t="shared" si="3"/>
        <v>0.7861538461538462</v>
      </c>
      <c r="I92">
        <f>IF(ISERROR(E92/G92),"0",E92/G92)</f>
        <v>57.849056603773583</v>
      </c>
      <c r="J92" t="s">
        <v>2014</v>
      </c>
      <c r="K92" t="s">
        <v>2015</v>
      </c>
      <c r="M92" t="s">
        <v>20</v>
      </c>
      <c r="N92" t="s">
        <v>21</v>
      </c>
      <c r="O92">
        <v>1456380000</v>
      </c>
      <c r="P92" s="8">
        <f t="shared" si="4"/>
        <v>42424.25</v>
      </c>
      <c r="Q92">
        <v>1456380000</v>
      </c>
      <c r="R92" s="8">
        <f t="shared" si="5"/>
        <v>42424.25</v>
      </c>
      <c r="S92" t="b">
        <v>0</v>
      </c>
      <c r="T92" t="b">
        <v>1</v>
      </c>
    </row>
    <row r="93" spans="1:20" ht="17" hidden="1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s="4">
        <f t="shared" si="3"/>
        <v>0.48404406999351912</v>
      </c>
      <c r="I93">
        <f>IF(ISERROR(E93/G93),"0",E93/G93)</f>
        <v>109.99705449189985</v>
      </c>
      <c r="J93" t="s">
        <v>2022</v>
      </c>
      <c r="K93" t="s">
        <v>2034</v>
      </c>
      <c r="M93" t="s">
        <v>94</v>
      </c>
      <c r="N93" t="s">
        <v>95</v>
      </c>
      <c r="O93">
        <v>1470459600</v>
      </c>
      <c r="P93" s="8">
        <f t="shared" si="4"/>
        <v>42587.208333333328</v>
      </c>
      <c r="Q93">
        <v>1472878800</v>
      </c>
      <c r="R93" s="8">
        <f t="shared" si="5"/>
        <v>42615.208333333328</v>
      </c>
      <c r="S93" t="b">
        <v>0</v>
      </c>
      <c r="T93" t="b">
        <v>0</v>
      </c>
    </row>
    <row r="94" spans="1:20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s="4">
        <f t="shared" si="3"/>
        <v>2.5887500000000001</v>
      </c>
      <c r="I94">
        <f>IF(ISERROR(E94/G94),"0",E94/G94)</f>
        <v>103.96586345381526</v>
      </c>
      <c r="J94" t="s">
        <v>2025</v>
      </c>
      <c r="K94" t="s">
        <v>2026</v>
      </c>
      <c r="M94" t="s">
        <v>86</v>
      </c>
      <c r="N94" t="s">
        <v>87</v>
      </c>
      <c r="O94">
        <v>1277269200</v>
      </c>
      <c r="P94" s="8">
        <f t="shared" si="4"/>
        <v>40351.208333333336</v>
      </c>
      <c r="Q94">
        <v>1277355600</v>
      </c>
      <c r="R94" s="8">
        <f t="shared" si="5"/>
        <v>40352.208333333336</v>
      </c>
      <c r="S94" t="b">
        <v>0</v>
      </c>
      <c r="T94" t="b">
        <v>1</v>
      </c>
    </row>
    <row r="95" spans="1:20" ht="17" hidden="1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s="4">
        <f t="shared" si="3"/>
        <v>0.60548713235294116</v>
      </c>
      <c r="I95">
        <f>IF(ISERROR(E95/G95),"0",E95/G95)</f>
        <v>107.99508196721311</v>
      </c>
      <c r="J95" t="s">
        <v>2014</v>
      </c>
      <c r="K95" t="s">
        <v>2015</v>
      </c>
      <c r="M95" t="s">
        <v>20</v>
      </c>
      <c r="N95" t="s">
        <v>21</v>
      </c>
      <c r="O95">
        <v>1350709200</v>
      </c>
      <c r="P95" s="8">
        <f t="shared" si="4"/>
        <v>41201.208333333336</v>
      </c>
      <c r="Q95">
        <v>1351054800</v>
      </c>
      <c r="R95" s="8">
        <f t="shared" si="5"/>
        <v>41205.208333333336</v>
      </c>
      <c r="S95" t="b">
        <v>0</v>
      </c>
      <c r="T95" t="b">
        <v>1</v>
      </c>
    </row>
    <row r="96" spans="1:20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s="4">
        <f t="shared" si="3"/>
        <v>3.036896551724138</v>
      </c>
      <c r="I96">
        <f>IF(ISERROR(E96/G96),"0",E96/G96)</f>
        <v>48.927777777777777</v>
      </c>
      <c r="J96" t="s">
        <v>2012</v>
      </c>
      <c r="K96" t="s">
        <v>2013</v>
      </c>
      <c r="M96" t="s">
        <v>36</v>
      </c>
      <c r="N96" t="s">
        <v>37</v>
      </c>
      <c r="O96">
        <v>1554613200</v>
      </c>
      <c r="P96" s="8">
        <f t="shared" si="4"/>
        <v>43561.208333333328</v>
      </c>
      <c r="Q96">
        <v>1555563600</v>
      </c>
      <c r="R96" s="8">
        <f t="shared" si="5"/>
        <v>43572.208333333328</v>
      </c>
      <c r="S96" t="b">
        <v>0</v>
      </c>
      <c r="T96" t="b">
        <v>0</v>
      </c>
    </row>
    <row r="97" spans="1:20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s="4">
        <f t="shared" si="3"/>
        <v>1.1299999999999999</v>
      </c>
      <c r="I97">
        <f>IF(ISERROR(E97/G97),"0",E97/G97)</f>
        <v>37.666666666666664</v>
      </c>
      <c r="J97" t="s">
        <v>2016</v>
      </c>
      <c r="K97" t="s">
        <v>2017</v>
      </c>
      <c r="M97" t="s">
        <v>20</v>
      </c>
      <c r="N97" t="s">
        <v>21</v>
      </c>
      <c r="O97">
        <v>1571029200</v>
      </c>
      <c r="P97" s="8">
        <f t="shared" si="4"/>
        <v>43751.208333333328</v>
      </c>
      <c r="Q97">
        <v>1571634000</v>
      </c>
      <c r="R97" s="8">
        <f t="shared" si="5"/>
        <v>43758.208333333328</v>
      </c>
      <c r="S97" t="b">
        <v>0</v>
      </c>
      <c r="T97" t="b">
        <v>0</v>
      </c>
    </row>
    <row r="98" spans="1:20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s="4">
        <f t="shared" si="3"/>
        <v>2.1737876614060259</v>
      </c>
      <c r="I98">
        <f>IF(ISERROR(E98/G98),"0",E98/G98)</f>
        <v>64.999141999141997</v>
      </c>
      <c r="J98" t="s">
        <v>2014</v>
      </c>
      <c r="K98" t="s">
        <v>2015</v>
      </c>
      <c r="M98" t="s">
        <v>20</v>
      </c>
      <c r="N98" t="s">
        <v>21</v>
      </c>
      <c r="O98">
        <v>1299736800</v>
      </c>
      <c r="P98" s="8">
        <f t="shared" si="4"/>
        <v>40611.25</v>
      </c>
      <c r="Q98">
        <v>1300856400</v>
      </c>
      <c r="R98" s="8">
        <f t="shared" si="5"/>
        <v>40624.208333333336</v>
      </c>
      <c r="S98" t="b">
        <v>0</v>
      </c>
      <c r="T98" t="b">
        <v>0</v>
      </c>
    </row>
    <row r="99" spans="1:20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s="4">
        <f t="shared" si="3"/>
        <v>9.2669230769230762</v>
      </c>
      <c r="I99">
        <f>IF(ISERROR(E99/G99),"0",E99/G99)</f>
        <v>106.61061946902655</v>
      </c>
      <c r="J99" t="s">
        <v>2008</v>
      </c>
      <c r="K99" t="s">
        <v>2009</v>
      </c>
      <c r="M99" t="s">
        <v>20</v>
      </c>
      <c r="N99" t="s">
        <v>21</v>
      </c>
      <c r="O99">
        <v>1435208400</v>
      </c>
      <c r="P99" s="8">
        <f t="shared" si="4"/>
        <v>42179.208333333328</v>
      </c>
      <c r="Q99">
        <v>1439874000</v>
      </c>
      <c r="R99" s="8">
        <f t="shared" si="5"/>
        <v>42233.208333333328</v>
      </c>
      <c r="S99" t="b">
        <v>0</v>
      </c>
      <c r="T99" t="b">
        <v>0</v>
      </c>
    </row>
    <row r="100" spans="1:20" ht="17" hidden="1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s="4">
        <f t="shared" si="3"/>
        <v>0.33692229038854804</v>
      </c>
      <c r="I100">
        <f>IF(ISERROR(E100/G100),"0",E100/G100)</f>
        <v>27.009016393442622</v>
      </c>
      <c r="J100" t="s">
        <v>2025</v>
      </c>
      <c r="K100" t="s">
        <v>2026</v>
      </c>
      <c r="M100" t="s">
        <v>24</v>
      </c>
      <c r="N100" t="s">
        <v>25</v>
      </c>
      <c r="O100">
        <v>1437973200</v>
      </c>
      <c r="P100" s="8">
        <f t="shared" si="4"/>
        <v>42211.208333333328</v>
      </c>
      <c r="Q100">
        <v>1438318800</v>
      </c>
      <c r="R100" s="8">
        <f t="shared" si="5"/>
        <v>42215.208333333328</v>
      </c>
      <c r="S100" t="b">
        <v>0</v>
      </c>
      <c r="T100" t="b">
        <v>0</v>
      </c>
    </row>
    <row r="101" spans="1:20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s="4">
        <f t="shared" si="3"/>
        <v>1.9672368421052631</v>
      </c>
      <c r="I101">
        <f>IF(ISERROR(E101/G101),"0",E101/G101)</f>
        <v>91.16463414634147</v>
      </c>
      <c r="J101" t="s">
        <v>2014</v>
      </c>
      <c r="K101" t="s">
        <v>2015</v>
      </c>
      <c r="M101" t="s">
        <v>20</v>
      </c>
      <c r="N101" t="s">
        <v>21</v>
      </c>
      <c r="O101">
        <v>1416895200</v>
      </c>
      <c r="P101" s="8">
        <f t="shared" si="4"/>
        <v>41967.25</v>
      </c>
      <c r="Q101">
        <v>1419400800</v>
      </c>
      <c r="R101" s="8">
        <f t="shared" si="5"/>
        <v>41996.25</v>
      </c>
      <c r="S101" t="b">
        <v>0</v>
      </c>
      <c r="T101" t="b">
        <v>0</v>
      </c>
    </row>
    <row r="102" spans="1:20" ht="17" hidden="1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s="4">
        <f t="shared" si="3"/>
        <v>0.01</v>
      </c>
      <c r="I102">
        <f>IF(ISERROR(E102/G102),"0",E102/G102)</f>
        <v>1</v>
      </c>
      <c r="J102" t="s">
        <v>2014</v>
      </c>
      <c r="K102" t="s">
        <v>2015</v>
      </c>
      <c r="M102" t="s">
        <v>20</v>
      </c>
      <c r="N102" t="s">
        <v>21</v>
      </c>
      <c r="O102">
        <v>1319000400</v>
      </c>
      <c r="P102" s="8">
        <f t="shared" si="4"/>
        <v>40834.208333333336</v>
      </c>
      <c r="Q102">
        <v>1320555600</v>
      </c>
      <c r="R102" s="8">
        <f t="shared" si="5"/>
        <v>40852.208333333336</v>
      </c>
      <c r="S102" t="b">
        <v>0</v>
      </c>
      <c r="T102" t="b">
        <v>0</v>
      </c>
    </row>
    <row r="103" spans="1:20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s="4">
        <f t="shared" si="3"/>
        <v>10.214444444444444</v>
      </c>
      <c r="I103">
        <f>IF(ISERROR(E103/G103),"0",E103/G103)</f>
        <v>56.054878048780488</v>
      </c>
      <c r="J103" t="s">
        <v>2010</v>
      </c>
      <c r="K103" t="s">
        <v>2018</v>
      </c>
      <c r="M103" t="s">
        <v>20</v>
      </c>
      <c r="N103" t="s">
        <v>21</v>
      </c>
      <c r="O103">
        <v>1424498400</v>
      </c>
      <c r="P103" s="8">
        <f t="shared" si="4"/>
        <v>42055.25</v>
      </c>
      <c r="Q103">
        <v>1425103200</v>
      </c>
      <c r="R103" s="8">
        <f t="shared" si="5"/>
        <v>42062.25</v>
      </c>
      <c r="S103" t="b">
        <v>0</v>
      </c>
      <c r="T103" t="b">
        <v>1</v>
      </c>
    </row>
    <row r="104" spans="1:20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s="4">
        <f t="shared" si="3"/>
        <v>2.8167567567567566</v>
      </c>
      <c r="I104">
        <f>IF(ISERROR(E104/G104),"0",E104/G104)</f>
        <v>31.017857142857142</v>
      </c>
      <c r="J104" t="s">
        <v>2012</v>
      </c>
      <c r="K104" t="s">
        <v>2021</v>
      </c>
      <c r="M104" t="s">
        <v>20</v>
      </c>
      <c r="N104" t="s">
        <v>21</v>
      </c>
      <c r="O104">
        <v>1526274000</v>
      </c>
      <c r="P104" s="8">
        <f t="shared" si="4"/>
        <v>43233.208333333328</v>
      </c>
      <c r="Q104">
        <v>1526878800</v>
      </c>
      <c r="R104" s="8">
        <f t="shared" si="5"/>
        <v>43240.208333333328</v>
      </c>
      <c r="S104" t="b">
        <v>0</v>
      </c>
      <c r="T104" t="b">
        <v>1</v>
      </c>
    </row>
    <row r="105" spans="1:20" ht="17" hidden="1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s="4">
        <f t="shared" si="3"/>
        <v>0.24610000000000001</v>
      </c>
      <c r="I105">
        <f>IF(ISERROR(E105/G105),"0",E105/G105)</f>
        <v>66.513513513513516</v>
      </c>
      <c r="J105" t="s">
        <v>2010</v>
      </c>
      <c r="K105" t="s">
        <v>2018</v>
      </c>
      <c r="M105" t="s">
        <v>94</v>
      </c>
      <c r="N105" t="s">
        <v>95</v>
      </c>
      <c r="O105">
        <v>1287896400</v>
      </c>
      <c r="P105" s="8">
        <f t="shared" si="4"/>
        <v>40474.208333333336</v>
      </c>
      <c r="Q105">
        <v>1288674000</v>
      </c>
      <c r="R105" s="8">
        <f t="shared" si="5"/>
        <v>40483.208333333336</v>
      </c>
      <c r="S105" t="b">
        <v>0</v>
      </c>
      <c r="T105" t="b">
        <v>0</v>
      </c>
    </row>
    <row r="106" spans="1:20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s="4">
        <f t="shared" si="3"/>
        <v>1.4314010067114094</v>
      </c>
      <c r="I106">
        <f>IF(ISERROR(E106/G106),"0",E106/G106)</f>
        <v>89.005216484089729</v>
      </c>
      <c r="J106" t="s">
        <v>2010</v>
      </c>
      <c r="K106" t="s">
        <v>2020</v>
      </c>
      <c r="M106" t="s">
        <v>20</v>
      </c>
      <c r="N106" t="s">
        <v>21</v>
      </c>
      <c r="O106">
        <v>1495515600</v>
      </c>
      <c r="P106" s="8">
        <f t="shared" si="4"/>
        <v>42877.208333333328</v>
      </c>
      <c r="Q106">
        <v>1495602000</v>
      </c>
      <c r="R106" s="8">
        <f t="shared" si="5"/>
        <v>42878.208333333328</v>
      </c>
      <c r="S106" t="b">
        <v>0</v>
      </c>
      <c r="T106" t="b">
        <v>0</v>
      </c>
    </row>
    <row r="107" spans="1:20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s="4">
        <f t="shared" si="3"/>
        <v>1.4454411764705883</v>
      </c>
      <c r="I107">
        <f>IF(ISERROR(E107/G107),"0",E107/G107)</f>
        <v>103.46315789473684</v>
      </c>
      <c r="J107" t="s">
        <v>2012</v>
      </c>
      <c r="K107" t="s">
        <v>2013</v>
      </c>
      <c r="M107" t="s">
        <v>20</v>
      </c>
      <c r="N107" t="s">
        <v>21</v>
      </c>
      <c r="O107">
        <v>1364878800</v>
      </c>
      <c r="P107" s="8">
        <f t="shared" si="4"/>
        <v>41365.208333333336</v>
      </c>
      <c r="Q107">
        <v>1366434000</v>
      </c>
      <c r="R107" s="8">
        <f t="shared" si="5"/>
        <v>41383.208333333336</v>
      </c>
      <c r="S107" t="b">
        <v>0</v>
      </c>
      <c r="T107" t="b">
        <v>0</v>
      </c>
    </row>
    <row r="108" spans="1:20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s="4">
        <f t="shared" si="3"/>
        <v>3.5912820512820511</v>
      </c>
      <c r="I108">
        <f>IF(ISERROR(E108/G108),"0",E108/G108)</f>
        <v>95.278911564625844</v>
      </c>
      <c r="J108" t="s">
        <v>2014</v>
      </c>
      <c r="K108" t="s">
        <v>2015</v>
      </c>
      <c r="M108" t="s">
        <v>20</v>
      </c>
      <c r="N108" t="s">
        <v>21</v>
      </c>
      <c r="O108">
        <v>1567918800</v>
      </c>
      <c r="P108" s="8">
        <f t="shared" si="4"/>
        <v>43715.208333333328</v>
      </c>
      <c r="Q108">
        <v>1568350800</v>
      </c>
      <c r="R108" s="8">
        <f t="shared" si="5"/>
        <v>43720.208333333328</v>
      </c>
      <c r="S108" t="b">
        <v>0</v>
      </c>
      <c r="T108" t="b">
        <v>0</v>
      </c>
    </row>
    <row r="109" spans="1:20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s="4">
        <f t="shared" si="3"/>
        <v>1.8648571428571428</v>
      </c>
      <c r="I109">
        <f>IF(ISERROR(E109/G109),"0",E109/G109)</f>
        <v>75.895348837209298</v>
      </c>
      <c r="J109" t="s">
        <v>2014</v>
      </c>
      <c r="K109" t="s">
        <v>2015</v>
      </c>
      <c r="M109" t="s">
        <v>20</v>
      </c>
      <c r="N109" t="s">
        <v>21</v>
      </c>
      <c r="O109">
        <v>1524459600</v>
      </c>
      <c r="P109" s="8">
        <f t="shared" si="4"/>
        <v>43212.208333333328</v>
      </c>
      <c r="Q109">
        <v>1525928400</v>
      </c>
      <c r="R109" s="8">
        <f t="shared" si="5"/>
        <v>43229.208333333328</v>
      </c>
      <c r="S109" t="b">
        <v>0</v>
      </c>
      <c r="T109" t="b">
        <v>1</v>
      </c>
    </row>
    <row r="110" spans="1:20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s="4">
        <f t="shared" si="3"/>
        <v>5.9526666666666666</v>
      </c>
      <c r="I110">
        <f>IF(ISERROR(E110/G110),"0",E110/G110)</f>
        <v>107.57831325301204</v>
      </c>
      <c r="J110" t="s">
        <v>2016</v>
      </c>
      <c r="K110" t="s">
        <v>2017</v>
      </c>
      <c r="M110" t="s">
        <v>20</v>
      </c>
      <c r="N110" t="s">
        <v>21</v>
      </c>
      <c r="O110">
        <v>1333688400</v>
      </c>
      <c r="P110" s="8">
        <f t="shared" si="4"/>
        <v>41004.208333333336</v>
      </c>
      <c r="Q110">
        <v>1336885200</v>
      </c>
      <c r="R110" s="8">
        <f t="shared" si="5"/>
        <v>41041.208333333336</v>
      </c>
      <c r="S110" t="b">
        <v>0</v>
      </c>
      <c r="T110" t="b">
        <v>0</v>
      </c>
    </row>
    <row r="111" spans="1:20" ht="17" hidden="1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s="4">
        <f t="shared" si="3"/>
        <v>0.5921153846153846</v>
      </c>
      <c r="I111">
        <f>IF(ISERROR(E111/G111),"0",E111/G111)</f>
        <v>51.31666666666667</v>
      </c>
      <c r="J111" t="s">
        <v>2016</v>
      </c>
      <c r="K111" t="s">
        <v>2035</v>
      </c>
      <c r="M111" t="s">
        <v>20</v>
      </c>
      <c r="N111" t="s">
        <v>21</v>
      </c>
      <c r="O111">
        <v>1389506400</v>
      </c>
      <c r="P111" s="8">
        <f t="shared" si="4"/>
        <v>41650.25</v>
      </c>
      <c r="Q111">
        <v>1389679200</v>
      </c>
      <c r="R111" s="8">
        <f t="shared" si="5"/>
        <v>41652.25</v>
      </c>
      <c r="S111" t="b">
        <v>0</v>
      </c>
      <c r="T111" t="b">
        <v>0</v>
      </c>
    </row>
    <row r="112" spans="1:20" ht="34" hidden="1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s="4">
        <f t="shared" si="3"/>
        <v>0.14962780898876404</v>
      </c>
      <c r="I112">
        <f>IF(ISERROR(E112/G112),"0",E112/G112)</f>
        <v>71.983108108108112</v>
      </c>
      <c r="J112" t="s">
        <v>2008</v>
      </c>
      <c r="K112" t="s">
        <v>2009</v>
      </c>
      <c r="M112" t="s">
        <v>20</v>
      </c>
      <c r="N112" t="s">
        <v>21</v>
      </c>
      <c r="O112">
        <v>1536642000</v>
      </c>
      <c r="P112" s="8">
        <f t="shared" si="4"/>
        <v>43353.208333333328</v>
      </c>
      <c r="Q112">
        <v>1538283600</v>
      </c>
      <c r="R112" s="8">
        <f t="shared" si="5"/>
        <v>43372.208333333328</v>
      </c>
      <c r="S112" t="b">
        <v>0</v>
      </c>
      <c r="T112" t="b">
        <v>0</v>
      </c>
    </row>
    <row r="113" spans="1:20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s="4">
        <f t="shared" si="3"/>
        <v>1.1995602605863191</v>
      </c>
      <c r="I113">
        <f>IF(ISERROR(E113/G113),"0",E113/G113)</f>
        <v>108.95414201183432</v>
      </c>
      <c r="J113" t="s">
        <v>2022</v>
      </c>
      <c r="K113" t="s">
        <v>2031</v>
      </c>
      <c r="M113" t="s">
        <v>20</v>
      </c>
      <c r="N113" t="s">
        <v>21</v>
      </c>
      <c r="O113">
        <v>1348290000</v>
      </c>
      <c r="P113" s="8">
        <f t="shared" si="4"/>
        <v>41173.208333333336</v>
      </c>
      <c r="Q113">
        <v>1348808400</v>
      </c>
      <c r="R113" s="8">
        <f t="shared" si="5"/>
        <v>41179.208333333336</v>
      </c>
      <c r="S113" t="b">
        <v>0</v>
      </c>
      <c r="T113" t="b">
        <v>0</v>
      </c>
    </row>
    <row r="114" spans="1:20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s="4">
        <f t="shared" si="3"/>
        <v>2.6882978723404256</v>
      </c>
      <c r="I114">
        <f>IF(ISERROR(E114/G114),"0",E114/G114)</f>
        <v>35</v>
      </c>
      <c r="J114" t="s">
        <v>2012</v>
      </c>
      <c r="K114" t="s">
        <v>2013</v>
      </c>
      <c r="M114" t="s">
        <v>24</v>
      </c>
      <c r="N114" t="s">
        <v>25</v>
      </c>
      <c r="O114">
        <v>1408856400</v>
      </c>
      <c r="P114" s="8">
        <f t="shared" si="4"/>
        <v>41874.208333333336</v>
      </c>
      <c r="Q114">
        <v>1410152400</v>
      </c>
      <c r="R114" s="8">
        <f t="shared" si="5"/>
        <v>41889.208333333336</v>
      </c>
      <c r="S114" t="b">
        <v>0</v>
      </c>
      <c r="T114" t="b">
        <v>0</v>
      </c>
    </row>
    <row r="115" spans="1:20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s="4">
        <f t="shared" si="3"/>
        <v>3.7687878787878786</v>
      </c>
      <c r="I115">
        <f>IF(ISERROR(E115/G115),"0",E115/G115)</f>
        <v>94.938931297709928</v>
      </c>
      <c r="J115" t="s">
        <v>2008</v>
      </c>
      <c r="K115" t="s">
        <v>2009</v>
      </c>
      <c r="M115" t="s">
        <v>20</v>
      </c>
      <c r="N115" t="s">
        <v>21</v>
      </c>
      <c r="O115">
        <v>1505192400</v>
      </c>
      <c r="P115" s="8">
        <f t="shared" si="4"/>
        <v>42989.208333333328</v>
      </c>
      <c r="Q115">
        <v>1505797200</v>
      </c>
      <c r="R115" s="8">
        <f t="shared" si="5"/>
        <v>42996.208333333328</v>
      </c>
      <c r="S115" t="b">
        <v>0</v>
      </c>
      <c r="T115" t="b">
        <v>0</v>
      </c>
    </row>
    <row r="116" spans="1:20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s="4">
        <f t="shared" si="3"/>
        <v>7.2715789473684209</v>
      </c>
      <c r="I116">
        <f>IF(ISERROR(E116/G116),"0",E116/G116)</f>
        <v>109.65079365079364</v>
      </c>
      <c r="J116" t="s">
        <v>2012</v>
      </c>
      <c r="K116" t="s">
        <v>2021</v>
      </c>
      <c r="M116" t="s">
        <v>20</v>
      </c>
      <c r="N116" t="s">
        <v>21</v>
      </c>
      <c r="O116">
        <v>1554786000</v>
      </c>
      <c r="P116" s="8">
        <f t="shared" si="4"/>
        <v>43563.208333333328</v>
      </c>
      <c r="Q116">
        <v>1554872400</v>
      </c>
      <c r="R116" s="8">
        <f t="shared" si="5"/>
        <v>43564.208333333328</v>
      </c>
      <c r="S116" t="b">
        <v>0</v>
      </c>
      <c r="T116" t="b">
        <v>1</v>
      </c>
    </row>
    <row r="117" spans="1:20" ht="17" hidden="1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s="4">
        <f t="shared" si="3"/>
        <v>0.87211757648470301</v>
      </c>
      <c r="I117">
        <f>IF(ISERROR(E117/G117),"0",E117/G117)</f>
        <v>44.001815980629537</v>
      </c>
      <c r="J117" t="s">
        <v>2022</v>
      </c>
      <c r="K117" t="s">
        <v>2028</v>
      </c>
      <c r="M117" t="s">
        <v>94</v>
      </c>
      <c r="N117" t="s">
        <v>95</v>
      </c>
      <c r="O117">
        <v>1510898400</v>
      </c>
      <c r="P117" s="8">
        <f t="shared" si="4"/>
        <v>43055.25</v>
      </c>
      <c r="Q117">
        <v>1513922400</v>
      </c>
      <c r="R117" s="8">
        <f t="shared" si="5"/>
        <v>43090.25</v>
      </c>
      <c r="S117" t="b">
        <v>0</v>
      </c>
      <c r="T117" t="b">
        <v>0</v>
      </c>
    </row>
    <row r="118" spans="1:20" ht="34" hidden="1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s="4">
        <f t="shared" si="3"/>
        <v>0.88</v>
      </c>
      <c r="I118">
        <f>IF(ISERROR(E118/G118),"0",E118/G118)</f>
        <v>86.794520547945211</v>
      </c>
      <c r="J118" t="s">
        <v>2014</v>
      </c>
      <c r="K118" t="s">
        <v>2015</v>
      </c>
      <c r="M118" t="s">
        <v>20</v>
      </c>
      <c r="N118" t="s">
        <v>21</v>
      </c>
      <c r="O118">
        <v>1442552400</v>
      </c>
      <c r="P118" s="8">
        <f t="shared" si="4"/>
        <v>42264.208333333328</v>
      </c>
      <c r="Q118">
        <v>1442638800</v>
      </c>
      <c r="R118" s="8">
        <f t="shared" si="5"/>
        <v>42265.208333333328</v>
      </c>
      <c r="S118" t="b">
        <v>0</v>
      </c>
      <c r="T118" t="b">
        <v>0</v>
      </c>
    </row>
    <row r="119" spans="1:20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s="4">
        <f t="shared" si="3"/>
        <v>1.7393877551020409</v>
      </c>
      <c r="I119">
        <f>IF(ISERROR(E119/G119),"0",E119/G119)</f>
        <v>30.992727272727272</v>
      </c>
      <c r="J119" t="s">
        <v>2016</v>
      </c>
      <c r="K119" t="s">
        <v>2035</v>
      </c>
      <c r="M119" t="s">
        <v>20</v>
      </c>
      <c r="N119" t="s">
        <v>21</v>
      </c>
      <c r="O119">
        <v>1316667600</v>
      </c>
      <c r="P119" s="8">
        <f t="shared" si="4"/>
        <v>40807.208333333336</v>
      </c>
      <c r="Q119">
        <v>1317186000</v>
      </c>
      <c r="R119" s="8">
        <f t="shared" si="5"/>
        <v>40813.208333333336</v>
      </c>
      <c r="S119" t="b">
        <v>0</v>
      </c>
      <c r="T119" t="b">
        <v>0</v>
      </c>
    </row>
    <row r="120" spans="1:20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s="4">
        <f t="shared" si="3"/>
        <v>1.1761111111111111</v>
      </c>
      <c r="I120">
        <f>IF(ISERROR(E120/G120),"0",E120/G120)</f>
        <v>94.791044776119406</v>
      </c>
      <c r="J120" t="s">
        <v>2029</v>
      </c>
      <c r="K120" t="s">
        <v>2030</v>
      </c>
      <c r="M120" t="s">
        <v>20</v>
      </c>
      <c r="N120" t="s">
        <v>21</v>
      </c>
      <c r="O120">
        <v>1390716000</v>
      </c>
      <c r="P120" s="8">
        <f t="shared" si="4"/>
        <v>41664.25</v>
      </c>
      <c r="Q120">
        <v>1391234400</v>
      </c>
      <c r="R120" s="8">
        <f t="shared" si="5"/>
        <v>41670.25</v>
      </c>
      <c r="S120" t="b">
        <v>0</v>
      </c>
      <c r="T120" t="b">
        <v>0</v>
      </c>
    </row>
    <row r="121" spans="1:20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s="4">
        <f t="shared" si="3"/>
        <v>2.1496</v>
      </c>
      <c r="I121">
        <f>IF(ISERROR(E121/G121),"0",E121/G121)</f>
        <v>69.79220779220779</v>
      </c>
      <c r="J121" t="s">
        <v>2016</v>
      </c>
      <c r="K121" t="s">
        <v>2017</v>
      </c>
      <c r="M121" t="s">
        <v>20</v>
      </c>
      <c r="N121" t="s">
        <v>21</v>
      </c>
      <c r="O121">
        <v>1402894800</v>
      </c>
      <c r="P121" s="8">
        <f t="shared" si="4"/>
        <v>41805.208333333336</v>
      </c>
      <c r="Q121">
        <v>1404363600</v>
      </c>
      <c r="R121" s="8">
        <f t="shared" si="5"/>
        <v>41822.208333333336</v>
      </c>
      <c r="S121" t="b">
        <v>0</v>
      </c>
      <c r="T121" t="b">
        <v>1</v>
      </c>
    </row>
    <row r="122" spans="1:20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s="4">
        <f t="shared" si="3"/>
        <v>1.4949667110519307</v>
      </c>
      <c r="I122">
        <f>IF(ISERROR(E122/G122),"0",E122/G122)</f>
        <v>63.003367003367003</v>
      </c>
      <c r="J122" t="s">
        <v>2025</v>
      </c>
      <c r="K122" t="s">
        <v>2036</v>
      </c>
      <c r="M122" t="s">
        <v>20</v>
      </c>
      <c r="N122" t="s">
        <v>21</v>
      </c>
      <c r="O122">
        <v>1429246800</v>
      </c>
      <c r="P122" s="8">
        <f t="shared" si="4"/>
        <v>42110.208333333328</v>
      </c>
      <c r="Q122">
        <v>1429592400</v>
      </c>
      <c r="R122" s="8">
        <f t="shared" si="5"/>
        <v>42114.208333333328</v>
      </c>
      <c r="S122" t="b">
        <v>0</v>
      </c>
      <c r="T122" t="b">
        <v>1</v>
      </c>
    </row>
    <row r="123" spans="1:20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s="4">
        <f t="shared" si="3"/>
        <v>2.1933995584988963</v>
      </c>
      <c r="I123">
        <f>IF(ISERROR(E123/G123),"0",E123/G123)</f>
        <v>110.0343300110742</v>
      </c>
      <c r="J123" t="s">
        <v>2025</v>
      </c>
      <c r="K123" t="s">
        <v>2026</v>
      </c>
      <c r="M123" t="s">
        <v>20</v>
      </c>
      <c r="N123" t="s">
        <v>21</v>
      </c>
      <c r="O123">
        <v>1412485200</v>
      </c>
      <c r="P123" s="8">
        <f t="shared" si="4"/>
        <v>41916.208333333336</v>
      </c>
      <c r="Q123">
        <v>1413608400</v>
      </c>
      <c r="R123" s="8">
        <f t="shared" si="5"/>
        <v>41929.208333333336</v>
      </c>
      <c r="S123" t="b">
        <v>0</v>
      </c>
      <c r="T123" t="b">
        <v>0</v>
      </c>
    </row>
    <row r="124" spans="1:20" ht="17" hidden="1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s="4">
        <f t="shared" si="3"/>
        <v>0.64367690058479532</v>
      </c>
      <c r="I124">
        <f>IF(ISERROR(E124/G124),"0",E124/G124)</f>
        <v>25.997933274284026</v>
      </c>
      <c r="J124" t="s">
        <v>2022</v>
      </c>
      <c r="K124" t="s">
        <v>2028</v>
      </c>
      <c r="M124" t="s">
        <v>20</v>
      </c>
      <c r="N124" t="s">
        <v>21</v>
      </c>
      <c r="O124">
        <v>1417068000</v>
      </c>
      <c r="P124" s="8">
        <f t="shared" si="4"/>
        <v>41969.25</v>
      </c>
      <c r="Q124">
        <v>1419400800</v>
      </c>
      <c r="R124" s="8">
        <f t="shared" si="5"/>
        <v>41996.25</v>
      </c>
      <c r="S124" t="b">
        <v>0</v>
      </c>
      <c r="T124" t="b">
        <v>0</v>
      </c>
    </row>
    <row r="125" spans="1:20" ht="17" hidden="1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s="4">
        <f t="shared" si="3"/>
        <v>0.18622397298818233</v>
      </c>
      <c r="I125">
        <f>IF(ISERROR(E125/G125),"0",E125/G125)</f>
        <v>49.987915407854985</v>
      </c>
      <c r="J125" t="s">
        <v>2014</v>
      </c>
      <c r="K125" t="s">
        <v>2015</v>
      </c>
      <c r="M125" t="s">
        <v>15</v>
      </c>
      <c r="N125" t="s">
        <v>16</v>
      </c>
      <c r="O125">
        <v>1448344800</v>
      </c>
      <c r="P125" s="8">
        <f t="shared" si="4"/>
        <v>42331.25</v>
      </c>
      <c r="Q125">
        <v>1448604000</v>
      </c>
      <c r="R125" s="8">
        <f t="shared" si="5"/>
        <v>42334.25</v>
      </c>
      <c r="S125" t="b">
        <v>1</v>
      </c>
      <c r="T125" t="b">
        <v>0</v>
      </c>
    </row>
    <row r="126" spans="1:20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s="4">
        <f t="shared" si="3"/>
        <v>3.6776923076923076</v>
      </c>
      <c r="I126">
        <f>IF(ISERROR(E126/G126),"0",E126/G126)</f>
        <v>101.72340425531915</v>
      </c>
      <c r="J126" t="s">
        <v>2029</v>
      </c>
      <c r="K126" t="s">
        <v>2030</v>
      </c>
      <c r="M126" t="s">
        <v>94</v>
      </c>
      <c r="N126" t="s">
        <v>95</v>
      </c>
      <c r="O126">
        <v>1557723600</v>
      </c>
      <c r="P126" s="8">
        <f t="shared" si="4"/>
        <v>43597.208333333328</v>
      </c>
      <c r="Q126">
        <v>1562302800</v>
      </c>
      <c r="R126" s="8">
        <f t="shared" si="5"/>
        <v>43650.208333333328</v>
      </c>
      <c r="S126" t="b">
        <v>0</v>
      </c>
      <c r="T126" t="b">
        <v>0</v>
      </c>
    </row>
    <row r="127" spans="1:20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s="4">
        <f t="shared" si="3"/>
        <v>1.5990566037735849</v>
      </c>
      <c r="I127">
        <f>IF(ISERROR(E127/G127),"0",E127/G127)</f>
        <v>47.083333333333336</v>
      </c>
      <c r="J127" t="s">
        <v>2014</v>
      </c>
      <c r="K127" t="s">
        <v>2015</v>
      </c>
      <c r="M127" t="s">
        <v>20</v>
      </c>
      <c r="N127" t="s">
        <v>21</v>
      </c>
      <c r="O127">
        <v>1537333200</v>
      </c>
      <c r="P127" s="8">
        <f t="shared" si="4"/>
        <v>43361.208333333328</v>
      </c>
      <c r="Q127">
        <v>1537678800</v>
      </c>
      <c r="R127" s="8">
        <f t="shared" si="5"/>
        <v>43365.208333333328</v>
      </c>
      <c r="S127" t="b">
        <v>0</v>
      </c>
      <c r="T127" t="b">
        <v>0</v>
      </c>
    </row>
    <row r="128" spans="1:20" ht="17" hidden="1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s="4">
        <f t="shared" si="3"/>
        <v>0.38633185349611543</v>
      </c>
      <c r="I128">
        <f>IF(ISERROR(E128/G128),"0",E128/G128)</f>
        <v>89.944444444444443</v>
      </c>
      <c r="J128" t="s">
        <v>2014</v>
      </c>
      <c r="K128" t="s">
        <v>2015</v>
      </c>
      <c r="M128" t="s">
        <v>20</v>
      </c>
      <c r="N128" t="s">
        <v>21</v>
      </c>
      <c r="O128">
        <v>1471150800</v>
      </c>
      <c r="P128" s="8">
        <f t="shared" si="4"/>
        <v>42595.208333333328</v>
      </c>
      <c r="Q128">
        <v>1473570000</v>
      </c>
      <c r="R128" s="8">
        <f t="shared" si="5"/>
        <v>42623.208333333328</v>
      </c>
      <c r="S128" t="b">
        <v>0</v>
      </c>
      <c r="T128" t="b">
        <v>1</v>
      </c>
    </row>
    <row r="129" spans="1:20" ht="17" hidden="1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s="4">
        <f t="shared" si="3"/>
        <v>0.51421511627906979</v>
      </c>
      <c r="I129">
        <f>IF(ISERROR(E129/G129),"0",E129/G129)</f>
        <v>78.96875</v>
      </c>
      <c r="J129" t="s">
        <v>2014</v>
      </c>
      <c r="K129" t="s">
        <v>2015</v>
      </c>
      <c r="M129" t="s">
        <v>15</v>
      </c>
      <c r="N129" t="s">
        <v>16</v>
      </c>
      <c r="O129">
        <v>1273640400</v>
      </c>
      <c r="P129" s="8">
        <f t="shared" si="4"/>
        <v>40309.208333333336</v>
      </c>
      <c r="Q129">
        <v>1273899600</v>
      </c>
      <c r="R129" s="8">
        <f t="shared" si="5"/>
        <v>40312.208333333336</v>
      </c>
      <c r="S129" t="b">
        <v>0</v>
      </c>
      <c r="T129" t="b">
        <v>0</v>
      </c>
    </row>
    <row r="130" spans="1:20" ht="17" hidden="1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s="4">
        <f t="shared" ref="H130:H193" si="6">(E130/D130)*1</f>
        <v>0.60334277620396604</v>
      </c>
      <c r="I130">
        <f>IF(ISERROR(E130/G130),"0",E130/G130)</f>
        <v>80.067669172932327</v>
      </c>
      <c r="J130" t="s">
        <v>2010</v>
      </c>
      <c r="K130" t="s">
        <v>2011</v>
      </c>
      <c r="M130" t="s">
        <v>20</v>
      </c>
      <c r="N130" t="s">
        <v>21</v>
      </c>
      <c r="O130">
        <v>1282885200</v>
      </c>
      <c r="P130" s="8">
        <f t="shared" si="4"/>
        <v>40416.208333333336</v>
      </c>
      <c r="Q130">
        <v>1284008400</v>
      </c>
      <c r="R130" s="8">
        <f t="shared" si="5"/>
        <v>40429.208333333336</v>
      </c>
      <c r="S130" t="b">
        <v>0</v>
      </c>
      <c r="T130" t="b">
        <v>0</v>
      </c>
    </row>
    <row r="131" spans="1:20" ht="17" hidden="1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s="4">
        <f t="shared" si="6"/>
        <v>3.2026936026936029E-2</v>
      </c>
      <c r="I131">
        <f>IF(ISERROR(E131/G131),"0",E131/G131)</f>
        <v>86.472727272727269</v>
      </c>
      <c r="J131" t="s">
        <v>2008</v>
      </c>
      <c r="K131" t="s">
        <v>2009</v>
      </c>
      <c r="M131" t="s">
        <v>24</v>
      </c>
      <c r="N131" t="s">
        <v>25</v>
      </c>
      <c r="O131">
        <v>1422943200</v>
      </c>
      <c r="P131" s="8">
        <f t="shared" ref="P131:P194" si="7">(((O131/60)/60)/24)+DATE(1970,1,)</f>
        <v>42037.25</v>
      </c>
      <c r="Q131">
        <v>1425103200</v>
      </c>
      <c r="R131" s="8">
        <f t="shared" ref="R131:R194" si="8">(((Q131/60)/60)/24)+DATE(1970,1,)</f>
        <v>42062.25</v>
      </c>
      <c r="S131" t="b">
        <v>0</v>
      </c>
      <c r="T131" t="b">
        <v>0</v>
      </c>
    </row>
    <row r="132" spans="1:20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s="4">
        <f t="shared" si="6"/>
        <v>1.5546875</v>
      </c>
      <c r="I132">
        <f>IF(ISERROR(E132/G132),"0",E132/G132)</f>
        <v>28.001876172607879</v>
      </c>
      <c r="J132" t="s">
        <v>2016</v>
      </c>
      <c r="K132" t="s">
        <v>2019</v>
      </c>
      <c r="M132" t="s">
        <v>32</v>
      </c>
      <c r="N132" t="s">
        <v>33</v>
      </c>
      <c r="O132">
        <v>1319605200</v>
      </c>
      <c r="P132" s="8">
        <f t="shared" si="7"/>
        <v>40841.208333333336</v>
      </c>
      <c r="Q132">
        <v>1320991200</v>
      </c>
      <c r="R132" s="8">
        <f t="shared" si="8"/>
        <v>40857.25</v>
      </c>
      <c r="S132" t="b">
        <v>0</v>
      </c>
      <c r="T132" t="b">
        <v>0</v>
      </c>
    </row>
    <row r="133" spans="1:20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s="4">
        <f t="shared" si="6"/>
        <v>1.0085974499089254</v>
      </c>
      <c r="I133">
        <f>IF(ISERROR(E133/G133),"0",E133/G133)</f>
        <v>67.996725337699544</v>
      </c>
      <c r="J133" t="s">
        <v>2012</v>
      </c>
      <c r="K133" t="s">
        <v>2013</v>
      </c>
      <c r="M133" t="s">
        <v>36</v>
      </c>
      <c r="N133" t="s">
        <v>37</v>
      </c>
      <c r="O133">
        <v>1385704800</v>
      </c>
      <c r="P133" s="8">
        <f t="shared" si="7"/>
        <v>41606.25</v>
      </c>
      <c r="Q133">
        <v>1386828000</v>
      </c>
      <c r="R133" s="8">
        <f t="shared" si="8"/>
        <v>41619.25</v>
      </c>
      <c r="S133" t="b">
        <v>0</v>
      </c>
      <c r="T133" t="b">
        <v>0</v>
      </c>
    </row>
    <row r="134" spans="1:20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s="4">
        <f t="shared" si="6"/>
        <v>1.1618181818181819</v>
      </c>
      <c r="I134">
        <f>IF(ISERROR(E134/G134),"0",E134/G134)</f>
        <v>43.078651685393261</v>
      </c>
      <c r="J134" t="s">
        <v>2014</v>
      </c>
      <c r="K134" t="s">
        <v>2015</v>
      </c>
      <c r="M134" t="s">
        <v>20</v>
      </c>
      <c r="N134" t="s">
        <v>21</v>
      </c>
      <c r="O134">
        <v>1515736800</v>
      </c>
      <c r="P134" s="8">
        <f t="shared" si="7"/>
        <v>43111.25</v>
      </c>
      <c r="Q134">
        <v>1517119200</v>
      </c>
      <c r="R134" s="8">
        <f t="shared" si="8"/>
        <v>43127.25</v>
      </c>
      <c r="S134" t="b">
        <v>0</v>
      </c>
      <c r="T134" t="b">
        <v>1</v>
      </c>
    </row>
    <row r="135" spans="1:20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s="4">
        <f t="shared" si="6"/>
        <v>3.1077777777777778</v>
      </c>
      <c r="I135">
        <f>IF(ISERROR(E135/G135),"0",E135/G135)</f>
        <v>87.95597484276729</v>
      </c>
      <c r="J135" t="s">
        <v>2010</v>
      </c>
      <c r="K135" t="s">
        <v>2037</v>
      </c>
      <c r="M135" t="s">
        <v>20</v>
      </c>
      <c r="N135" t="s">
        <v>21</v>
      </c>
      <c r="O135">
        <v>1313125200</v>
      </c>
      <c r="P135" s="8">
        <f t="shared" si="7"/>
        <v>40766.208333333336</v>
      </c>
      <c r="Q135">
        <v>1315026000</v>
      </c>
      <c r="R135" s="8">
        <f t="shared" si="8"/>
        <v>40788.208333333336</v>
      </c>
      <c r="S135" t="b">
        <v>0</v>
      </c>
      <c r="T135" t="b">
        <v>0</v>
      </c>
    </row>
    <row r="136" spans="1:20" ht="17" hidden="1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s="4">
        <f t="shared" si="6"/>
        <v>0.89736683417085428</v>
      </c>
      <c r="I136">
        <f>IF(ISERROR(E136/G136),"0",E136/G136)</f>
        <v>94.987234042553197</v>
      </c>
      <c r="J136" t="s">
        <v>2016</v>
      </c>
      <c r="K136" t="s">
        <v>2017</v>
      </c>
      <c r="M136" t="s">
        <v>86</v>
      </c>
      <c r="N136" t="s">
        <v>87</v>
      </c>
      <c r="O136">
        <v>1308459600</v>
      </c>
      <c r="P136" s="8">
        <f t="shared" si="7"/>
        <v>40712.208333333336</v>
      </c>
      <c r="Q136">
        <v>1312693200</v>
      </c>
      <c r="R136" s="8">
        <f t="shared" si="8"/>
        <v>40761.208333333336</v>
      </c>
      <c r="S136" t="b">
        <v>0</v>
      </c>
      <c r="T136" t="b">
        <v>1</v>
      </c>
    </row>
    <row r="137" spans="1:20" ht="17" hidden="1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s="4">
        <f t="shared" si="6"/>
        <v>0.71272727272727276</v>
      </c>
      <c r="I137">
        <f>IF(ISERROR(E137/G137),"0",E137/G137)</f>
        <v>46.905982905982903</v>
      </c>
      <c r="J137" t="s">
        <v>2014</v>
      </c>
      <c r="K137" t="s">
        <v>2015</v>
      </c>
      <c r="M137" t="s">
        <v>20</v>
      </c>
      <c r="N137" t="s">
        <v>21</v>
      </c>
      <c r="O137">
        <v>1362636000</v>
      </c>
      <c r="P137" s="8">
        <f t="shared" si="7"/>
        <v>41339.25</v>
      </c>
      <c r="Q137">
        <v>1363064400</v>
      </c>
      <c r="R137" s="8">
        <f t="shared" si="8"/>
        <v>41344.208333333336</v>
      </c>
      <c r="S137" t="b">
        <v>0</v>
      </c>
      <c r="T137" t="b">
        <v>1</v>
      </c>
    </row>
    <row r="138" spans="1:20" ht="17" hidden="1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s="4">
        <f t="shared" si="6"/>
        <v>3.2862318840579711E-2</v>
      </c>
      <c r="I138">
        <f>IF(ISERROR(E138/G138),"0",E138/G138)</f>
        <v>46.913793103448278</v>
      </c>
      <c r="J138" t="s">
        <v>2016</v>
      </c>
      <c r="K138" t="s">
        <v>2019</v>
      </c>
      <c r="M138" t="s">
        <v>20</v>
      </c>
      <c r="N138" t="s">
        <v>21</v>
      </c>
      <c r="O138">
        <v>1402117200</v>
      </c>
      <c r="P138" s="8">
        <f t="shared" si="7"/>
        <v>41796.208333333336</v>
      </c>
      <c r="Q138">
        <v>1403154000</v>
      </c>
      <c r="R138" s="8">
        <f t="shared" si="8"/>
        <v>41808.208333333336</v>
      </c>
      <c r="S138" t="b">
        <v>0</v>
      </c>
      <c r="T138" t="b">
        <v>1</v>
      </c>
    </row>
    <row r="139" spans="1:20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s="4">
        <f t="shared" si="6"/>
        <v>2.617777777777778</v>
      </c>
      <c r="I139">
        <f>IF(ISERROR(E139/G139),"0",E139/G139)</f>
        <v>94.24</v>
      </c>
      <c r="J139" t="s">
        <v>2022</v>
      </c>
      <c r="K139" t="s">
        <v>2023</v>
      </c>
      <c r="M139" t="s">
        <v>20</v>
      </c>
      <c r="N139" t="s">
        <v>21</v>
      </c>
      <c r="O139">
        <v>1286341200</v>
      </c>
      <c r="P139" s="8">
        <f t="shared" si="7"/>
        <v>40456.208333333336</v>
      </c>
      <c r="Q139">
        <v>1286859600</v>
      </c>
      <c r="R139" s="8">
        <f t="shared" si="8"/>
        <v>40462.208333333336</v>
      </c>
      <c r="S139" t="b">
        <v>0</v>
      </c>
      <c r="T139" t="b">
        <v>0</v>
      </c>
    </row>
    <row r="140" spans="1:20" ht="34" hidden="1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s="4">
        <f t="shared" si="6"/>
        <v>0.96</v>
      </c>
      <c r="I140">
        <f>IF(ISERROR(E140/G140),"0",E140/G140)</f>
        <v>80.139130434782615</v>
      </c>
      <c r="J140" t="s">
        <v>2025</v>
      </c>
      <c r="K140" t="s">
        <v>2036</v>
      </c>
      <c r="M140" t="s">
        <v>20</v>
      </c>
      <c r="N140" t="s">
        <v>21</v>
      </c>
      <c r="O140">
        <v>1348808400</v>
      </c>
      <c r="P140" s="8">
        <f t="shared" si="7"/>
        <v>41179.208333333336</v>
      </c>
      <c r="Q140">
        <v>1349326800</v>
      </c>
      <c r="R140" s="8">
        <f t="shared" si="8"/>
        <v>41185.208333333336</v>
      </c>
      <c r="S140" t="b">
        <v>0</v>
      </c>
      <c r="T140" t="b">
        <v>0</v>
      </c>
    </row>
    <row r="141" spans="1:20" ht="17" hidden="1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s="4">
        <f t="shared" si="6"/>
        <v>0.20896851248642778</v>
      </c>
      <c r="I141">
        <f>IF(ISERROR(E141/G141),"0",E141/G141)</f>
        <v>59.036809815950917</v>
      </c>
      <c r="J141" t="s">
        <v>2012</v>
      </c>
      <c r="K141" t="s">
        <v>2021</v>
      </c>
      <c r="M141" t="s">
        <v>20</v>
      </c>
      <c r="N141" t="s">
        <v>21</v>
      </c>
      <c r="O141">
        <v>1429592400</v>
      </c>
      <c r="P141" s="8">
        <f t="shared" si="7"/>
        <v>42114.208333333328</v>
      </c>
      <c r="Q141">
        <v>1430974800</v>
      </c>
      <c r="R141" s="8">
        <f t="shared" si="8"/>
        <v>42130.208333333328</v>
      </c>
      <c r="S141" t="b">
        <v>0</v>
      </c>
      <c r="T141" t="b">
        <v>1</v>
      </c>
    </row>
    <row r="142" spans="1:20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s="4">
        <f t="shared" si="6"/>
        <v>2.2316363636363636</v>
      </c>
      <c r="I142">
        <f>IF(ISERROR(E142/G142),"0",E142/G142)</f>
        <v>65.989247311827953</v>
      </c>
      <c r="J142" t="s">
        <v>2016</v>
      </c>
      <c r="K142" t="s">
        <v>2017</v>
      </c>
      <c r="M142" t="s">
        <v>20</v>
      </c>
      <c r="N142" t="s">
        <v>21</v>
      </c>
      <c r="O142">
        <v>1519538400</v>
      </c>
      <c r="P142" s="8">
        <f t="shared" si="7"/>
        <v>43155.25</v>
      </c>
      <c r="Q142">
        <v>1519970400</v>
      </c>
      <c r="R142" s="8">
        <f t="shared" si="8"/>
        <v>43160.25</v>
      </c>
      <c r="S142" t="b">
        <v>0</v>
      </c>
      <c r="T142" t="b">
        <v>0</v>
      </c>
    </row>
    <row r="143" spans="1:20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s="4">
        <f t="shared" si="6"/>
        <v>1.0159097978227061</v>
      </c>
      <c r="I143">
        <f>IF(ISERROR(E143/G143),"0",E143/G143)</f>
        <v>60.992530345471522</v>
      </c>
      <c r="J143" t="s">
        <v>2012</v>
      </c>
      <c r="K143" t="s">
        <v>2013</v>
      </c>
      <c r="M143" t="s">
        <v>20</v>
      </c>
      <c r="N143" t="s">
        <v>21</v>
      </c>
      <c r="O143">
        <v>1434085200</v>
      </c>
      <c r="P143" s="8">
        <f t="shared" si="7"/>
        <v>42166.208333333328</v>
      </c>
      <c r="Q143">
        <v>1434603600</v>
      </c>
      <c r="R143" s="8">
        <f t="shared" si="8"/>
        <v>42172.208333333328</v>
      </c>
      <c r="S143" t="b">
        <v>0</v>
      </c>
      <c r="T143" t="b">
        <v>0</v>
      </c>
    </row>
    <row r="144" spans="1:20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s="4">
        <f t="shared" si="6"/>
        <v>2.3003999999999998</v>
      </c>
      <c r="I144">
        <f>IF(ISERROR(E144/G144),"0",E144/G144)</f>
        <v>98.307692307692307</v>
      </c>
      <c r="J144" t="s">
        <v>2012</v>
      </c>
      <c r="K144" t="s">
        <v>2013</v>
      </c>
      <c r="M144" t="s">
        <v>20</v>
      </c>
      <c r="N144" t="s">
        <v>21</v>
      </c>
      <c r="O144">
        <v>1333688400</v>
      </c>
      <c r="P144" s="8">
        <f t="shared" si="7"/>
        <v>41004.208333333336</v>
      </c>
      <c r="Q144">
        <v>1337230800</v>
      </c>
      <c r="R144" s="8">
        <f t="shared" si="8"/>
        <v>41045.208333333336</v>
      </c>
      <c r="S144" t="b">
        <v>0</v>
      </c>
      <c r="T144" t="b">
        <v>0</v>
      </c>
    </row>
    <row r="145" spans="1:20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s="4">
        <f t="shared" si="6"/>
        <v>1.355925925925926</v>
      </c>
      <c r="I145">
        <f>IF(ISERROR(E145/G145),"0",E145/G145)</f>
        <v>104.6</v>
      </c>
      <c r="J145" t="s">
        <v>2010</v>
      </c>
      <c r="K145" t="s">
        <v>2020</v>
      </c>
      <c r="M145" t="s">
        <v>20</v>
      </c>
      <c r="N145" t="s">
        <v>21</v>
      </c>
      <c r="O145">
        <v>1277701200</v>
      </c>
      <c r="P145" s="8">
        <f t="shared" si="7"/>
        <v>40356.208333333336</v>
      </c>
      <c r="Q145">
        <v>1279429200</v>
      </c>
      <c r="R145" s="8">
        <f t="shared" si="8"/>
        <v>40376.208333333336</v>
      </c>
      <c r="S145" t="b">
        <v>0</v>
      </c>
      <c r="T145" t="b">
        <v>0</v>
      </c>
    </row>
    <row r="146" spans="1:20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s="4">
        <f t="shared" si="6"/>
        <v>1.2909999999999999</v>
      </c>
      <c r="I146">
        <f>IF(ISERROR(E146/G146),"0",E146/G146)</f>
        <v>86.066666666666663</v>
      </c>
      <c r="J146" t="s">
        <v>2014</v>
      </c>
      <c r="K146" t="s">
        <v>2015</v>
      </c>
      <c r="M146" t="s">
        <v>20</v>
      </c>
      <c r="N146" t="s">
        <v>21</v>
      </c>
      <c r="O146">
        <v>1560747600</v>
      </c>
      <c r="P146" s="8">
        <f t="shared" si="7"/>
        <v>43632.208333333328</v>
      </c>
      <c r="Q146">
        <v>1561438800</v>
      </c>
      <c r="R146" s="8">
        <f t="shared" si="8"/>
        <v>43640.208333333328</v>
      </c>
      <c r="S146" t="b">
        <v>0</v>
      </c>
      <c r="T146" t="b">
        <v>0</v>
      </c>
    </row>
    <row r="147" spans="1:20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s="4">
        <f t="shared" si="6"/>
        <v>2.3651200000000001</v>
      </c>
      <c r="I147">
        <f>IF(ISERROR(E147/G147),"0",E147/G147)</f>
        <v>76.989583333333329</v>
      </c>
      <c r="J147" t="s">
        <v>2012</v>
      </c>
      <c r="K147" t="s">
        <v>2021</v>
      </c>
      <c r="M147" t="s">
        <v>86</v>
      </c>
      <c r="N147" t="s">
        <v>87</v>
      </c>
      <c r="O147">
        <v>1410066000</v>
      </c>
      <c r="P147" s="8">
        <f t="shared" si="7"/>
        <v>41888.208333333336</v>
      </c>
      <c r="Q147">
        <v>1410498000</v>
      </c>
      <c r="R147" s="8">
        <f t="shared" si="8"/>
        <v>41893.208333333336</v>
      </c>
      <c r="S147" t="b">
        <v>0</v>
      </c>
      <c r="T147" t="b">
        <v>0</v>
      </c>
    </row>
    <row r="148" spans="1:20" ht="34" hidden="1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s="4">
        <f t="shared" si="6"/>
        <v>0.17249999999999999</v>
      </c>
      <c r="I148">
        <f>IF(ISERROR(E148/G148),"0",E148/G148)</f>
        <v>29.764705882352942</v>
      </c>
      <c r="J148" t="s">
        <v>2014</v>
      </c>
      <c r="K148" t="s">
        <v>2015</v>
      </c>
      <c r="M148" t="s">
        <v>20</v>
      </c>
      <c r="N148" t="s">
        <v>21</v>
      </c>
      <c r="O148">
        <v>1320732000</v>
      </c>
      <c r="P148" s="8">
        <f t="shared" si="7"/>
        <v>40854.25</v>
      </c>
      <c r="Q148">
        <v>1322460000</v>
      </c>
      <c r="R148" s="8">
        <f t="shared" si="8"/>
        <v>40874.25</v>
      </c>
      <c r="S148" t="b">
        <v>0</v>
      </c>
      <c r="T148" t="b">
        <v>0</v>
      </c>
    </row>
    <row r="149" spans="1:20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s="4">
        <f t="shared" si="6"/>
        <v>1.1249397590361445</v>
      </c>
      <c r="I149">
        <f>IF(ISERROR(E149/G149),"0",E149/G149)</f>
        <v>46.91959798994975</v>
      </c>
      <c r="J149" t="s">
        <v>2014</v>
      </c>
      <c r="K149" t="s">
        <v>2015</v>
      </c>
      <c r="M149" t="s">
        <v>20</v>
      </c>
      <c r="N149" t="s">
        <v>21</v>
      </c>
      <c r="O149">
        <v>1465794000</v>
      </c>
      <c r="P149" s="8">
        <f t="shared" si="7"/>
        <v>42533.208333333328</v>
      </c>
      <c r="Q149">
        <v>1466312400</v>
      </c>
      <c r="R149" s="8">
        <f t="shared" si="8"/>
        <v>42539.208333333328</v>
      </c>
      <c r="S149" t="b">
        <v>0</v>
      </c>
      <c r="T149" t="b">
        <v>1</v>
      </c>
    </row>
    <row r="150" spans="1:20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s="4">
        <f t="shared" si="6"/>
        <v>1.2102150537634409</v>
      </c>
      <c r="I150">
        <f>IF(ISERROR(E150/G150),"0",E150/G150)</f>
        <v>105.18691588785046</v>
      </c>
      <c r="J150" t="s">
        <v>2012</v>
      </c>
      <c r="K150" t="s">
        <v>2021</v>
      </c>
      <c r="M150" t="s">
        <v>20</v>
      </c>
      <c r="N150" t="s">
        <v>21</v>
      </c>
      <c r="O150">
        <v>1500958800</v>
      </c>
      <c r="P150" s="8">
        <f t="shared" si="7"/>
        <v>42940.208333333328</v>
      </c>
      <c r="Q150">
        <v>1501736400</v>
      </c>
      <c r="R150" s="8">
        <f t="shared" si="8"/>
        <v>42949.208333333328</v>
      </c>
      <c r="S150" t="b">
        <v>0</v>
      </c>
      <c r="T150" t="b">
        <v>0</v>
      </c>
    </row>
    <row r="151" spans="1:20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s="4">
        <f t="shared" si="6"/>
        <v>2.1987096774193549</v>
      </c>
      <c r="I151">
        <f>IF(ISERROR(E151/G151),"0",E151/G151)</f>
        <v>69.907692307692301</v>
      </c>
      <c r="J151" t="s">
        <v>2010</v>
      </c>
      <c r="K151" t="s">
        <v>2020</v>
      </c>
      <c r="M151" t="s">
        <v>20</v>
      </c>
      <c r="N151" t="s">
        <v>21</v>
      </c>
      <c r="O151">
        <v>1357020000</v>
      </c>
      <c r="P151" s="8">
        <f t="shared" si="7"/>
        <v>41274.25</v>
      </c>
      <c r="Q151">
        <v>1361512800</v>
      </c>
      <c r="R151" s="8">
        <f t="shared" si="8"/>
        <v>41326.25</v>
      </c>
      <c r="S151" t="b">
        <v>0</v>
      </c>
      <c r="T151" t="b">
        <v>0</v>
      </c>
    </row>
    <row r="152" spans="1:20" ht="17" hidden="1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s="4">
        <f t="shared" si="6"/>
        <v>0.01</v>
      </c>
      <c r="I152">
        <f>IF(ISERROR(E152/G152),"0",E152/G152)</f>
        <v>1</v>
      </c>
      <c r="J152" t="s">
        <v>2010</v>
      </c>
      <c r="K152" t="s">
        <v>2011</v>
      </c>
      <c r="M152" t="s">
        <v>20</v>
      </c>
      <c r="N152" t="s">
        <v>21</v>
      </c>
      <c r="O152">
        <v>1544940000</v>
      </c>
      <c r="P152" s="8">
        <f t="shared" si="7"/>
        <v>43449.25</v>
      </c>
      <c r="Q152">
        <v>1545026400</v>
      </c>
      <c r="R152" s="8">
        <f t="shared" si="8"/>
        <v>43450.25</v>
      </c>
      <c r="S152" t="b">
        <v>0</v>
      </c>
      <c r="T152" t="b">
        <v>0</v>
      </c>
    </row>
    <row r="153" spans="1:20" ht="17" hidden="1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s="4">
        <f t="shared" si="6"/>
        <v>0.64166909620991253</v>
      </c>
      <c r="I153">
        <f>IF(ISERROR(E153/G153),"0",E153/G153)</f>
        <v>60.011588275391958</v>
      </c>
      <c r="J153" t="s">
        <v>2010</v>
      </c>
      <c r="K153" t="s">
        <v>2018</v>
      </c>
      <c r="M153" t="s">
        <v>20</v>
      </c>
      <c r="N153" t="s">
        <v>21</v>
      </c>
      <c r="O153">
        <v>1402290000</v>
      </c>
      <c r="P153" s="8">
        <f t="shared" si="7"/>
        <v>41798.208333333336</v>
      </c>
      <c r="Q153">
        <v>1406696400</v>
      </c>
      <c r="R153" s="8">
        <f t="shared" si="8"/>
        <v>41849.208333333336</v>
      </c>
      <c r="S153" t="b">
        <v>0</v>
      </c>
      <c r="T153" t="b">
        <v>0</v>
      </c>
    </row>
    <row r="154" spans="1:20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s="4">
        <f t="shared" si="6"/>
        <v>4.2306746987951804</v>
      </c>
      <c r="I154">
        <f>IF(ISERROR(E154/G154),"0",E154/G154)</f>
        <v>52.006220379146917</v>
      </c>
      <c r="J154" t="s">
        <v>2010</v>
      </c>
      <c r="K154" t="s">
        <v>2020</v>
      </c>
      <c r="M154" t="s">
        <v>20</v>
      </c>
      <c r="N154" t="s">
        <v>21</v>
      </c>
      <c r="O154">
        <v>1487311200</v>
      </c>
      <c r="P154" s="8">
        <f t="shared" si="7"/>
        <v>42782.25</v>
      </c>
      <c r="Q154">
        <v>1487916000</v>
      </c>
      <c r="R154" s="8">
        <f t="shared" si="8"/>
        <v>42789.25</v>
      </c>
      <c r="S154" t="b">
        <v>0</v>
      </c>
      <c r="T154" t="b">
        <v>0</v>
      </c>
    </row>
    <row r="155" spans="1:20" ht="17" hidden="1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s="4">
        <f t="shared" si="6"/>
        <v>0.92984160506863778</v>
      </c>
      <c r="I155">
        <f>IF(ISERROR(E155/G155),"0",E155/G155)</f>
        <v>31.000176025347649</v>
      </c>
      <c r="J155" t="s">
        <v>2014</v>
      </c>
      <c r="K155" t="s">
        <v>2015</v>
      </c>
      <c r="M155" t="s">
        <v>20</v>
      </c>
      <c r="N155" t="s">
        <v>21</v>
      </c>
      <c r="O155">
        <v>1350622800</v>
      </c>
      <c r="P155" s="8">
        <f t="shared" si="7"/>
        <v>41200.208333333336</v>
      </c>
      <c r="Q155">
        <v>1351141200</v>
      </c>
      <c r="R155" s="8">
        <f t="shared" si="8"/>
        <v>41206.208333333336</v>
      </c>
      <c r="S155" t="b">
        <v>0</v>
      </c>
      <c r="T155" t="b">
        <v>0</v>
      </c>
    </row>
    <row r="156" spans="1:20" ht="17" hidden="1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s="4">
        <f t="shared" si="6"/>
        <v>0.58756567425569173</v>
      </c>
      <c r="I156">
        <f>IF(ISERROR(E156/G156),"0",E156/G156)</f>
        <v>95.042492917847028</v>
      </c>
      <c r="J156" t="s">
        <v>2010</v>
      </c>
      <c r="K156" t="s">
        <v>2020</v>
      </c>
      <c r="M156" t="s">
        <v>20</v>
      </c>
      <c r="N156" t="s">
        <v>21</v>
      </c>
      <c r="O156">
        <v>1463029200</v>
      </c>
      <c r="P156" s="8">
        <f t="shared" si="7"/>
        <v>42501.208333333328</v>
      </c>
      <c r="Q156">
        <v>1465016400</v>
      </c>
      <c r="R156" s="8">
        <f t="shared" si="8"/>
        <v>42524.208333333328</v>
      </c>
      <c r="S156" t="b">
        <v>0</v>
      </c>
      <c r="T156" t="b">
        <v>1</v>
      </c>
    </row>
    <row r="157" spans="1:20" ht="17" hidden="1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s="4">
        <f t="shared" si="6"/>
        <v>0.65022222222222226</v>
      </c>
      <c r="I157">
        <f>IF(ISERROR(E157/G157),"0",E157/G157)</f>
        <v>75.968174204355108</v>
      </c>
      <c r="J157" t="s">
        <v>2014</v>
      </c>
      <c r="K157" t="s">
        <v>2015</v>
      </c>
      <c r="M157" t="s">
        <v>20</v>
      </c>
      <c r="N157" t="s">
        <v>21</v>
      </c>
      <c r="O157">
        <v>1269493200</v>
      </c>
      <c r="P157" s="8">
        <f t="shared" si="7"/>
        <v>40261.208333333336</v>
      </c>
      <c r="Q157">
        <v>1270789200</v>
      </c>
      <c r="R157" s="8">
        <f t="shared" si="8"/>
        <v>40276.208333333336</v>
      </c>
      <c r="S157" t="b">
        <v>0</v>
      </c>
      <c r="T157" t="b">
        <v>0</v>
      </c>
    </row>
    <row r="158" spans="1:20" ht="17" hidden="1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s="4">
        <f t="shared" si="6"/>
        <v>0.73939560439560437</v>
      </c>
      <c r="I158">
        <f>IF(ISERROR(E158/G158),"0",E158/G158)</f>
        <v>71.013192612137203</v>
      </c>
      <c r="J158" t="s">
        <v>2010</v>
      </c>
      <c r="K158" t="s">
        <v>2011</v>
      </c>
      <c r="M158" t="s">
        <v>24</v>
      </c>
      <c r="N158" t="s">
        <v>25</v>
      </c>
      <c r="O158">
        <v>1570251600</v>
      </c>
      <c r="P158" s="8">
        <f t="shared" si="7"/>
        <v>43742.208333333328</v>
      </c>
      <c r="Q158">
        <v>1572325200</v>
      </c>
      <c r="R158" s="8">
        <f t="shared" si="8"/>
        <v>43766.208333333328</v>
      </c>
      <c r="S158" t="b">
        <v>0</v>
      </c>
      <c r="T158" t="b">
        <v>0</v>
      </c>
    </row>
    <row r="159" spans="1:20" ht="17" hidden="1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s="4">
        <f t="shared" si="6"/>
        <v>0.52666666666666662</v>
      </c>
      <c r="I159">
        <f>IF(ISERROR(E159/G159),"0",E159/G159)</f>
        <v>73.733333333333334</v>
      </c>
      <c r="J159" t="s">
        <v>2029</v>
      </c>
      <c r="K159" t="s">
        <v>2030</v>
      </c>
      <c r="M159" t="s">
        <v>24</v>
      </c>
      <c r="N159" t="s">
        <v>25</v>
      </c>
      <c r="O159">
        <v>1388383200</v>
      </c>
      <c r="P159" s="8">
        <f t="shared" si="7"/>
        <v>41637.25</v>
      </c>
      <c r="Q159">
        <v>1389420000</v>
      </c>
      <c r="R159" s="8">
        <f t="shared" si="8"/>
        <v>41649.25</v>
      </c>
      <c r="S159" t="b">
        <v>0</v>
      </c>
      <c r="T159" t="b">
        <v>0</v>
      </c>
    </row>
    <row r="160" spans="1:20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s="4">
        <f t="shared" si="6"/>
        <v>2.2095238095238097</v>
      </c>
      <c r="I160">
        <f>IF(ISERROR(E160/G160),"0",E160/G160)</f>
        <v>113.17073170731707</v>
      </c>
      <c r="J160" t="s">
        <v>2010</v>
      </c>
      <c r="K160" t="s">
        <v>2011</v>
      </c>
      <c r="M160" t="s">
        <v>20</v>
      </c>
      <c r="N160" t="s">
        <v>21</v>
      </c>
      <c r="O160">
        <v>1449554400</v>
      </c>
      <c r="P160" s="8">
        <f t="shared" si="7"/>
        <v>42345.25</v>
      </c>
      <c r="Q160">
        <v>1449640800</v>
      </c>
      <c r="R160" s="8">
        <f t="shared" si="8"/>
        <v>42346.25</v>
      </c>
      <c r="S160" t="b">
        <v>0</v>
      </c>
      <c r="T160" t="b">
        <v>0</v>
      </c>
    </row>
    <row r="161" spans="1:20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s="4">
        <f t="shared" si="6"/>
        <v>1.0001150627615063</v>
      </c>
      <c r="I161">
        <f>IF(ISERROR(E161/G161),"0",E161/G161)</f>
        <v>105.00933552992861</v>
      </c>
      <c r="J161" t="s">
        <v>2014</v>
      </c>
      <c r="K161" t="s">
        <v>2015</v>
      </c>
      <c r="M161" t="s">
        <v>20</v>
      </c>
      <c r="N161" t="s">
        <v>21</v>
      </c>
      <c r="O161">
        <v>1553662800</v>
      </c>
      <c r="P161" s="8">
        <f t="shared" si="7"/>
        <v>43550.208333333328</v>
      </c>
      <c r="Q161">
        <v>1555218000</v>
      </c>
      <c r="R161" s="8">
        <f t="shared" si="8"/>
        <v>43568.208333333328</v>
      </c>
      <c r="S161" t="b">
        <v>0</v>
      </c>
      <c r="T161" t="b">
        <v>1</v>
      </c>
    </row>
    <row r="162" spans="1:20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s="4">
        <f t="shared" si="6"/>
        <v>1.6231249999999999</v>
      </c>
      <c r="I162">
        <f>IF(ISERROR(E162/G162),"0",E162/G162)</f>
        <v>79.176829268292678</v>
      </c>
      <c r="J162" t="s">
        <v>2012</v>
      </c>
      <c r="K162" t="s">
        <v>2021</v>
      </c>
      <c r="M162" t="s">
        <v>20</v>
      </c>
      <c r="N162" t="s">
        <v>21</v>
      </c>
      <c r="O162">
        <v>1556341200</v>
      </c>
      <c r="P162" s="8">
        <f t="shared" si="7"/>
        <v>43581.208333333328</v>
      </c>
      <c r="Q162">
        <v>1557723600</v>
      </c>
      <c r="R162" s="8">
        <f t="shared" si="8"/>
        <v>43597.208333333328</v>
      </c>
      <c r="S162" t="b">
        <v>0</v>
      </c>
      <c r="T162" t="b">
        <v>0</v>
      </c>
    </row>
    <row r="163" spans="1:20" ht="34" hidden="1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s="4">
        <f t="shared" si="6"/>
        <v>0.78181818181818186</v>
      </c>
      <c r="I163">
        <f>IF(ISERROR(E163/G163),"0",E163/G163)</f>
        <v>57.333333333333336</v>
      </c>
      <c r="J163" t="s">
        <v>2012</v>
      </c>
      <c r="K163" t="s">
        <v>2013</v>
      </c>
      <c r="M163" t="s">
        <v>20</v>
      </c>
      <c r="N163" t="s">
        <v>21</v>
      </c>
      <c r="O163">
        <v>1442984400</v>
      </c>
      <c r="P163" s="8">
        <f t="shared" si="7"/>
        <v>42269.208333333328</v>
      </c>
      <c r="Q163">
        <v>1443502800</v>
      </c>
      <c r="R163" s="8">
        <f t="shared" si="8"/>
        <v>42275.208333333328</v>
      </c>
      <c r="S163" t="b">
        <v>0</v>
      </c>
      <c r="T163" t="b">
        <v>1</v>
      </c>
    </row>
    <row r="164" spans="1:20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s="4">
        <f t="shared" si="6"/>
        <v>1.4973770491803278</v>
      </c>
      <c r="I164">
        <f>IF(ISERROR(E164/G164),"0",E164/G164)</f>
        <v>58.178343949044589</v>
      </c>
      <c r="J164" t="s">
        <v>2010</v>
      </c>
      <c r="K164" t="s">
        <v>2011</v>
      </c>
      <c r="M164" t="s">
        <v>86</v>
      </c>
      <c r="N164" t="s">
        <v>87</v>
      </c>
      <c r="O164">
        <v>1544248800</v>
      </c>
      <c r="P164" s="8">
        <f t="shared" si="7"/>
        <v>43441.25</v>
      </c>
      <c r="Q164">
        <v>1546840800</v>
      </c>
      <c r="R164" s="8">
        <f t="shared" si="8"/>
        <v>43471.25</v>
      </c>
      <c r="S164" t="b">
        <v>0</v>
      </c>
      <c r="T164" t="b">
        <v>0</v>
      </c>
    </row>
    <row r="165" spans="1:20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s="4">
        <f t="shared" si="6"/>
        <v>2.5325714285714285</v>
      </c>
      <c r="I165">
        <f>IF(ISERROR(E165/G165),"0",E165/G165)</f>
        <v>36.032520325203251</v>
      </c>
      <c r="J165" t="s">
        <v>2029</v>
      </c>
      <c r="K165" t="s">
        <v>2030</v>
      </c>
      <c r="M165" t="s">
        <v>20</v>
      </c>
      <c r="N165" t="s">
        <v>21</v>
      </c>
      <c r="O165">
        <v>1508475600</v>
      </c>
      <c r="P165" s="8">
        <f t="shared" si="7"/>
        <v>43027.208333333328</v>
      </c>
      <c r="Q165">
        <v>1512712800</v>
      </c>
      <c r="R165" s="8">
        <f t="shared" si="8"/>
        <v>43076.25</v>
      </c>
      <c r="S165" t="b">
        <v>0</v>
      </c>
      <c r="T165" t="b">
        <v>1</v>
      </c>
    </row>
    <row r="166" spans="1:20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s="4">
        <f t="shared" si="6"/>
        <v>1.0016943521594683</v>
      </c>
      <c r="I166">
        <f>IF(ISERROR(E166/G166),"0",E166/G166)</f>
        <v>107.99068767908309</v>
      </c>
      <c r="J166" t="s">
        <v>2014</v>
      </c>
      <c r="K166" t="s">
        <v>2015</v>
      </c>
      <c r="M166" t="s">
        <v>20</v>
      </c>
      <c r="N166" t="s">
        <v>21</v>
      </c>
      <c r="O166">
        <v>1507438800</v>
      </c>
      <c r="P166" s="8">
        <f t="shared" si="7"/>
        <v>43015.208333333328</v>
      </c>
      <c r="Q166">
        <v>1507525200</v>
      </c>
      <c r="R166" s="8">
        <f t="shared" si="8"/>
        <v>43016.208333333328</v>
      </c>
      <c r="S166" t="b">
        <v>0</v>
      </c>
      <c r="T166" t="b">
        <v>0</v>
      </c>
    </row>
    <row r="167" spans="1:20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s="4">
        <f t="shared" si="6"/>
        <v>1.2199004424778761</v>
      </c>
      <c r="I167">
        <f>IF(ISERROR(E167/G167),"0",E167/G167)</f>
        <v>44.005985634477256</v>
      </c>
      <c r="J167" t="s">
        <v>2012</v>
      </c>
      <c r="K167" t="s">
        <v>2013</v>
      </c>
      <c r="M167" t="s">
        <v>20</v>
      </c>
      <c r="N167" t="s">
        <v>21</v>
      </c>
      <c r="O167">
        <v>1501563600</v>
      </c>
      <c r="P167" s="8">
        <f t="shared" si="7"/>
        <v>42947.208333333328</v>
      </c>
      <c r="Q167">
        <v>1504328400</v>
      </c>
      <c r="R167" s="8">
        <f t="shared" si="8"/>
        <v>42979.208333333328</v>
      </c>
      <c r="S167" t="b">
        <v>0</v>
      </c>
      <c r="T167" t="b">
        <v>0</v>
      </c>
    </row>
    <row r="168" spans="1:20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s="4">
        <f t="shared" si="6"/>
        <v>1.3713265306122449</v>
      </c>
      <c r="I168">
        <f>IF(ISERROR(E168/G168),"0",E168/G168)</f>
        <v>55.077868852459019</v>
      </c>
      <c r="J168" t="s">
        <v>2029</v>
      </c>
      <c r="K168" t="s">
        <v>2030</v>
      </c>
      <c r="M168" t="s">
        <v>20</v>
      </c>
      <c r="N168" t="s">
        <v>21</v>
      </c>
      <c r="O168">
        <v>1292997600</v>
      </c>
      <c r="P168" s="8">
        <f t="shared" si="7"/>
        <v>40533.25</v>
      </c>
      <c r="Q168">
        <v>1293343200</v>
      </c>
      <c r="R168" s="8">
        <f t="shared" si="8"/>
        <v>40537.25</v>
      </c>
      <c r="S168" t="b">
        <v>0</v>
      </c>
      <c r="T168" t="b">
        <v>0</v>
      </c>
    </row>
    <row r="169" spans="1:20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s="4">
        <f t="shared" si="6"/>
        <v>4.155384615384615</v>
      </c>
      <c r="I169">
        <f>IF(ISERROR(E169/G169),"0",E169/G169)</f>
        <v>74</v>
      </c>
      <c r="J169" t="s">
        <v>2014</v>
      </c>
      <c r="K169" t="s">
        <v>2015</v>
      </c>
      <c r="M169" t="s">
        <v>24</v>
      </c>
      <c r="N169" t="s">
        <v>25</v>
      </c>
      <c r="O169">
        <v>1370840400</v>
      </c>
      <c r="P169" s="8">
        <f t="shared" si="7"/>
        <v>41434.208333333336</v>
      </c>
      <c r="Q169">
        <v>1371704400</v>
      </c>
      <c r="R169" s="8">
        <f t="shared" si="8"/>
        <v>41444.208333333336</v>
      </c>
      <c r="S169" t="b">
        <v>0</v>
      </c>
      <c r="T169" t="b">
        <v>0</v>
      </c>
    </row>
    <row r="170" spans="1:20" ht="17" hidden="1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s="4">
        <f t="shared" si="6"/>
        <v>0.3130913348946136</v>
      </c>
      <c r="I170">
        <f>IF(ISERROR(E170/G170),"0",E170/G170)</f>
        <v>41.996858638743454</v>
      </c>
      <c r="J170" t="s">
        <v>2010</v>
      </c>
      <c r="K170" t="s">
        <v>2020</v>
      </c>
      <c r="M170" t="s">
        <v>32</v>
      </c>
      <c r="N170" t="s">
        <v>33</v>
      </c>
      <c r="O170">
        <v>1550815200</v>
      </c>
      <c r="P170" s="8">
        <f t="shared" si="7"/>
        <v>43517.25</v>
      </c>
      <c r="Q170">
        <v>1552798800</v>
      </c>
      <c r="R170" s="8">
        <f t="shared" si="8"/>
        <v>43540.208333333328</v>
      </c>
      <c r="S170" t="b">
        <v>0</v>
      </c>
      <c r="T170" t="b">
        <v>1</v>
      </c>
    </row>
    <row r="171" spans="1:20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s="4">
        <f t="shared" si="6"/>
        <v>4.240815450643777</v>
      </c>
      <c r="I171">
        <f>IF(ISERROR(E171/G171),"0",E171/G171)</f>
        <v>77.988161010260455</v>
      </c>
      <c r="J171" t="s">
        <v>2016</v>
      </c>
      <c r="K171" t="s">
        <v>2027</v>
      </c>
      <c r="M171" t="s">
        <v>20</v>
      </c>
      <c r="N171" t="s">
        <v>21</v>
      </c>
      <c r="O171">
        <v>1339909200</v>
      </c>
      <c r="P171" s="8">
        <f t="shared" si="7"/>
        <v>41076.208333333336</v>
      </c>
      <c r="Q171">
        <v>1342328400</v>
      </c>
      <c r="R171" s="8">
        <f t="shared" si="8"/>
        <v>41104.208333333336</v>
      </c>
      <c r="S171" t="b">
        <v>0</v>
      </c>
      <c r="T171" t="b">
        <v>1</v>
      </c>
    </row>
    <row r="172" spans="1:20" ht="17" hidden="1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s="4">
        <f t="shared" si="6"/>
        <v>2.9388623072833599E-2</v>
      </c>
      <c r="I172">
        <f>IF(ISERROR(E172/G172),"0",E172/G172)</f>
        <v>82.507462686567166</v>
      </c>
      <c r="J172" t="s">
        <v>2010</v>
      </c>
      <c r="K172" t="s">
        <v>2020</v>
      </c>
      <c r="M172" t="s">
        <v>20</v>
      </c>
      <c r="N172" t="s">
        <v>21</v>
      </c>
      <c r="O172">
        <v>1501736400</v>
      </c>
      <c r="P172" s="8">
        <f t="shared" si="7"/>
        <v>42949.208333333328</v>
      </c>
      <c r="Q172">
        <v>1502341200</v>
      </c>
      <c r="R172" s="8">
        <f t="shared" si="8"/>
        <v>42956.208333333328</v>
      </c>
      <c r="S172" t="b">
        <v>0</v>
      </c>
      <c r="T172" t="b">
        <v>0</v>
      </c>
    </row>
    <row r="173" spans="1:20" ht="34" hidden="1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s="4">
        <f t="shared" si="6"/>
        <v>0.1063265306122449</v>
      </c>
      <c r="I173">
        <f>IF(ISERROR(E173/G173),"0",E173/G173)</f>
        <v>104.2</v>
      </c>
      <c r="J173" t="s">
        <v>2022</v>
      </c>
      <c r="K173" t="s">
        <v>2034</v>
      </c>
      <c r="M173" t="s">
        <v>20</v>
      </c>
      <c r="N173" t="s">
        <v>21</v>
      </c>
      <c r="O173">
        <v>1395291600</v>
      </c>
      <c r="P173" s="8">
        <f t="shared" si="7"/>
        <v>41717.208333333336</v>
      </c>
      <c r="Q173">
        <v>1397192400</v>
      </c>
      <c r="R173" s="8">
        <f t="shared" si="8"/>
        <v>41739.208333333336</v>
      </c>
      <c r="S173" t="b">
        <v>0</v>
      </c>
      <c r="T173" t="b">
        <v>0</v>
      </c>
    </row>
    <row r="174" spans="1:20" ht="17" hidden="1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s="4">
        <f t="shared" si="6"/>
        <v>0.82874999999999999</v>
      </c>
      <c r="I174">
        <f>IF(ISERROR(E174/G174),"0",E174/G174)</f>
        <v>25.5</v>
      </c>
      <c r="J174" t="s">
        <v>2016</v>
      </c>
      <c r="K174" t="s">
        <v>2017</v>
      </c>
      <c r="M174" t="s">
        <v>20</v>
      </c>
      <c r="N174" t="s">
        <v>21</v>
      </c>
      <c r="O174">
        <v>1405746000</v>
      </c>
      <c r="P174" s="8">
        <f t="shared" si="7"/>
        <v>41838.208333333336</v>
      </c>
      <c r="Q174">
        <v>1407042000</v>
      </c>
      <c r="R174" s="8">
        <f t="shared" si="8"/>
        <v>41853.208333333336</v>
      </c>
      <c r="S174" t="b">
        <v>0</v>
      </c>
      <c r="T174" t="b">
        <v>1</v>
      </c>
    </row>
    <row r="175" spans="1:20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s="4">
        <f t="shared" si="6"/>
        <v>1.6301447776628748</v>
      </c>
      <c r="I175">
        <f>IF(ISERROR(E175/G175),"0",E175/G175)</f>
        <v>100.98334401024984</v>
      </c>
      <c r="J175" t="s">
        <v>2014</v>
      </c>
      <c r="K175" t="s">
        <v>2015</v>
      </c>
      <c r="M175" t="s">
        <v>20</v>
      </c>
      <c r="N175" t="s">
        <v>21</v>
      </c>
      <c r="O175">
        <v>1368853200</v>
      </c>
      <c r="P175" s="8">
        <f t="shared" si="7"/>
        <v>41411.208333333336</v>
      </c>
      <c r="Q175">
        <v>1369371600</v>
      </c>
      <c r="R175" s="8">
        <f t="shared" si="8"/>
        <v>41417.208333333336</v>
      </c>
      <c r="S175" t="b">
        <v>0</v>
      </c>
      <c r="T175" t="b">
        <v>0</v>
      </c>
    </row>
    <row r="176" spans="1:20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s="4">
        <f t="shared" si="6"/>
        <v>8.9466666666666672</v>
      </c>
      <c r="I176">
        <f>IF(ISERROR(E176/G176),"0",E176/G176)</f>
        <v>111.83333333333333</v>
      </c>
      <c r="J176" t="s">
        <v>2012</v>
      </c>
      <c r="K176" t="s">
        <v>2021</v>
      </c>
      <c r="M176" t="s">
        <v>20</v>
      </c>
      <c r="N176" t="s">
        <v>21</v>
      </c>
      <c r="O176">
        <v>1444021200</v>
      </c>
      <c r="P176" s="8">
        <f t="shared" si="7"/>
        <v>42281.208333333328</v>
      </c>
      <c r="Q176">
        <v>1444107600</v>
      </c>
      <c r="R176" s="8">
        <f t="shared" si="8"/>
        <v>42282.208333333328</v>
      </c>
      <c r="S176" t="b">
        <v>0</v>
      </c>
      <c r="T176" t="b">
        <v>1</v>
      </c>
    </row>
    <row r="177" spans="1:20" ht="17" hidden="1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s="4">
        <f t="shared" si="6"/>
        <v>0.26191501103752757</v>
      </c>
      <c r="I177">
        <f>IF(ISERROR(E177/G177),"0",E177/G177)</f>
        <v>41.999115044247787</v>
      </c>
      <c r="J177" t="s">
        <v>2014</v>
      </c>
      <c r="K177" t="s">
        <v>2015</v>
      </c>
      <c r="M177" t="s">
        <v>20</v>
      </c>
      <c r="N177" t="s">
        <v>21</v>
      </c>
      <c r="O177">
        <v>1472619600</v>
      </c>
      <c r="P177" s="8">
        <f t="shared" si="7"/>
        <v>42612.208333333328</v>
      </c>
      <c r="Q177">
        <v>1474261200</v>
      </c>
      <c r="R177" s="8">
        <f t="shared" si="8"/>
        <v>42631.208333333328</v>
      </c>
      <c r="S177" t="b">
        <v>0</v>
      </c>
      <c r="T177" t="b">
        <v>0</v>
      </c>
    </row>
    <row r="178" spans="1:20" ht="34" hidden="1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s="4">
        <f t="shared" si="6"/>
        <v>0.74834782608695649</v>
      </c>
      <c r="I178">
        <f>IF(ISERROR(E178/G178),"0",E178/G178)</f>
        <v>110.05115089514067</v>
      </c>
      <c r="J178" t="s">
        <v>2014</v>
      </c>
      <c r="K178" t="s">
        <v>2015</v>
      </c>
      <c r="M178" t="s">
        <v>20</v>
      </c>
      <c r="N178" t="s">
        <v>21</v>
      </c>
      <c r="O178">
        <v>1472878800</v>
      </c>
      <c r="P178" s="8">
        <f t="shared" si="7"/>
        <v>42615.208333333328</v>
      </c>
      <c r="Q178">
        <v>1473656400</v>
      </c>
      <c r="R178" s="8">
        <f t="shared" si="8"/>
        <v>42624.208333333328</v>
      </c>
      <c r="S178" t="b">
        <v>0</v>
      </c>
      <c r="T178" t="b">
        <v>0</v>
      </c>
    </row>
    <row r="179" spans="1:20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s="4">
        <f t="shared" si="6"/>
        <v>4.1647680412371137</v>
      </c>
      <c r="I179">
        <f>IF(ISERROR(E179/G179),"0",E179/G179)</f>
        <v>58.997079225994888</v>
      </c>
      <c r="J179" t="s">
        <v>2014</v>
      </c>
      <c r="K179" t="s">
        <v>2015</v>
      </c>
      <c r="M179" t="s">
        <v>20</v>
      </c>
      <c r="N179" t="s">
        <v>21</v>
      </c>
      <c r="O179">
        <v>1289800800</v>
      </c>
      <c r="P179" s="8">
        <f t="shared" si="7"/>
        <v>40496.25</v>
      </c>
      <c r="Q179">
        <v>1291960800</v>
      </c>
      <c r="R179" s="8">
        <f t="shared" si="8"/>
        <v>40521.25</v>
      </c>
      <c r="S179" t="b">
        <v>0</v>
      </c>
      <c r="T179" t="b">
        <v>0</v>
      </c>
    </row>
    <row r="180" spans="1:20" ht="17" hidden="1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s="4">
        <f t="shared" si="6"/>
        <v>0.96208333333333329</v>
      </c>
      <c r="I180">
        <f>IF(ISERROR(E180/G180),"0",E180/G180)</f>
        <v>32.985714285714288</v>
      </c>
      <c r="J180" t="s">
        <v>2008</v>
      </c>
      <c r="K180" t="s">
        <v>2009</v>
      </c>
      <c r="M180" t="s">
        <v>20</v>
      </c>
      <c r="N180" t="s">
        <v>21</v>
      </c>
      <c r="O180">
        <v>1505970000</v>
      </c>
      <c r="P180" s="8">
        <f t="shared" si="7"/>
        <v>42998.208333333328</v>
      </c>
      <c r="Q180">
        <v>1506747600</v>
      </c>
      <c r="R180" s="8">
        <f t="shared" si="8"/>
        <v>43007.208333333328</v>
      </c>
      <c r="S180" t="b">
        <v>0</v>
      </c>
      <c r="T180" t="b">
        <v>0</v>
      </c>
    </row>
    <row r="181" spans="1:20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s="4">
        <f t="shared" si="6"/>
        <v>3.5771910112359548</v>
      </c>
      <c r="I181">
        <f>IF(ISERROR(E181/G181),"0",E181/G181)</f>
        <v>45.005654509471306</v>
      </c>
      <c r="J181" t="s">
        <v>2014</v>
      </c>
      <c r="K181" t="s">
        <v>2015</v>
      </c>
      <c r="M181" t="s">
        <v>15</v>
      </c>
      <c r="N181" t="s">
        <v>16</v>
      </c>
      <c r="O181">
        <v>1363496400</v>
      </c>
      <c r="P181" s="8">
        <f t="shared" si="7"/>
        <v>41349.208333333336</v>
      </c>
      <c r="Q181">
        <v>1363582800</v>
      </c>
      <c r="R181" s="8">
        <f t="shared" si="8"/>
        <v>41350.208333333336</v>
      </c>
      <c r="S181" t="b">
        <v>0</v>
      </c>
      <c r="T181" t="b">
        <v>1</v>
      </c>
    </row>
    <row r="182" spans="1:20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s="4">
        <f t="shared" si="6"/>
        <v>3.0845714285714285</v>
      </c>
      <c r="I182">
        <f>IF(ISERROR(E182/G182),"0",E182/G182)</f>
        <v>81.98196487897485</v>
      </c>
      <c r="J182" t="s">
        <v>2012</v>
      </c>
      <c r="K182" t="s">
        <v>2021</v>
      </c>
      <c r="M182" t="s">
        <v>24</v>
      </c>
      <c r="N182" t="s">
        <v>25</v>
      </c>
      <c r="O182">
        <v>1269234000</v>
      </c>
      <c r="P182" s="8">
        <f t="shared" si="7"/>
        <v>40258.208333333336</v>
      </c>
      <c r="Q182">
        <v>1269666000</v>
      </c>
      <c r="R182" s="8">
        <f t="shared" si="8"/>
        <v>40263.208333333336</v>
      </c>
      <c r="S182" t="b">
        <v>0</v>
      </c>
      <c r="T182" t="b">
        <v>0</v>
      </c>
    </row>
    <row r="183" spans="1:20" ht="17" hidden="1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s="4">
        <f t="shared" si="6"/>
        <v>0.61802325581395345</v>
      </c>
      <c r="I183">
        <f>IF(ISERROR(E183/G183),"0",E183/G183)</f>
        <v>39.080882352941174</v>
      </c>
      <c r="J183" t="s">
        <v>2012</v>
      </c>
      <c r="K183" t="s">
        <v>2013</v>
      </c>
      <c r="M183" t="s">
        <v>20</v>
      </c>
      <c r="N183" t="s">
        <v>21</v>
      </c>
      <c r="O183">
        <v>1507093200</v>
      </c>
      <c r="P183" s="8">
        <f t="shared" si="7"/>
        <v>43011.208333333328</v>
      </c>
      <c r="Q183">
        <v>1508648400</v>
      </c>
      <c r="R183" s="8">
        <f t="shared" si="8"/>
        <v>43029.208333333328</v>
      </c>
      <c r="S183" t="b">
        <v>0</v>
      </c>
      <c r="T183" t="b">
        <v>0</v>
      </c>
    </row>
    <row r="184" spans="1:20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s="4">
        <f t="shared" si="6"/>
        <v>7.2232472324723247</v>
      </c>
      <c r="I184">
        <f>IF(ISERROR(E184/G184),"0",E184/G184)</f>
        <v>58.996383363471971</v>
      </c>
      <c r="J184" t="s">
        <v>2014</v>
      </c>
      <c r="K184" t="s">
        <v>2015</v>
      </c>
      <c r="M184" t="s">
        <v>32</v>
      </c>
      <c r="N184" t="s">
        <v>33</v>
      </c>
      <c r="O184">
        <v>1560574800</v>
      </c>
      <c r="P184" s="8">
        <f t="shared" si="7"/>
        <v>43630.208333333328</v>
      </c>
      <c r="Q184">
        <v>1561957200</v>
      </c>
      <c r="R184" s="8">
        <f t="shared" si="8"/>
        <v>43646.208333333328</v>
      </c>
      <c r="S184" t="b">
        <v>0</v>
      </c>
      <c r="T184" t="b">
        <v>0</v>
      </c>
    </row>
    <row r="185" spans="1:20" ht="34" hidden="1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s="4">
        <f t="shared" si="6"/>
        <v>0.69117647058823528</v>
      </c>
      <c r="I185">
        <f>IF(ISERROR(E185/G185),"0",E185/G185)</f>
        <v>40.988372093023258</v>
      </c>
      <c r="J185" t="s">
        <v>2010</v>
      </c>
      <c r="K185" t="s">
        <v>2011</v>
      </c>
      <c r="M185" t="s">
        <v>15</v>
      </c>
      <c r="N185" t="s">
        <v>16</v>
      </c>
      <c r="O185">
        <v>1284008400</v>
      </c>
      <c r="P185" s="8">
        <f t="shared" si="7"/>
        <v>40429.208333333336</v>
      </c>
      <c r="Q185">
        <v>1285131600</v>
      </c>
      <c r="R185" s="8">
        <f t="shared" si="8"/>
        <v>40442.208333333336</v>
      </c>
      <c r="S185" t="b">
        <v>0</v>
      </c>
      <c r="T185" t="b">
        <v>0</v>
      </c>
    </row>
    <row r="186" spans="1:20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s="4">
        <f t="shared" si="6"/>
        <v>2.9305555555555554</v>
      </c>
      <c r="I186">
        <f>IF(ISERROR(E186/G186),"0",E186/G186)</f>
        <v>31.029411764705884</v>
      </c>
      <c r="J186" t="s">
        <v>2014</v>
      </c>
      <c r="K186" t="s">
        <v>2015</v>
      </c>
      <c r="M186" t="s">
        <v>20</v>
      </c>
      <c r="N186" t="s">
        <v>21</v>
      </c>
      <c r="O186">
        <v>1556859600</v>
      </c>
      <c r="P186" s="8">
        <f t="shared" si="7"/>
        <v>43587.208333333328</v>
      </c>
      <c r="Q186">
        <v>1556946000</v>
      </c>
      <c r="R186" s="8">
        <f t="shared" si="8"/>
        <v>43588.208333333328</v>
      </c>
      <c r="S186" t="b">
        <v>0</v>
      </c>
      <c r="T186" t="b">
        <v>0</v>
      </c>
    </row>
    <row r="187" spans="1:20" ht="17" hidden="1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s="4">
        <f t="shared" si="6"/>
        <v>0.71799999999999997</v>
      </c>
      <c r="I187">
        <f>IF(ISERROR(E187/G187),"0",E187/G187)</f>
        <v>37.789473684210527</v>
      </c>
      <c r="J187" t="s">
        <v>2016</v>
      </c>
      <c r="K187" t="s">
        <v>2035</v>
      </c>
      <c r="M187" t="s">
        <v>20</v>
      </c>
      <c r="N187" t="s">
        <v>21</v>
      </c>
      <c r="O187">
        <v>1526187600</v>
      </c>
      <c r="P187" s="8">
        <f t="shared" si="7"/>
        <v>43232.208333333328</v>
      </c>
      <c r="Q187">
        <v>1527138000</v>
      </c>
      <c r="R187" s="8">
        <f t="shared" si="8"/>
        <v>43243.208333333328</v>
      </c>
      <c r="S187" t="b">
        <v>0</v>
      </c>
      <c r="T187" t="b">
        <v>0</v>
      </c>
    </row>
    <row r="188" spans="1:20" ht="17" hidden="1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s="4">
        <f t="shared" si="6"/>
        <v>0.31934684684684683</v>
      </c>
      <c r="I188">
        <f>IF(ISERROR(E188/G188),"0",E188/G188)</f>
        <v>32.006772009029348</v>
      </c>
      <c r="J188" t="s">
        <v>2014</v>
      </c>
      <c r="K188" t="s">
        <v>2015</v>
      </c>
      <c r="M188" t="s">
        <v>20</v>
      </c>
      <c r="N188" t="s">
        <v>21</v>
      </c>
      <c r="O188">
        <v>1400821200</v>
      </c>
      <c r="P188" s="8">
        <f t="shared" si="7"/>
        <v>41781.208333333336</v>
      </c>
      <c r="Q188">
        <v>1402117200</v>
      </c>
      <c r="R188" s="8">
        <f t="shared" si="8"/>
        <v>41796.208333333336</v>
      </c>
      <c r="S188" t="b">
        <v>0</v>
      </c>
      <c r="T188" t="b">
        <v>0</v>
      </c>
    </row>
    <row r="189" spans="1:20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s="4">
        <f t="shared" si="6"/>
        <v>2.2987375415282392</v>
      </c>
      <c r="I189">
        <f>IF(ISERROR(E189/G189),"0",E189/G189)</f>
        <v>95.966712898751737</v>
      </c>
      <c r="J189" t="s">
        <v>2016</v>
      </c>
      <c r="K189" t="s">
        <v>2027</v>
      </c>
      <c r="M189" t="s">
        <v>15</v>
      </c>
      <c r="N189" t="s">
        <v>16</v>
      </c>
      <c r="O189">
        <v>1361599200</v>
      </c>
      <c r="P189" s="8">
        <f t="shared" si="7"/>
        <v>41327.25</v>
      </c>
      <c r="Q189">
        <v>1364014800</v>
      </c>
      <c r="R189" s="8">
        <f t="shared" si="8"/>
        <v>41355.208333333336</v>
      </c>
      <c r="S189" t="b">
        <v>0</v>
      </c>
      <c r="T189" t="b">
        <v>1</v>
      </c>
    </row>
    <row r="190" spans="1:20" ht="17" hidden="1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s="4">
        <f t="shared" si="6"/>
        <v>0.3201219512195122</v>
      </c>
      <c r="I190">
        <f>IF(ISERROR(E190/G190),"0",E190/G190)</f>
        <v>75</v>
      </c>
      <c r="J190" t="s">
        <v>2014</v>
      </c>
      <c r="K190" t="s">
        <v>2015</v>
      </c>
      <c r="M190" t="s">
        <v>94</v>
      </c>
      <c r="N190" t="s">
        <v>95</v>
      </c>
      <c r="O190">
        <v>1417500000</v>
      </c>
      <c r="P190" s="8">
        <f t="shared" si="7"/>
        <v>41974.25</v>
      </c>
      <c r="Q190">
        <v>1417586400</v>
      </c>
      <c r="R190" s="8">
        <f t="shared" si="8"/>
        <v>41975.25</v>
      </c>
      <c r="S190" t="b">
        <v>0</v>
      </c>
      <c r="T190" t="b">
        <v>0</v>
      </c>
    </row>
    <row r="191" spans="1:20" ht="17" hidden="1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s="4">
        <f t="shared" si="6"/>
        <v>0.23525352848928385</v>
      </c>
      <c r="I191">
        <f>IF(ISERROR(E191/G191),"0",E191/G191)</f>
        <v>102.0498866213152</v>
      </c>
      <c r="J191" t="s">
        <v>2014</v>
      </c>
      <c r="K191" t="s">
        <v>2015</v>
      </c>
      <c r="M191" t="s">
        <v>20</v>
      </c>
      <c r="N191" t="s">
        <v>21</v>
      </c>
      <c r="O191">
        <v>1457071200</v>
      </c>
      <c r="P191" s="8">
        <f t="shared" si="7"/>
        <v>42432.25</v>
      </c>
      <c r="Q191">
        <v>1457071200</v>
      </c>
      <c r="R191" s="8">
        <f t="shared" si="8"/>
        <v>42432.25</v>
      </c>
      <c r="S191" t="b">
        <v>0</v>
      </c>
      <c r="T191" t="b">
        <v>0</v>
      </c>
    </row>
    <row r="192" spans="1:20" ht="17" hidden="1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s="4">
        <f t="shared" si="6"/>
        <v>0.68594594594594593</v>
      </c>
      <c r="I192">
        <f>IF(ISERROR(E192/G192),"0",E192/G192)</f>
        <v>105.75</v>
      </c>
      <c r="J192" t="s">
        <v>2014</v>
      </c>
      <c r="K192" t="s">
        <v>2015</v>
      </c>
      <c r="M192" t="s">
        <v>20</v>
      </c>
      <c r="N192" t="s">
        <v>21</v>
      </c>
      <c r="O192">
        <v>1370322000</v>
      </c>
      <c r="P192" s="8">
        <f t="shared" si="7"/>
        <v>41428.208333333336</v>
      </c>
      <c r="Q192">
        <v>1370408400</v>
      </c>
      <c r="R192" s="8">
        <f t="shared" si="8"/>
        <v>41429.208333333336</v>
      </c>
      <c r="S192" t="b">
        <v>0</v>
      </c>
      <c r="T192" t="b">
        <v>1</v>
      </c>
    </row>
    <row r="193" spans="1:20" ht="17" hidden="1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s="4">
        <f t="shared" si="6"/>
        <v>0.37952380952380954</v>
      </c>
      <c r="I193">
        <f>IF(ISERROR(E193/G193),"0",E193/G193)</f>
        <v>37.069767441860463</v>
      </c>
      <c r="J193" t="s">
        <v>2014</v>
      </c>
      <c r="K193" t="s">
        <v>2015</v>
      </c>
      <c r="M193" t="s">
        <v>94</v>
      </c>
      <c r="N193" t="s">
        <v>95</v>
      </c>
      <c r="O193">
        <v>1552366800</v>
      </c>
      <c r="P193" s="8">
        <f t="shared" si="7"/>
        <v>43535.208333333328</v>
      </c>
      <c r="Q193">
        <v>1552626000</v>
      </c>
      <c r="R193" s="8">
        <f t="shared" si="8"/>
        <v>43538.208333333328</v>
      </c>
      <c r="S193" t="b">
        <v>0</v>
      </c>
      <c r="T193" t="b">
        <v>0</v>
      </c>
    </row>
    <row r="194" spans="1:20" ht="17" hidden="1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s="4">
        <f t="shared" ref="H194:H257" si="9">(E194/D194)*1</f>
        <v>0.19992957746478873</v>
      </c>
      <c r="I194">
        <f>IF(ISERROR(E194/G194),"0",E194/G194)</f>
        <v>35.049382716049379</v>
      </c>
      <c r="J194" t="s">
        <v>2010</v>
      </c>
      <c r="K194" t="s">
        <v>2011</v>
      </c>
      <c r="M194" t="s">
        <v>20</v>
      </c>
      <c r="N194" t="s">
        <v>21</v>
      </c>
      <c r="O194">
        <v>1403845200</v>
      </c>
      <c r="P194" s="8">
        <f t="shared" si="7"/>
        <v>41816.208333333336</v>
      </c>
      <c r="Q194">
        <v>1404190800</v>
      </c>
      <c r="R194" s="8">
        <f t="shared" si="8"/>
        <v>41820.208333333336</v>
      </c>
      <c r="S194" t="b">
        <v>0</v>
      </c>
      <c r="T194" t="b">
        <v>0</v>
      </c>
    </row>
    <row r="195" spans="1:20" ht="17" hidden="1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s="4">
        <f t="shared" si="9"/>
        <v>0.45636363636363636</v>
      </c>
      <c r="I195">
        <f>IF(ISERROR(E195/G195),"0",E195/G195)</f>
        <v>46.338461538461537</v>
      </c>
      <c r="J195" t="s">
        <v>2010</v>
      </c>
      <c r="K195" t="s">
        <v>2020</v>
      </c>
      <c r="M195" t="s">
        <v>20</v>
      </c>
      <c r="N195" t="s">
        <v>21</v>
      </c>
      <c r="O195">
        <v>1523163600</v>
      </c>
      <c r="P195" s="8">
        <f t="shared" ref="P195:P258" si="10">(((O195/60)/60)/24)+DATE(1970,1,)</f>
        <v>43197.208333333328</v>
      </c>
      <c r="Q195">
        <v>1523509200</v>
      </c>
      <c r="R195" s="8">
        <f t="shared" ref="R195:R258" si="11">(((Q195/60)/60)/24)+DATE(1970,1,)</f>
        <v>43201.208333333328</v>
      </c>
      <c r="S195" t="b">
        <v>1</v>
      </c>
      <c r="T195" t="b">
        <v>0</v>
      </c>
    </row>
    <row r="196" spans="1:20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s="4">
        <f t="shared" si="9"/>
        <v>1.227605633802817</v>
      </c>
      <c r="I196">
        <f>IF(ISERROR(E196/G196),"0",E196/G196)</f>
        <v>69.174603174603178</v>
      </c>
      <c r="J196" t="s">
        <v>2010</v>
      </c>
      <c r="K196" t="s">
        <v>2032</v>
      </c>
      <c r="M196" t="s">
        <v>20</v>
      </c>
      <c r="N196" t="s">
        <v>21</v>
      </c>
      <c r="O196">
        <v>1442206800</v>
      </c>
      <c r="P196" s="8">
        <f t="shared" si="10"/>
        <v>42260.208333333328</v>
      </c>
      <c r="Q196">
        <v>1443589200</v>
      </c>
      <c r="R196" s="8">
        <f t="shared" si="11"/>
        <v>42276.208333333328</v>
      </c>
      <c r="S196" t="b">
        <v>0</v>
      </c>
      <c r="T196" t="b">
        <v>0</v>
      </c>
    </row>
    <row r="197" spans="1:20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s="4">
        <f t="shared" si="9"/>
        <v>3.61753164556962</v>
      </c>
      <c r="I197">
        <f>IF(ISERROR(E197/G197),"0",E197/G197)</f>
        <v>109.07824427480917</v>
      </c>
      <c r="J197" t="s">
        <v>2010</v>
      </c>
      <c r="K197" t="s">
        <v>2018</v>
      </c>
      <c r="M197" t="s">
        <v>20</v>
      </c>
      <c r="N197" t="s">
        <v>21</v>
      </c>
      <c r="O197">
        <v>1532840400</v>
      </c>
      <c r="P197" s="8">
        <f t="shared" si="10"/>
        <v>43309.208333333328</v>
      </c>
      <c r="Q197">
        <v>1533445200</v>
      </c>
      <c r="R197" s="8">
        <f t="shared" si="11"/>
        <v>43316.208333333328</v>
      </c>
      <c r="S197" t="b">
        <v>0</v>
      </c>
      <c r="T197" t="b">
        <v>0</v>
      </c>
    </row>
    <row r="198" spans="1:20" ht="17" hidden="1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s="4">
        <f t="shared" si="9"/>
        <v>0.63146341463414635</v>
      </c>
      <c r="I198">
        <f>IF(ISERROR(E198/G198),"0",E198/G198)</f>
        <v>51.78</v>
      </c>
      <c r="J198" t="s">
        <v>2012</v>
      </c>
      <c r="K198" t="s">
        <v>2021</v>
      </c>
      <c r="M198" t="s">
        <v>32</v>
      </c>
      <c r="N198" t="s">
        <v>33</v>
      </c>
      <c r="O198">
        <v>1472878800</v>
      </c>
      <c r="P198" s="8">
        <f t="shared" si="10"/>
        <v>42615.208333333328</v>
      </c>
      <c r="Q198">
        <v>1474520400</v>
      </c>
      <c r="R198" s="8">
        <f t="shared" si="11"/>
        <v>42634.208333333328</v>
      </c>
      <c r="S198" t="b">
        <v>0</v>
      </c>
      <c r="T198" t="b">
        <v>0</v>
      </c>
    </row>
    <row r="199" spans="1:20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s="4">
        <f t="shared" si="9"/>
        <v>2.9820475319926874</v>
      </c>
      <c r="I199">
        <f>IF(ISERROR(E199/G199),"0",E199/G199)</f>
        <v>82.010055304172951</v>
      </c>
      <c r="J199" t="s">
        <v>2016</v>
      </c>
      <c r="K199" t="s">
        <v>2019</v>
      </c>
      <c r="M199" t="s">
        <v>20</v>
      </c>
      <c r="N199" t="s">
        <v>21</v>
      </c>
      <c r="O199">
        <v>1498194000</v>
      </c>
      <c r="P199" s="8">
        <f t="shared" si="10"/>
        <v>42908.208333333328</v>
      </c>
      <c r="Q199">
        <v>1499403600</v>
      </c>
      <c r="R199" s="8">
        <f t="shared" si="11"/>
        <v>42922.208333333328</v>
      </c>
      <c r="S199" t="b">
        <v>0</v>
      </c>
      <c r="T199" t="b">
        <v>0</v>
      </c>
    </row>
    <row r="200" spans="1:20" ht="17" hidden="1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s="4">
        <f t="shared" si="9"/>
        <v>9.5585443037974685E-2</v>
      </c>
      <c r="I200">
        <f>IF(ISERROR(E200/G200),"0",E200/G200)</f>
        <v>35.958333333333336</v>
      </c>
      <c r="J200" t="s">
        <v>2010</v>
      </c>
      <c r="K200" t="s">
        <v>2018</v>
      </c>
      <c r="M200" t="s">
        <v>20</v>
      </c>
      <c r="N200" t="s">
        <v>21</v>
      </c>
      <c r="O200">
        <v>1281070800</v>
      </c>
      <c r="P200" s="8">
        <f t="shared" si="10"/>
        <v>40395.208333333336</v>
      </c>
      <c r="Q200">
        <v>1283576400</v>
      </c>
      <c r="R200" s="8">
        <f t="shared" si="11"/>
        <v>40424.208333333336</v>
      </c>
      <c r="S200" t="b">
        <v>0</v>
      </c>
      <c r="T200" t="b">
        <v>0</v>
      </c>
    </row>
    <row r="201" spans="1:20" ht="17" hidden="1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s="4">
        <f t="shared" si="9"/>
        <v>0.5377777777777778</v>
      </c>
      <c r="I201">
        <f>IF(ISERROR(E201/G201),"0",E201/G201)</f>
        <v>74.461538461538467</v>
      </c>
      <c r="J201" t="s">
        <v>2010</v>
      </c>
      <c r="K201" t="s">
        <v>2011</v>
      </c>
      <c r="M201" t="s">
        <v>20</v>
      </c>
      <c r="N201" t="s">
        <v>21</v>
      </c>
      <c r="O201">
        <v>1436245200</v>
      </c>
      <c r="P201" s="8">
        <f t="shared" si="10"/>
        <v>42191.208333333328</v>
      </c>
      <c r="Q201">
        <v>1436590800</v>
      </c>
      <c r="R201" s="8">
        <f t="shared" si="11"/>
        <v>42195.208333333328</v>
      </c>
      <c r="S201" t="b">
        <v>0</v>
      </c>
      <c r="T201" t="b">
        <v>0</v>
      </c>
    </row>
    <row r="202" spans="1:20" ht="17" hidden="1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s="4">
        <f t="shared" si="9"/>
        <v>0.02</v>
      </c>
      <c r="I202">
        <f>IF(ISERROR(E202/G202),"0",E202/G202)</f>
        <v>2</v>
      </c>
      <c r="J202" t="s">
        <v>2014</v>
      </c>
      <c r="K202" t="s">
        <v>2015</v>
      </c>
      <c r="M202" t="s">
        <v>15</v>
      </c>
      <c r="N202" t="s">
        <v>16</v>
      </c>
      <c r="O202">
        <v>1269493200</v>
      </c>
      <c r="P202" s="8">
        <f t="shared" si="10"/>
        <v>40261.208333333336</v>
      </c>
      <c r="Q202">
        <v>1270443600</v>
      </c>
      <c r="R202" s="8">
        <f t="shared" si="11"/>
        <v>40272.208333333336</v>
      </c>
      <c r="S202" t="b">
        <v>0</v>
      </c>
      <c r="T202" t="b">
        <v>0</v>
      </c>
    </row>
    <row r="203" spans="1:20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s="4">
        <f t="shared" si="9"/>
        <v>6.8119047619047617</v>
      </c>
      <c r="I203">
        <f>IF(ISERROR(E203/G203),"0",E203/G203)</f>
        <v>91.114649681528661</v>
      </c>
      <c r="J203" t="s">
        <v>2012</v>
      </c>
      <c r="K203" t="s">
        <v>2013</v>
      </c>
      <c r="M203" t="s">
        <v>20</v>
      </c>
      <c r="N203" t="s">
        <v>21</v>
      </c>
      <c r="O203">
        <v>1406264400</v>
      </c>
      <c r="P203" s="8">
        <f t="shared" si="10"/>
        <v>41844.208333333336</v>
      </c>
      <c r="Q203">
        <v>1407819600</v>
      </c>
      <c r="R203" s="8">
        <f t="shared" si="11"/>
        <v>41862.208333333336</v>
      </c>
      <c r="S203" t="b">
        <v>0</v>
      </c>
      <c r="T203" t="b">
        <v>0</v>
      </c>
    </row>
    <row r="204" spans="1:20" ht="17" hidden="1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s="4">
        <f t="shared" si="9"/>
        <v>0.78831325301204824</v>
      </c>
      <c r="I204">
        <f>IF(ISERROR(E204/G204),"0",E204/G204)</f>
        <v>79.792682926829272</v>
      </c>
      <c r="J204" t="s">
        <v>2008</v>
      </c>
      <c r="K204" t="s">
        <v>2009</v>
      </c>
      <c r="M204" t="s">
        <v>20</v>
      </c>
      <c r="N204" t="s">
        <v>21</v>
      </c>
      <c r="O204">
        <v>1317531600</v>
      </c>
      <c r="P204" s="8">
        <f t="shared" si="10"/>
        <v>40817.208333333336</v>
      </c>
      <c r="Q204">
        <v>1317877200</v>
      </c>
      <c r="R204" s="8">
        <f t="shared" si="11"/>
        <v>40821.208333333336</v>
      </c>
      <c r="S204" t="b">
        <v>0</v>
      </c>
      <c r="T204" t="b">
        <v>0</v>
      </c>
    </row>
    <row r="205" spans="1:20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s="4">
        <f t="shared" si="9"/>
        <v>1.3440792216817234</v>
      </c>
      <c r="I205">
        <f>IF(ISERROR(E205/G205),"0",E205/G205)</f>
        <v>42.999777678968428</v>
      </c>
      <c r="J205" t="s">
        <v>2014</v>
      </c>
      <c r="K205" t="s">
        <v>2015</v>
      </c>
      <c r="M205" t="s">
        <v>24</v>
      </c>
      <c r="N205" t="s">
        <v>25</v>
      </c>
      <c r="O205">
        <v>1484632800</v>
      </c>
      <c r="P205" s="8">
        <f t="shared" si="10"/>
        <v>42751.25</v>
      </c>
      <c r="Q205">
        <v>1484805600</v>
      </c>
      <c r="R205" s="8">
        <f t="shared" si="11"/>
        <v>42753.25</v>
      </c>
      <c r="S205" t="b">
        <v>0</v>
      </c>
      <c r="T205" t="b">
        <v>0</v>
      </c>
    </row>
    <row r="206" spans="1:20" ht="17" hidden="1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s="4">
        <f t="shared" si="9"/>
        <v>3.372E-2</v>
      </c>
      <c r="I206">
        <f>IF(ISERROR(E206/G206),"0",E206/G206)</f>
        <v>63.225000000000001</v>
      </c>
      <c r="J206" t="s">
        <v>2010</v>
      </c>
      <c r="K206" t="s">
        <v>2033</v>
      </c>
      <c r="M206" t="s">
        <v>20</v>
      </c>
      <c r="N206" t="s">
        <v>21</v>
      </c>
      <c r="O206">
        <v>1301806800</v>
      </c>
      <c r="P206" s="8">
        <f t="shared" si="10"/>
        <v>40635.208333333336</v>
      </c>
      <c r="Q206">
        <v>1302670800</v>
      </c>
      <c r="R206" s="8">
        <f t="shared" si="11"/>
        <v>40645.208333333336</v>
      </c>
      <c r="S206" t="b">
        <v>0</v>
      </c>
      <c r="T206" t="b">
        <v>0</v>
      </c>
    </row>
    <row r="207" spans="1:20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s="4">
        <f t="shared" si="9"/>
        <v>4.3184615384615386</v>
      </c>
      <c r="I207">
        <f>IF(ISERROR(E207/G207),"0",E207/G207)</f>
        <v>70.174999999999997</v>
      </c>
      <c r="J207" t="s">
        <v>2014</v>
      </c>
      <c r="K207" t="s">
        <v>2015</v>
      </c>
      <c r="M207" t="s">
        <v>20</v>
      </c>
      <c r="N207" t="s">
        <v>21</v>
      </c>
      <c r="O207">
        <v>1539752400</v>
      </c>
      <c r="P207" s="8">
        <f t="shared" si="10"/>
        <v>43389.208333333328</v>
      </c>
      <c r="Q207">
        <v>1540789200</v>
      </c>
      <c r="R207" s="8">
        <f t="shared" si="11"/>
        <v>43401.208333333328</v>
      </c>
      <c r="S207" t="b">
        <v>1</v>
      </c>
      <c r="T207" t="b">
        <v>0</v>
      </c>
    </row>
    <row r="208" spans="1:20" ht="17" hidden="1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s="4">
        <f t="shared" si="9"/>
        <v>0.38844444444444443</v>
      </c>
      <c r="I208">
        <f>IF(ISERROR(E208/G208),"0",E208/G208)</f>
        <v>61.333333333333336</v>
      </c>
      <c r="J208" t="s">
        <v>2022</v>
      </c>
      <c r="K208" t="s">
        <v>2028</v>
      </c>
      <c r="M208" t="s">
        <v>20</v>
      </c>
      <c r="N208" t="s">
        <v>21</v>
      </c>
      <c r="O208">
        <v>1267250400</v>
      </c>
      <c r="P208" s="8">
        <f t="shared" si="10"/>
        <v>40235.25</v>
      </c>
      <c r="Q208">
        <v>1268028000</v>
      </c>
      <c r="R208" s="8">
        <f t="shared" si="11"/>
        <v>40244.25</v>
      </c>
      <c r="S208" t="b">
        <v>0</v>
      </c>
      <c r="T208" t="b">
        <v>0</v>
      </c>
    </row>
    <row r="209" spans="1:20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s="4">
        <f t="shared" si="9"/>
        <v>4.2569999999999997</v>
      </c>
      <c r="I209">
        <f>IF(ISERROR(E209/G209),"0",E209/G209)</f>
        <v>99</v>
      </c>
      <c r="J209" t="s">
        <v>2010</v>
      </c>
      <c r="K209" t="s">
        <v>2011</v>
      </c>
      <c r="M209" t="s">
        <v>20</v>
      </c>
      <c r="N209" t="s">
        <v>21</v>
      </c>
      <c r="O209">
        <v>1535432400</v>
      </c>
      <c r="P209" s="8">
        <f t="shared" si="10"/>
        <v>43339.208333333328</v>
      </c>
      <c r="Q209">
        <v>1537160400</v>
      </c>
      <c r="R209" s="8">
        <f t="shared" si="11"/>
        <v>43359.208333333328</v>
      </c>
      <c r="S209" t="b">
        <v>0</v>
      </c>
      <c r="T209" t="b">
        <v>1</v>
      </c>
    </row>
    <row r="210" spans="1:20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s="4">
        <f t="shared" si="9"/>
        <v>1.0112239715591671</v>
      </c>
      <c r="I210">
        <f>IF(ISERROR(E210/G210),"0",E210/G210)</f>
        <v>96.984900146127615</v>
      </c>
      <c r="J210" t="s">
        <v>2016</v>
      </c>
      <c r="K210" t="s">
        <v>2017</v>
      </c>
      <c r="M210" t="s">
        <v>20</v>
      </c>
      <c r="N210" t="s">
        <v>21</v>
      </c>
      <c r="O210">
        <v>1510207200</v>
      </c>
      <c r="P210" s="8">
        <f t="shared" si="10"/>
        <v>43047.25</v>
      </c>
      <c r="Q210">
        <v>1512280800</v>
      </c>
      <c r="R210" s="8">
        <f t="shared" si="11"/>
        <v>43071.25</v>
      </c>
      <c r="S210" t="b">
        <v>0</v>
      </c>
      <c r="T210" t="b">
        <v>0</v>
      </c>
    </row>
    <row r="211" spans="1:20" ht="17" hidden="1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s="4">
        <f t="shared" si="9"/>
        <v>0.21188688946015424</v>
      </c>
      <c r="I211">
        <f>IF(ISERROR(E211/G211),"0",E211/G211)</f>
        <v>51.004950495049506</v>
      </c>
      <c r="J211" t="s">
        <v>2016</v>
      </c>
      <c r="K211" t="s">
        <v>2017</v>
      </c>
      <c r="M211" t="s">
        <v>24</v>
      </c>
      <c r="N211" t="s">
        <v>25</v>
      </c>
      <c r="O211">
        <v>1462510800</v>
      </c>
      <c r="P211" s="8">
        <f t="shared" si="10"/>
        <v>42495.208333333328</v>
      </c>
      <c r="Q211">
        <v>1463115600</v>
      </c>
      <c r="R211" s="8">
        <f t="shared" si="11"/>
        <v>42502.208333333328</v>
      </c>
      <c r="S211" t="b">
        <v>0</v>
      </c>
      <c r="T211" t="b">
        <v>0</v>
      </c>
    </row>
    <row r="212" spans="1:20" ht="17" hidden="1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s="4">
        <f t="shared" si="9"/>
        <v>0.67425531914893622</v>
      </c>
      <c r="I212">
        <f>IF(ISERROR(E212/G212),"0",E212/G212)</f>
        <v>28.044247787610619</v>
      </c>
      <c r="J212" t="s">
        <v>2016</v>
      </c>
      <c r="K212" t="s">
        <v>2038</v>
      </c>
      <c r="M212" t="s">
        <v>32</v>
      </c>
      <c r="N212" t="s">
        <v>33</v>
      </c>
      <c r="O212">
        <v>1488520800</v>
      </c>
      <c r="P212" s="8">
        <f t="shared" si="10"/>
        <v>42796.25</v>
      </c>
      <c r="Q212">
        <v>1490850000</v>
      </c>
      <c r="R212" s="8">
        <f t="shared" si="11"/>
        <v>42823.208333333328</v>
      </c>
      <c r="S212" t="b">
        <v>0</v>
      </c>
      <c r="T212" t="b">
        <v>0</v>
      </c>
    </row>
    <row r="213" spans="1:20" ht="34" hidden="1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s="4">
        <f t="shared" si="9"/>
        <v>0.9492337164750958</v>
      </c>
      <c r="I213">
        <f>IF(ISERROR(E213/G213),"0",E213/G213)</f>
        <v>60.984615384615381</v>
      </c>
      <c r="J213" t="s">
        <v>2014</v>
      </c>
      <c r="K213" t="s">
        <v>2015</v>
      </c>
      <c r="M213" t="s">
        <v>20</v>
      </c>
      <c r="N213" t="s">
        <v>21</v>
      </c>
      <c r="O213">
        <v>1377579600</v>
      </c>
      <c r="P213" s="8">
        <f t="shared" si="10"/>
        <v>41512.208333333336</v>
      </c>
      <c r="Q213">
        <v>1379653200</v>
      </c>
      <c r="R213" s="8">
        <f t="shared" si="11"/>
        <v>41536.208333333336</v>
      </c>
      <c r="S213" t="b">
        <v>0</v>
      </c>
      <c r="T213" t="b">
        <v>0</v>
      </c>
    </row>
    <row r="214" spans="1:20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s="4">
        <f t="shared" si="9"/>
        <v>1.5185185185185186</v>
      </c>
      <c r="I214">
        <f>IF(ISERROR(E214/G214),"0",E214/G214)</f>
        <v>73.214285714285708</v>
      </c>
      <c r="J214" t="s">
        <v>2014</v>
      </c>
      <c r="K214" t="s">
        <v>2015</v>
      </c>
      <c r="M214" t="s">
        <v>20</v>
      </c>
      <c r="N214" t="s">
        <v>21</v>
      </c>
      <c r="O214">
        <v>1576389600</v>
      </c>
      <c r="P214" s="8">
        <f t="shared" si="10"/>
        <v>43813.25</v>
      </c>
      <c r="Q214">
        <v>1580364000</v>
      </c>
      <c r="R214" s="8">
        <f t="shared" si="11"/>
        <v>43859.25</v>
      </c>
      <c r="S214" t="b">
        <v>0</v>
      </c>
      <c r="T214" t="b">
        <v>0</v>
      </c>
    </row>
    <row r="215" spans="1:20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s="4">
        <f t="shared" si="9"/>
        <v>1.9516382252559727</v>
      </c>
      <c r="I215">
        <f>IF(ISERROR(E215/G215),"0",E215/G215)</f>
        <v>39.997435299603637</v>
      </c>
      <c r="J215" t="s">
        <v>2010</v>
      </c>
      <c r="K215" t="s">
        <v>2020</v>
      </c>
      <c r="M215" t="s">
        <v>20</v>
      </c>
      <c r="N215" t="s">
        <v>21</v>
      </c>
      <c r="O215">
        <v>1289019600</v>
      </c>
      <c r="P215" s="8">
        <f t="shared" si="10"/>
        <v>40487.208333333336</v>
      </c>
      <c r="Q215">
        <v>1289714400</v>
      </c>
      <c r="R215" s="8">
        <f t="shared" si="11"/>
        <v>40495.25</v>
      </c>
      <c r="S215" t="b">
        <v>0</v>
      </c>
      <c r="T215" t="b">
        <v>1</v>
      </c>
    </row>
    <row r="216" spans="1:20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s="4">
        <f t="shared" si="9"/>
        <v>10.231428571428571</v>
      </c>
      <c r="I216">
        <f>IF(ISERROR(E216/G216),"0",E216/G216)</f>
        <v>86.812121212121212</v>
      </c>
      <c r="J216" t="s">
        <v>2010</v>
      </c>
      <c r="K216" t="s">
        <v>2011</v>
      </c>
      <c r="M216" t="s">
        <v>20</v>
      </c>
      <c r="N216" t="s">
        <v>21</v>
      </c>
      <c r="O216">
        <v>1282194000</v>
      </c>
      <c r="P216" s="8">
        <f t="shared" si="10"/>
        <v>40408.208333333336</v>
      </c>
      <c r="Q216">
        <v>1282712400</v>
      </c>
      <c r="R216" s="8">
        <f t="shared" si="11"/>
        <v>40414.208333333336</v>
      </c>
      <c r="S216" t="b">
        <v>0</v>
      </c>
      <c r="T216" t="b">
        <v>0</v>
      </c>
    </row>
    <row r="217" spans="1:20" ht="17" hidden="1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s="4">
        <f t="shared" si="9"/>
        <v>3.8418367346938778E-2</v>
      </c>
      <c r="I217">
        <f>IF(ISERROR(E217/G217),"0",E217/G217)</f>
        <v>42.125874125874127</v>
      </c>
      <c r="J217" t="s">
        <v>2014</v>
      </c>
      <c r="K217" t="s">
        <v>2015</v>
      </c>
      <c r="M217" t="s">
        <v>20</v>
      </c>
      <c r="N217" t="s">
        <v>21</v>
      </c>
      <c r="O217">
        <v>1550037600</v>
      </c>
      <c r="P217" s="8">
        <f t="shared" si="10"/>
        <v>43508.25</v>
      </c>
      <c r="Q217">
        <v>1550210400</v>
      </c>
      <c r="R217" s="8">
        <f t="shared" si="11"/>
        <v>43510.25</v>
      </c>
      <c r="S217" t="b">
        <v>0</v>
      </c>
      <c r="T217" t="b">
        <v>0</v>
      </c>
    </row>
    <row r="218" spans="1:20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s="4">
        <f t="shared" si="9"/>
        <v>1.5507066557107643</v>
      </c>
      <c r="I218">
        <f>IF(ISERROR(E218/G218),"0",E218/G218)</f>
        <v>103.97851239669421</v>
      </c>
      <c r="J218" t="s">
        <v>2014</v>
      </c>
      <c r="K218" t="s">
        <v>2015</v>
      </c>
      <c r="M218" t="s">
        <v>20</v>
      </c>
      <c r="N218" t="s">
        <v>21</v>
      </c>
      <c r="O218">
        <v>1321941600</v>
      </c>
      <c r="P218" s="8">
        <f t="shared" si="10"/>
        <v>40868.25</v>
      </c>
      <c r="Q218">
        <v>1322114400</v>
      </c>
      <c r="R218" s="8">
        <f t="shared" si="11"/>
        <v>40870.25</v>
      </c>
      <c r="S218" t="b">
        <v>0</v>
      </c>
      <c r="T218" t="b">
        <v>0</v>
      </c>
    </row>
    <row r="219" spans="1:20" ht="17" hidden="1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s="4">
        <f t="shared" si="9"/>
        <v>0.44753477588871715</v>
      </c>
      <c r="I219">
        <f>IF(ISERROR(E219/G219),"0",E219/G219)</f>
        <v>62.003211991434689</v>
      </c>
      <c r="J219" t="s">
        <v>2016</v>
      </c>
      <c r="K219" t="s">
        <v>2038</v>
      </c>
      <c r="M219" t="s">
        <v>20</v>
      </c>
      <c r="N219" t="s">
        <v>21</v>
      </c>
      <c r="O219">
        <v>1556427600</v>
      </c>
      <c r="P219" s="8">
        <f t="shared" si="10"/>
        <v>43582.208333333328</v>
      </c>
      <c r="Q219">
        <v>1557205200</v>
      </c>
      <c r="R219" s="8">
        <f t="shared" si="11"/>
        <v>43591.208333333328</v>
      </c>
      <c r="S219" t="b">
        <v>0</v>
      </c>
      <c r="T219" t="b">
        <v>0</v>
      </c>
    </row>
    <row r="220" spans="1:20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s="4">
        <f t="shared" si="9"/>
        <v>2.1594736842105262</v>
      </c>
      <c r="I220">
        <f>IF(ISERROR(E220/G220),"0",E220/G220)</f>
        <v>31.005037783375315</v>
      </c>
      <c r="J220" t="s">
        <v>2016</v>
      </c>
      <c r="K220" t="s">
        <v>2027</v>
      </c>
      <c r="M220" t="s">
        <v>36</v>
      </c>
      <c r="N220" t="s">
        <v>37</v>
      </c>
      <c r="O220">
        <v>1320991200</v>
      </c>
      <c r="P220" s="8">
        <f t="shared" si="10"/>
        <v>40857.25</v>
      </c>
      <c r="Q220">
        <v>1323928800</v>
      </c>
      <c r="R220" s="8">
        <f t="shared" si="11"/>
        <v>40891.25</v>
      </c>
      <c r="S220" t="b">
        <v>0</v>
      </c>
      <c r="T220" t="b">
        <v>1</v>
      </c>
    </row>
    <row r="221" spans="1:20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s="4">
        <f t="shared" si="9"/>
        <v>3.3212709832134291</v>
      </c>
      <c r="I221">
        <f>IF(ISERROR(E221/G221),"0",E221/G221)</f>
        <v>89.991552956465242</v>
      </c>
      <c r="J221" t="s">
        <v>2016</v>
      </c>
      <c r="K221" t="s">
        <v>2024</v>
      </c>
      <c r="M221" t="s">
        <v>20</v>
      </c>
      <c r="N221" t="s">
        <v>21</v>
      </c>
      <c r="O221">
        <v>1345093200</v>
      </c>
      <c r="P221" s="8">
        <f t="shared" si="10"/>
        <v>41136.208333333336</v>
      </c>
      <c r="Q221">
        <v>1346130000</v>
      </c>
      <c r="R221" s="8">
        <f t="shared" si="11"/>
        <v>41148.208333333336</v>
      </c>
      <c r="S221" t="b">
        <v>0</v>
      </c>
      <c r="T221" t="b">
        <v>0</v>
      </c>
    </row>
    <row r="222" spans="1:20" ht="17" hidden="1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s="4">
        <f t="shared" si="9"/>
        <v>8.4430379746835441E-2</v>
      </c>
      <c r="I222">
        <f>IF(ISERROR(E222/G222),"0",E222/G222)</f>
        <v>39.235294117647058</v>
      </c>
      <c r="J222" t="s">
        <v>2014</v>
      </c>
      <c r="K222" t="s">
        <v>2015</v>
      </c>
      <c r="M222" t="s">
        <v>20</v>
      </c>
      <c r="N222" t="s">
        <v>21</v>
      </c>
      <c r="O222">
        <v>1309496400</v>
      </c>
      <c r="P222" s="8">
        <f t="shared" si="10"/>
        <v>40724.208333333336</v>
      </c>
      <c r="Q222">
        <v>1311051600</v>
      </c>
      <c r="R222" s="8">
        <f t="shared" si="11"/>
        <v>40742.208333333336</v>
      </c>
      <c r="S222" t="b">
        <v>1</v>
      </c>
      <c r="T222" t="b">
        <v>0</v>
      </c>
    </row>
    <row r="223" spans="1:20" ht="34" hidden="1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s="4">
        <f t="shared" si="9"/>
        <v>0.9862551440329218</v>
      </c>
      <c r="I223">
        <f>IF(ISERROR(E223/G223),"0",E223/G223)</f>
        <v>54.993116108306566</v>
      </c>
      <c r="J223" t="s">
        <v>2008</v>
      </c>
      <c r="K223" t="s">
        <v>2009</v>
      </c>
      <c r="M223" t="s">
        <v>20</v>
      </c>
      <c r="N223" t="s">
        <v>21</v>
      </c>
      <c r="O223">
        <v>1340254800</v>
      </c>
      <c r="P223" s="8">
        <f t="shared" si="10"/>
        <v>41080.208333333336</v>
      </c>
      <c r="Q223">
        <v>1340427600</v>
      </c>
      <c r="R223" s="8">
        <f t="shared" si="11"/>
        <v>41082.208333333336</v>
      </c>
      <c r="S223" t="b">
        <v>1</v>
      </c>
      <c r="T223" t="b">
        <v>0</v>
      </c>
    </row>
    <row r="224" spans="1:20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s="4">
        <f t="shared" si="9"/>
        <v>1.3797916666666667</v>
      </c>
      <c r="I224">
        <f>IF(ISERROR(E224/G224),"0",E224/G224)</f>
        <v>47.992753623188406</v>
      </c>
      <c r="J224" t="s">
        <v>2029</v>
      </c>
      <c r="K224" t="s">
        <v>2030</v>
      </c>
      <c r="M224" t="s">
        <v>20</v>
      </c>
      <c r="N224" t="s">
        <v>21</v>
      </c>
      <c r="O224">
        <v>1412226000</v>
      </c>
      <c r="P224" s="8">
        <f t="shared" si="10"/>
        <v>41913.208333333336</v>
      </c>
      <c r="Q224">
        <v>1412312400</v>
      </c>
      <c r="R224" s="8">
        <f t="shared" si="11"/>
        <v>41914.208333333336</v>
      </c>
      <c r="S224" t="b">
        <v>0</v>
      </c>
      <c r="T224" t="b">
        <v>0</v>
      </c>
    </row>
    <row r="225" spans="1:20" ht="17" hidden="1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s="4">
        <f t="shared" si="9"/>
        <v>0.93810996563573879</v>
      </c>
      <c r="I225">
        <f>IF(ISERROR(E225/G225),"0",E225/G225)</f>
        <v>87.966702470461868</v>
      </c>
      <c r="J225" t="s">
        <v>2014</v>
      </c>
      <c r="K225" t="s">
        <v>2015</v>
      </c>
      <c r="M225" t="s">
        <v>20</v>
      </c>
      <c r="N225" t="s">
        <v>21</v>
      </c>
      <c r="O225">
        <v>1458104400</v>
      </c>
      <c r="P225" s="8">
        <f t="shared" si="10"/>
        <v>42444.208333333328</v>
      </c>
      <c r="Q225">
        <v>1459314000</v>
      </c>
      <c r="R225" s="8">
        <f t="shared" si="11"/>
        <v>42458.208333333328</v>
      </c>
      <c r="S225" t="b">
        <v>0</v>
      </c>
      <c r="T225" t="b">
        <v>0</v>
      </c>
    </row>
    <row r="226" spans="1:20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s="4">
        <f t="shared" si="9"/>
        <v>4.0363930885529156</v>
      </c>
      <c r="I226">
        <f>IF(ISERROR(E226/G226),"0",E226/G226)</f>
        <v>51.999165275459099</v>
      </c>
      <c r="J226" t="s">
        <v>2016</v>
      </c>
      <c r="K226" t="s">
        <v>2038</v>
      </c>
      <c r="M226" t="s">
        <v>20</v>
      </c>
      <c r="N226" t="s">
        <v>21</v>
      </c>
      <c r="O226">
        <v>1411534800</v>
      </c>
      <c r="P226" s="8">
        <f t="shared" si="10"/>
        <v>41905.208333333336</v>
      </c>
      <c r="Q226">
        <v>1415426400</v>
      </c>
      <c r="R226" s="8">
        <f t="shared" si="11"/>
        <v>41950.25</v>
      </c>
      <c r="S226" t="b">
        <v>0</v>
      </c>
      <c r="T226" t="b">
        <v>0</v>
      </c>
    </row>
    <row r="227" spans="1:20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s="4">
        <f t="shared" si="9"/>
        <v>2.6017404129793511</v>
      </c>
      <c r="I227">
        <f>IF(ISERROR(E227/G227),"0",E227/G227)</f>
        <v>29.999659863945578</v>
      </c>
      <c r="J227" t="s">
        <v>2010</v>
      </c>
      <c r="K227" t="s">
        <v>2011</v>
      </c>
      <c r="M227" t="s">
        <v>20</v>
      </c>
      <c r="N227" t="s">
        <v>21</v>
      </c>
      <c r="O227">
        <v>1399093200</v>
      </c>
      <c r="P227" s="8">
        <f t="shared" si="10"/>
        <v>41761.208333333336</v>
      </c>
      <c r="Q227">
        <v>1399093200</v>
      </c>
      <c r="R227" s="8">
        <f t="shared" si="11"/>
        <v>41761.208333333336</v>
      </c>
      <c r="S227" t="b">
        <v>1</v>
      </c>
      <c r="T227" t="b">
        <v>0</v>
      </c>
    </row>
    <row r="228" spans="1:20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s="4">
        <f t="shared" si="9"/>
        <v>3.6663333333333332</v>
      </c>
      <c r="I228">
        <f>IF(ISERROR(E228/G228),"0",E228/G228)</f>
        <v>98.205357142857139</v>
      </c>
      <c r="J228" t="s">
        <v>2029</v>
      </c>
      <c r="K228" t="s">
        <v>2030</v>
      </c>
      <c r="M228" t="s">
        <v>20</v>
      </c>
      <c r="N228" t="s">
        <v>21</v>
      </c>
      <c r="O228">
        <v>1270702800</v>
      </c>
      <c r="P228" s="8">
        <f t="shared" si="10"/>
        <v>40275.208333333336</v>
      </c>
      <c r="Q228">
        <v>1273899600</v>
      </c>
      <c r="R228" s="8">
        <f t="shared" si="11"/>
        <v>40312.208333333336</v>
      </c>
      <c r="S228" t="b">
        <v>0</v>
      </c>
      <c r="T228" t="b">
        <v>0</v>
      </c>
    </row>
    <row r="229" spans="1:20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s="4">
        <f t="shared" si="9"/>
        <v>1.687208538587849</v>
      </c>
      <c r="I229">
        <f>IF(ISERROR(E229/G229),"0",E229/G229)</f>
        <v>108.96182396606575</v>
      </c>
      <c r="J229" t="s">
        <v>2025</v>
      </c>
      <c r="K229" t="s">
        <v>2036</v>
      </c>
      <c r="M229" t="s">
        <v>20</v>
      </c>
      <c r="N229" t="s">
        <v>21</v>
      </c>
      <c r="O229">
        <v>1431666000</v>
      </c>
      <c r="P229" s="8">
        <f t="shared" si="10"/>
        <v>42138.208333333328</v>
      </c>
      <c r="Q229">
        <v>1432184400</v>
      </c>
      <c r="R229" s="8">
        <f t="shared" si="11"/>
        <v>42144.208333333328</v>
      </c>
      <c r="S229" t="b">
        <v>0</v>
      </c>
      <c r="T229" t="b">
        <v>0</v>
      </c>
    </row>
    <row r="230" spans="1:20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s="4">
        <f t="shared" si="9"/>
        <v>1.1990717911530093</v>
      </c>
      <c r="I230">
        <f>IF(ISERROR(E230/G230),"0",E230/G230)</f>
        <v>66.998379254457049</v>
      </c>
      <c r="J230" t="s">
        <v>2016</v>
      </c>
      <c r="K230" t="s">
        <v>2024</v>
      </c>
      <c r="M230" t="s">
        <v>20</v>
      </c>
      <c r="N230" t="s">
        <v>21</v>
      </c>
      <c r="O230">
        <v>1472619600</v>
      </c>
      <c r="P230" s="8">
        <f t="shared" si="10"/>
        <v>42612.208333333328</v>
      </c>
      <c r="Q230">
        <v>1474779600</v>
      </c>
      <c r="R230" s="8">
        <f t="shared" si="11"/>
        <v>42637.208333333328</v>
      </c>
      <c r="S230" t="b">
        <v>0</v>
      </c>
      <c r="T230" t="b">
        <v>0</v>
      </c>
    </row>
    <row r="231" spans="1:20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s="4">
        <f t="shared" si="9"/>
        <v>1.936892523364486</v>
      </c>
      <c r="I231">
        <f>IF(ISERROR(E231/G231),"0",E231/G231)</f>
        <v>64.99333594668758</v>
      </c>
      <c r="J231" t="s">
        <v>2025</v>
      </c>
      <c r="K231" t="s">
        <v>2036</v>
      </c>
      <c r="M231" t="s">
        <v>20</v>
      </c>
      <c r="N231" t="s">
        <v>21</v>
      </c>
      <c r="O231">
        <v>1496293200</v>
      </c>
      <c r="P231" s="8">
        <f t="shared" si="10"/>
        <v>42886.208333333328</v>
      </c>
      <c r="Q231">
        <v>1500440400</v>
      </c>
      <c r="R231" s="8">
        <f t="shared" si="11"/>
        <v>42934.208333333328</v>
      </c>
      <c r="S231" t="b">
        <v>0</v>
      </c>
      <c r="T231" t="b">
        <v>1</v>
      </c>
    </row>
    <row r="232" spans="1:20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s="4">
        <f t="shared" si="9"/>
        <v>4.2016666666666671</v>
      </c>
      <c r="I232">
        <f>IF(ISERROR(E232/G232),"0",E232/G232)</f>
        <v>99.841584158415841</v>
      </c>
      <c r="J232" t="s">
        <v>2025</v>
      </c>
      <c r="K232" t="s">
        <v>2026</v>
      </c>
      <c r="M232" t="s">
        <v>20</v>
      </c>
      <c r="N232" t="s">
        <v>21</v>
      </c>
      <c r="O232">
        <v>1575612000</v>
      </c>
      <c r="P232" s="8">
        <f t="shared" si="10"/>
        <v>43804.25</v>
      </c>
      <c r="Q232">
        <v>1575612000</v>
      </c>
      <c r="R232" s="8">
        <f t="shared" si="11"/>
        <v>43804.25</v>
      </c>
      <c r="S232" t="b">
        <v>0</v>
      </c>
      <c r="T232" t="b">
        <v>0</v>
      </c>
    </row>
    <row r="233" spans="1:20" ht="17" hidden="1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s="4">
        <f t="shared" si="9"/>
        <v>0.76708333333333334</v>
      </c>
      <c r="I233">
        <f>IF(ISERROR(E233/G233),"0",E233/G233)</f>
        <v>82.432835820895519</v>
      </c>
      <c r="J233" t="s">
        <v>2014</v>
      </c>
      <c r="K233" t="s">
        <v>2015</v>
      </c>
      <c r="M233" t="s">
        <v>20</v>
      </c>
      <c r="N233" t="s">
        <v>21</v>
      </c>
      <c r="O233">
        <v>1369112400</v>
      </c>
      <c r="P233" s="8">
        <f t="shared" si="10"/>
        <v>41414.208333333336</v>
      </c>
      <c r="Q233">
        <v>1374123600</v>
      </c>
      <c r="R233" s="8">
        <f t="shared" si="11"/>
        <v>41472.208333333336</v>
      </c>
      <c r="S233" t="b">
        <v>0</v>
      </c>
      <c r="T233" t="b">
        <v>0</v>
      </c>
    </row>
    <row r="234" spans="1:20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s="4">
        <f t="shared" si="9"/>
        <v>1.7126470588235294</v>
      </c>
      <c r="I234">
        <f>IF(ISERROR(E234/G234),"0",E234/G234)</f>
        <v>63.293478260869563</v>
      </c>
      <c r="J234" t="s">
        <v>2014</v>
      </c>
      <c r="K234" t="s">
        <v>2015</v>
      </c>
      <c r="M234" t="s">
        <v>20</v>
      </c>
      <c r="N234" t="s">
        <v>21</v>
      </c>
      <c r="O234">
        <v>1469422800</v>
      </c>
      <c r="P234" s="8">
        <f t="shared" si="10"/>
        <v>42575.208333333328</v>
      </c>
      <c r="Q234">
        <v>1469509200</v>
      </c>
      <c r="R234" s="8">
        <f t="shared" si="11"/>
        <v>42576.208333333328</v>
      </c>
      <c r="S234" t="b">
        <v>0</v>
      </c>
      <c r="T234" t="b">
        <v>0</v>
      </c>
    </row>
    <row r="235" spans="1:20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s="4">
        <f t="shared" si="9"/>
        <v>1.5789473684210527</v>
      </c>
      <c r="I235">
        <f>IF(ISERROR(E235/G235),"0",E235/G235)</f>
        <v>96.774193548387103</v>
      </c>
      <c r="J235" t="s">
        <v>2016</v>
      </c>
      <c r="K235" t="s">
        <v>2024</v>
      </c>
      <c r="M235" t="s">
        <v>20</v>
      </c>
      <c r="N235" t="s">
        <v>21</v>
      </c>
      <c r="O235">
        <v>1307854800</v>
      </c>
      <c r="P235" s="8">
        <f t="shared" si="10"/>
        <v>40705.208333333336</v>
      </c>
      <c r="Q235">
        <v>1309237200</v>
      </c>
      <c r="R235" s="8">
        <f t="shared" si="11"/>
        <v>40721.208333333336</v>
      </c>
      <c r="S235" t="b">
        <v>0</v>
      </c>
      <c r="T235" t="b">
        <v>0</v>
      </c>
    </row>
    <row r="236" spans="1:20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s="4">
        <f t="shared" si="9"/>
        <v>1.0908</v>
      </c>
      <c r="I236">
        <f>IF(ISERROR(E236/G236),"0",E236/G236)</f>
        <v>54.906040268456373</v>
      </c>
      <c r="J236" t="s">
        <v>2025</v>
      </c>
      <c r="K236" t="s">
        <v>2026</v>
      </c>
      <c r="M236" t="s">
        <v>94</v>
      </c>
      <c r="N236" t="s">
        <v>95</v>
      </c>
      <c r="O236">
        <v>1503378000</v>
      </c>
      <c r="P236" s="8">
        <f t="shared" si="10"/>
        <v>42968.208333333328</v>
      </c>
      <c r="Q236">
        <v>1503982800</v>
      </c>
      <c r="R236" s="8">
        <f t="shared" si="11"/>
        <v>42975.208333333328</v>
      </c>
      <c r="S236" t="b">
        <v>0</v>
      </c>
      <c r="T236" t="b">
        <v>1</v>
      </c>
    </row>
    <row r="237" spans="1:20" ht="34" hidden="1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s="4">
        <f t="shared" si="9"/>
        <v>0.41732558139534881</v>
      </c>
      <c r="I237">
        <f>IF(ISERROR(E237/G237),"0",E237/G237)</f>
        <v>39.010869565217391</v>
      </c>
      <c r="J237" t="s">
        <v>2016</v>
      </c>
      <c r="K237" t="s">
        <v>2024</v>
      </c>
      <c r="M237" t="s">
        <v>20</v>
      </c>
      <c r="N237" t="s">
        <v>21</v>
      </c>
      <c r="O237">
        <v>1486965600</v>
      </c>
      <c r="P237" s="8">
        <f t="shared" si="10"/>
        <v>42778.25</v>
      </c>
      <c r="Q237">
        <v>1487397600</v>
      </c>
      <c r="R237" s="8">
        <f t="shared" si="11"/>
        <v>42783.25</v>
      </c>
      <c r="S237" t="b">
        <v>0</v>
      </c>
      <c r="T237" t="b">
        <v>0</v>
      </c>
    </row>
    <row r="238" spans="1:20" ht="17" hidden="1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s="4">
        <f t="shared" si="9"/>
        <v>0.10944303797468355</v>
      </c>
      <c r="I238">
        <f>IF(ISERROR(E238/G238),"0",E238/G238)</f>
        <v>75.84210526315789</v>
      </c>
      <c r="J238" t="s">
        <v>2010</v>
      </c>
      <c r="K238" t="s">
        <v>2011</v>
      </c>
      <c r="M238" t="s">
        <v>24</v>
      </c>
      <c r="N238" t="s">
        <v>25</v>
      </c>
      <c r="O238">
        <v>1561438800</v>
      </c>
      <c r="P238" s="8">
        <f t="shared" si="10"/>
        <v>43640.208333333328</v>
      </c>
      <c r="Q238">
        <v>1562043600</v>
      </c>
      <c r="R238" s="8">
        <f t="shared" si="11"/>
        <v>43647.208333333328</v>
      </c>
      <c r="S238" t="b">
        <v>0</v>
      </c>
      <c r="T238" t="b">
        <v>1</v>
      </c>
    </row>
    <row r="239" spans="1:20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s="4">
        <f t="shared" si="9"/>
        <v>1.593763440860215</v>
      </c>
      <c r="I239">
        <f>IF(ISERROR(E239/G239),"0",E239/G239)</f>
        <v>45.051671732522799</v>
      </c>
      <c r="J239" t="s">
        <v>2016</v>
      </c>
      <c r="K239" t="s">
        <v>2024</v>
      </c>
      <c r="M239" t="s">
        <v>20</v>
      </c>
      <c r="N239" t="s">
        <v>21</v>
      </c>
      <c r="O239">
        <v>1398402000</v>
      </c>
      <c r="P239" s="8">
        <f t="shared" si="10"/>
        <v>41753.208333333336</v>
      </c>
      <c r="Q239">
        <v>1398574800</v>
      </c>
      <c r="R239" s="8">
        <f t="shared" si="11"/>
        <v>41755.208333333336</v>
      </c>
      <c r="S239" t="b">
        <v>0</v>
      </c>
      <c r="T239" t="b">
        <v>0</v>
      </c>
    </row>
    <row r="240" spans="1:20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s="4">
        <f t="shared" si="9"/>
        <v>4.2241666666666671</v>
      </c>
      <c r="I240">
        <f>IF(ISERROR(E240/G240),"0",E240/G240)</f>
        <v>104.51546391752578</v>
      </c>
      <c r="J240" t="s">
        <v>2014</v>
      </c>
      <c r="K240" t="s">
        <v>2015</v>
      </c>
      <c r="M240" t="s">
        <v>32</v>
      </c>
      <c r="N240" t="s">
        <v>33</v>
      </c>
      <c r="O240">
        <v>1513231200</v>
      </c>
      <c r="P240" s="8">
        <f t="shared" si="10"/>
        <v>43082.25</v>
      </c>
      <c r="Q240">
        <v>1515391200</v>
      </c>
      <c r="R240" s="8">
        <f t="shared" si="11"/>
        <v>43107.25</v>
      </c>
      <c r="S240" t="b">
        <v>0</v>
      </c>
      <c r="T240" t="b">
        <v>1</v>
      </c>
    </row>
    <row r="241" spans="1:20" ht="34" hidden="1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s="4">
        <f t="shared" si="9"/>
        <v>0.97718749999999999</v>
      </c>
      <c r="I241">
        <f>IF(ISERROR(E241/G241),"0",E241/G241)</f>
        <v>76.268292682926827</v>
      </c>
      <c r="J241" t="s">
        <v>2012</v>
      </c>
      <c r="K241" t="s">
        <v>2021</v>
      </c>
      <c r="M241" t="s">
        <v>20</v>
      </c>
      <c r="N241" t="s">
        <v>21</v>
      </c>
      <c r="O241">
        <v>1440824400</v>
      </c>
      <c r="P241" s="8">
        <f t="shared" si="10"/>
        <v>42244.208333333328</v>
      </c>
      <c r="Q241">
        <v>1441170000</v>
      </c>
      <c r="R241" s="8">
        <f t="shared" si="11"/>
        <v>42248.208333333328</v>
      </c>
      <c r="S241" t="b">
        <v>0</v>
      </c>
      <c r="T241" t="b">
        <v>0</v>
      </c>
    </row>
    <row r="242" spans="1:20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s="4">
        <f t="shared" si="9"/>
        <v>4.1878911564625847</v>
      </c>
      <c r="I242">
        <f>IF(ISERROR(E242/G242),"0",E242/G242)</f>
        <v>69.015695067264573</v>
      </c>
      <c r="J242" t="s">
        <v>2014</v>
      </c>
      <c r="K242" t="s">
        <v>2015</v>
      </c>
      <c r="M242" t="s">
        <v>20</v>
      </c>
      <c r="N242" t="s">
        <v>21</v>
      </c>
      <c r="O242">
        <v>1281070800</v>
      </c>
      <c r="P242" s="8">
        <f t="shared" si="10"/>
        <v>40395.208333333336</v>
      </c>
      <c r="Q242">
        <v>1281157200</v>
      </c>
      <c r="R242" s="8">
        <f t="shared" si="11"/>
        <v>40396.208333333336</v>
      </c>
      <c r="S242" t="b">
        <v>0</v>
      </c>
      <c r="T242" t="b">
        <v>0</v>
      </c>
    </row>
    <row r="243" spans="1:20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s="4">
        <f t="shared" si="9"/>
        <v>1.0191632047477746</v>
      </c>
      <c r="I243">
        <f>IF(ISERROR(E243/G243),"0",E243/G243)</f>
        <v>101.97684085510689</v>
      </c>
      <c r="J243" t="s">
        <v>2022</v>
      </c>
      <c r="K243" t="s">
        <v>2023</v>
      </c>
      <c r="M243" t="s">
        <v>24</v>
      </c>
      <c r="N243" t="s">
        <v>25</v>
      </c>
      <c r="O243">
        <v>1397365200</v>
      </c>
      <c r="P243" s="8">
        <f t="shared" si="10"/>
        <v>41741.208333333336</v>
      </c>
      <c r="Q243">
        <v>1398229200</v>
      </c>
      <c r="R243" s="8">
        <f t="shared" si="11"/>
        <v>41751.208333333336</v>
      </c>
      <c r="S243" t="b">
        <v>0</v>
      </c>
      <c r="T243" t="b">
        <v>1</v>
      </c>
    </row>
    <row r="244" spans="1:20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s="4">
        <f t="shared" si="9"/>
        <v>1.2772619047619047</v>
      </c>
      <c r="I244">
        <f>IF(ISERROR(E244/G244),"0",E244/G244)</f>
        <v>42.915999999999997</v>
      </c>
      <c r="J244" t="s">
        <v>2010</v>
      </c>
      <c r="K244" t="s">
        <v>2011</v>
      </c>
      <c r="M244" t="s">
        <v>20</v>
      </c>
      <c r="N244" t="s">
        <v>21</v>
      </c>
      <c r="O244">
        <v>1494392400</v>
      </c>
      <c r="P244" s="8">
        <f t="shared" si="10"/>
        <v>42864.208333333328</v>
      </c>
      <c r="Q244">
        <v>1495256400</v>
      </c>
      <c r="R244" s="8">
        <f t="shared" si="11"/>
        <v>42874.208333333328</v>
      </c>
      <c r="S244" t="b">
        <v>0</v>
      </c>
      <c r="T244" t="b">
        <v>1</v>
      </c>
    </row>
    <row r="245" spans="1:20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s="4">
        <f t="shared" si="9"/>
        <v>4.4521739130434783</v>
      </c>
      <c r="I245">
        <f>IF(ISERROR(E245/G245),"0",E245/G245)</f>
        <v>43.025210084033617</v>
      </c>
      <c r="J245" t="s">
        <v>2014</v>
      </c>
      <c r="K245" t="s">
        <v>2015</v>
      </c>
      <c r="M245" t="s">
        <v>20</v>
      </c>
      <c r="N245" t="s">
        <v>21</v>
      </c>
      <c r="O245">
        <v>1520143200</v>
      </c>
      <c r="P245" s="8">
        <f t="shared" si="10"/>
        <v>43162.25</v>
      </c>
      <c r="Q245">
        <v>1520402400</v>
      </c>
      <c r="R245" s="8">
        <f t="shared" si="11"/>
        <v>43165.25</v>
      </c>
      <c r="S245" t="b">
        <v>0</v>
      </c>
      <c r="T245" t="b">
        <v>0</v>
      </c>
    </row>
    <row r="246" spans="1:20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s="4">
        <f t="shared" si="9"/>
        <v>5.6971428571428575</v>
      </c>
      <c r="I246">
        <f>IF(ISERROR(E246/G246),"0",E246/G246)</f>
        <v>75.245283018867923</v>
      </c>
      <c r="J246" t="s">
        <v>2014</v>
      </c>
      <c r="K246" t="s">
        <v>2015</v>
      </c>
      <c r="M246" t="s">
        <v>20</v>
      </c>
      <c r="N246" t="s">
        <v>21</v>
      </c>
      <c r="O246">
        <v>1405314000</v>
      </c>
      <c r="P246" s="8">
        <f t="shared" si="10"/>
        <v>41833.208333333336</v>
      </c>
      <c r="Q246">
        <v>1409806800</v>
      </c>
      <c r="R246" s="8">
        <f t="shared" si="11"/>
        <v>41885.208333333336</v>
      </c>
      <c r="S246" t="b">
        <v>0</v>
      </c>
      <c r="T246" t="b">
        <v>0</v>
      </c>
    </row>
    <row r="247" spans="1:20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s="4">
        <f t="shared" si="9"/>
        <v>5.0934482758620687</v>
      </c>
      <c r="I247">
        <f>IF(ISERROR(E247/G247),"0",E247/G247)</f>
        <v>69.023364485981304</v>
      </c>
      <c r="J247" t="s">
        <v>2014</v>
      </c>
      <c r="K247" t="s">
        <v>2015</v>
      </c>
      <c r="M247" t="s">
        <v>20</v>
      </c>
      <c r="N247" t="s">
        <v>21</v>
      </c>
      <c r="O247">
        <v>1396846800</v>
      </c>
      <c r="P247" s="8">
        <f t="shared" si="10"/>
        <v>41735.208333333336</v>
      </c>
      <c r="Q247">
        <v>1396933200</v>
      </c>
      <c r="R247" s="8">
        <f t="shared" si="11"/>
        <v>41736.208333333336</v>
      </c>
      <c r="S247" t="b">
        <v>0</v>
      </c>
      <c r="T247" t="b">
        <v>0</v>
      </c>
    </row>
    <row r="248" spans="1:20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s="4">
        <f t="shared" si="9"/>
        <v>3.2553333333333332</v>
      </c>
      <c r="I248">
        <f>IF(ISERROR(E248/G248),"0",E248/G248)</f>
        <v>65.986486486486484</v>
      </c>
      <c r="J248" t="s">
        <v>2012</v>
      </c>
      <c r="K248" t="s">
        <v>2013</v>
      </c>
      <c r="M248" t="s">
        <v>20</v>
      </c>
      <c r="N248" t="s">
        <v>21</v>
      </c>
      <c r="O248">
        <v>1375678800</v>
      </c>
      <c r="P248" s="8">
        <f t="shared" si="10"/>
        <v>41490.208333333336</v>
      </c>
      <c r="Q248">
        <v>1376024400</v>
      </c>
      <c r="R248" s="8">
        <f t="shared" si="11"/>
        <v>41494.208333333336</v>
      </c>
      <c r="S248" t="b">
        <v>0</v>
      </c>
      <c r="T248" t="b">
        <v>0</v>
      </c>
    </row>
    <row r="249" spans="1:20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s="4">
        <f t="shared" si="9"/>
        <v>9.3261616161616168</v>
      </c>
      <c r="I249">
        <f>IF(ISERROR(E249/G249),"0",E249/G249)</f>
        <v>98.013800424628457</v>
      </c>
      <c r="J249" t="s">
        <v>2022</v>
      </c>
      <c r="K249" t="s">
        <v>2028</v>
      </c>
      <c r="M249" t="s">
        <v>20</v>
      </c>
      <c r="N249" t="s">
        <v>21</v>
      </c>
      <c r="O249">
        <v>1482386400</v>
      </c>
      <c r="P249" s="8">
        <f t="shared" si="10"/>
        <v>42725.25</v>
      </c>
      <c r="Q249">
        <v>1483682400</v>
      </c>
      <c r="R249" s="8">
        <f t="shared" si="11"/>
        <v>42740.25</v>
      </c>
      <c r="S249" t="b">
        <v>0</v>
      </c>
      <c r="T249" t="b">
        <v>1</v>
      </c>
    </row>
    <row r="250" spans="1:20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s="4">
        <f t="shared" si="9"/>
        <v>2.1133870967741935</v>
      </c>
      <c r="I250">
        <f>IF(ISERROR(E250/G250),"0",E250/G250)</f>
        <v>60.105504587155963</v>
      </c>
      <c r="J250" t="s">
        <v>2025</v>
      </c>
      <c r="K250" t="s">
        <v>2036</v>
      </c>
      <c r="M250" t="s">
        <v>24</v>
      </c>
      <c r="N250" t="s">
        <v>25</v>
      </c>
      <c r="O250">
        <v>1420005600</v>
      </c>
      <c r="P250" s="8">
        <f t="shared" si="10"/>
        <v>42003.25</v>
      </c>
      <c r="Q250">
        <v>1420437600</v>
      </c>
      <c r="R250" s="8">
        <f t="shared" si="11"/>
        <v>42008.25</v>
      </c>
      <c r="S250" t="b">
        <v>0</v>
      </c>
      <c r="T250" t="b">
        <v>0</v>
      </c>
    </row>
    <row r="251" spans="1:20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s="4">
        <f t="shared" si="9"/>
        <v>2.7332520325203253</v>
      </c>
      <c r="I251">
        <f>IF(ISERROR(E251/G251),"0",E251/G251)</f>
        <v>26.000773395204948</v>
      </c>
      <c r="J251" t="s">
        <v>2022</v>
      </c>
      <c r="K251" t="s">
        <v>2034</v>
      </c>
      <c r="M251" t="s">
        <v>20</v>
      </c>
      <c r="N251" t="s">
        <v>21</v>
      </c>
      <c r="O251">
        <v>1420178400</v>
      </c>
      <c r="P251" s="8">
        <f t="shared" si="10"/>
        <v>42005.25</v>
      </c>
      <c r="Q251">
        <v>1420783200</v>
      </c>
      <c r="R251" s="8">
        <f t="shared" si="11"/>
        <v>42012.25</v>
      </c>
      <c r="S251" t="b">
        <v>0</v>
      </c>
      <c r="T251" t="b">
        <v>0</v>
      </c>
    </row>
    <row r="252" spans="1:20" ht="17" hidden="1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s="4">
        <f t="shared" si="9"/>
        <v>0.03</v>
      </c>
      <c r="I252">
        <f>IF(ISERROR(E252/G252),"0",E252/G252)</f>
        <v>3</v>
      </c>
      <c r="J252" t="s">
        <v>2010</v>
      </c>
      <c r="K252" t="s">
        <v>2011</v>
      </c>
      <c r="M252" t="s">
        <v>20</v>
      </c>
      <c r="N252" t="s">
        <v>21</v>
      </c>
      <c r="O252">
        <v>1264399200</v>
      </c>
      <c r="P252" s="8">
        <f t="shared" si="10"/>
        <v>40202.25</v>
      </c>
      <c r="Q252">
        <v>1267423200</v>
      </c>
      <c r="R252" s="8">
        <f t="shared" si="11"/>
        <v>40237.25</v>
      </c>
      <c r="S252" t="b">
        <v>0</v>
      </c>
      <c r="T252" t="b">
        <v>0</v>
      </c>
    </row>
    <row r="253" spans="1:20" ht="17" hidden="1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s="4">
        <f t="shared" si="9"/>
        <v>0.54084507042253516</v>
      </c>
      <c r="I253">
        <f>IF(ISERROR(E253/G253),"0",E253/G253)</f>
        <v>38.019801980198018</v>
      </c>
      <c r="J253" t="s">
        <v>2014</v>
      </c>
      <c r="K253" t="s">
        <v>2015</v>
      </c>
      <c r="M253" t="s">
        <v>20</v>
      </c>
      <c r="N253" t="s">
        <v>21</v>
      </c>
      <c r="O253">
        <v>1355032800</v>
      </c>
      <c r="P253" s="8">
        <f t="shared" si="10"/>
        <v>41251.25</v>
      </c>
      <c r="Q253">
        <v>1355205600</v>
      </c>
      <c r="R253" s="8">
        <f t="shared" si="11"/>
        <v>41253.25</v>
      </c>
      <c r="S253" t="b">
        <v>0</v>
      </c>
      <c r="T253" t="b">
        <v>0</v>
      </c>
    </row>
    <row r="254" spans="1:20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s="4">
        <f t="shared" si="9"/>
        <v>6.2629999999999999</v>
      </c>
      <c r="I254">
        <f>IF(ISERROR(E254/G254),"0",E254/G254)</f>
        <v>106.15254237288136</v>
      </c>
      <c r="J254" t="s">
        <v>2014</v>
      </c>
      <c r="K254" t="s">
        <v>2015</v>
      </c>
      <c r="M254" t="s">
        <v>20</v>
      </c>
      <c r="N254" t="s">
        <v>21</v>
      </c>
      <c r="O254">
        <v>1382677200</v>
      </c>
      <c r="P254" s="8">
        <f t="shared" si="10"/>
        <v>41571.208333333336</v>
      </c>
      <c r="Q254">
        <v>1383109200</v>
      </c>
      <c r="R254" s="8">
        <f t="shared" si="11"/>
        <v>41576.208333333336</v>
      </c>
      <c r="S254" t="b">
        <v>0</v>
      </c>
      <c r="T254" t="b">
        <v>0</v>
      </c>
    </row>
    <row r="255" spans="1:20" ht="17" hidden="1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s="4">
        <f t="shared" si="9"/>
        <v>0.8902139917695473</v>
      </c>
      <c r="I255">
        <f>IF(ISERROR(E255/G255),"0",E255/G255)</f>
        <v>81.019475655430711</v>
      </c>
      <c r="J255" t="s">
        <v>2016</v>
      </c>
      <c r="K255" t="s">
        <v>2019</v>
      </c>
      <c r="M255" t="s">
        <v>15</v>
      </c>
      <c r="N255" t="s">
        <v>16</v>
      </c>
      <c r="O255">
        <v>1302238800</v>
      </c>
      <c r="P255" s="8">
        <f t="shared" si="10"/>
        <v>40640.208333333336</v>
      </c>
      <c r="Q255">
        <v>1303275600</v>
      </c>
      <c r="R255" s="8">
        <f t="shared" si="11"/>
        <v>40652.208333333336</v>
      </c>
      <c r="S255" t="b">
        <v>0</v>
      </c>
      <c r="T255" t="b">
        <v>0</v>
      </c>
    </row>
    <row r="256" spans="1:20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s="4">
        <f t="shared" si="9"/>
        <v>1.8489130434782608</v>
      </c>
      <c r="I256">
        <f>IF(ISERROR(E256/G256),"0",E256/G256)</f>
        <v>96.647727272727266</v>
      </c>
      <c r="J256" t="s">
        <v>2022</v>
      </c>
      <c r="K256" t="s">
        <v>2023</v>
      </c>
      <c r="M256" t="s">
        <v>20</v>
      </c>
      <c r="N256" t="s">
        <v>21</v>
      </c>
      <c r="O256">
        <v>1487656800</v>
      </c>
      <c r="P256" s="8">
        <f t="shared" si="10"/>
        <v>42786.25</v>
      </c>
      <c r="Q256">
        <v>1487829600</v>
      </c>
      <c r="R256" s="8">
        <f t="shared" si="11"/>
        <v>42788.25</v>
      </c>
      <c r="S256" t="b">
        <v>0</v>
      </c>
      <c r="T256" t="b">
        <v>0</v>
      </c>
    </row>
    <row r="257" spans="1:20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s="4">
        <f t="shared" si="9"/>
        <v>1.2016770186335404</v>
      </c>
      <c r="I257">
        <f>IF(ISERROR(E257/G257),"0",E257/G257)</f>
        <v>57.003535651149086</v>
      </c>
      <c r="J257" t="s">
        <v>2010</v>
      </c>
      <c r="K257" t="s">
        <v>2011</v>
      </c>
      <c r="M257" t="s">
        <v>20</v>
      </c>
      <c r="N257" t="s">
        <v>21</v>
      </c>
      <c r="O257">
        <v>1297836000</v>
      </c>
      <c r="P257" s="8">
        <f t="shared" si="10"/>
        <v>40589.25</v>
      </c>
      <c r="Q257">
        <v>1298268000</v>
      </c>
      <c r="R257" s="8">
        <f t="shared" si="11"/>
        <v>40594.25</v>
      </c>
      <c r="S257" t="b">
        <v>0</v>
      </c>
      <c r="T257" t="b">
        <v>1</v>
      </c>
    </row>
    <row r="258" spans="1:20" ht="17" hidden="1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s="4">
        <f t="shared" ref="H258:H321" si="12">(E258/D258)*1</f>
        <v>0.23390243902439026</v>
      </c>
      <c r="I258">
        <f>IF(ISERROR(E258/G258),"0",E258/G258)</f>
        <v>63.93333333333333</v>
      </c>
      <c r="J258" t="s">
        <v>2010</v>
      </c>
      <c r="K258" t="s">
        <v>2011</v>
      </c>
      <c r="M258" t="s">
        <v>36</v>
      </c>
      <c r="N258" t="s">
        <v>37</v>
      </c>
      <c r="O258">
        <v>1453615200</v>
      </c>
      <c r="P258" s="8">
        <f t="shared" si="10"/>
        <v>42392.25</v>
      </c>
      <c r="Q258">
        <v>1456812000</v>
      </c>
      <c r="R258" s="8">
        <f t="shared" si="11"/>
        <v>42429.25</v>
      </c>
      <c r="S258" t="b">
        <v>0</v>
      </c>
      <c r="T258" t="b">
        <v>0</v>
      </c>
    </row>
    <row r="259" spans="1:20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s="4">
        <f t="shared" si="12"/>
        <v>1.46</v>
      </c>
      <c r="I259">
        <f>IF(ISERROR(E259/G259),"0",E259/G259)</f>
        <v>90.456521739130437</v>
      </c>
      <c r="J259" t="s">
        <v>2014</v>
      </c>
      <c r="K259" t="s">
        <v>2015</v>
      </c>
      <c r="M259" t="s">
        <v>20</v>
      </c>
      <c r="N259" t="s">
        <v>21</v>
      </c>
      <c r="O259">
        <v>1362463200</v>
      </c>
      <c r="P259" s="8">
        <f t="shared" ref="P259:P322" si="13">(((O259/60)/60)/24)+DATE(1970,1,)</f>
        <v>41337.25</v>
      </c>
      <c r="Q259">
        <v>1363669200</v>
      </c>
      <c r="R259" s="8">
        <f t="shared" ref="R259:R322" si="14">(((Q259/60)/60)/24)+DATE(1970,1,)</f>
        <v>41351.208333333336</v>
      </c>
      <c r="S259" t="b">
        <v>0</v>
      </c>
      <c r="T259" t="b">
        <v>0</v>
      </c>
    </row>
    <row r="260" spans="1:20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s="4">
        <f t="shared" si="12"/>
        <v>2.6848000000000001</v>
      </c>
      <c r="I260">
        <f>IF(ISERROR(E260/G260),"0",E260/G260)</f>
        <v>72.172043010752688</v>
      </c>
      <c r="J260" t="s">
        <v>2014</v>
      </c>
      <c r="K260" t="s">
        <v>2015</v>
      </c>
      <c r="M260" t="s">
        <v>20</v>
      </c>
      <c r="N260" t="s">
        <v>21</v>
      </c>
      <c r="O260">
        <v>1481176800</v>
      </c>
      <c r="P260" s="8">
        <f t="shared" si="13"/>
        <v>42711.25</v>
      </c>
      <c r="Q260">
        <v>1482904800</v>
      </c>
      <c r="R260" s="8">
        <f t="shared" si="14"/>
        <v>42731.25</v>
      </c>
      <c r="S260" t="b">
        <v>0</v>
      </c>
      <c r="T260" t="b">
        <v>1</v>
      </c>
    </row>
    <row r="261" spans="1:20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s="4">
        <f t="shared" si="12"/>
        <v>5.9749999999999996</v>
      </c>
      <c r="I261">
        <f>IF(ISERROR(E261/G261),"0",E261/G261)</f>
        <v>77.934782608695656</v>
      </c>
      <c r="J261" t="s">
        <v>2029</v>
      </c>
      <c r="K261" t="s">
        <v>2030</v>
      </c>
      <c r="M261" t="s">
        <v>20</v>
      </c>
      <c r="N261" t="s">
        <v>21</v>
      </c>
      <c r="O261">
        <v>1354946400</v>
      </c>
      <c r="P261" s="8">
        <f t="shared" si="13"/>
        <v>41250.25</v>
      </c>
      <c r="Q261">
        <v>1356588000</v>
      </c>
      <c r="R261" s="8">
        <f t="shared" si="14"/>
        <v>41269.25</v>
      </c>
      <c r="S261" t="b">
        <v>1</v>
      </c>
      <c r="T261" t="b">
        <v>0</v>
      </c>
    </row>
    <row r="262" spans="1:20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s="4">
        <f t="shared" si="12"/>
        <v>1.5769841269841269</v>
      </c>
      <c r="I262">
        <f>IF(ISERROR(E262/G262),"0",E262/G262)</f>
        <v>38.065134099616856</v>
      </c>
      <c r="J262" t="s">
        <v>2010</v>
      </c>
      <c r="K262" t="s">
        <v>2011</v>
      </c>
      <c r="M262" t="s">
        <v>20</v>
      </c>
      <c r="N262" t="s">
        <v>21</v>
      </c>
      <c r="O262">
        <v>1348808400</v>
      </c>
      <c r="P262" s="8">
        <f t="shared" si="13"/>
        <v>41179.208333333336</v>
      </c>
      <c r="Q262">
        <v>1349845200</v>
      </c>
      <c r="R262" s="8">
        <f t="shared" si="14"/>
        <v>41191.208333333336</v>
      </c>
      <c r="S262" t="b">
        <v>0</v>
      </c>
      <c r="T262" t="b">
        <v>0</v>
      </c>
    </row>
    <row r="263" spans="1:20" ht="34" hidden="1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s="4">
        <f t="shared" si="12"/>
        <v>0.31201660735468567</v>
      </c>
      <c r="I263">
        <f>IF(ISERROR(E263/G263),"0",E263/G263)</f>
        <v>57.936123348017624</v>
      </c>
      <c r="J263" t="s">
        <v>2010</v>
      </c>
      <c r="K263" t="s">
        <v>2011</v>
      </c>
      <c r="M263" t="s">
        <v>20</v>
      </c>
      <c r="N263" t="s">
        <v>21</v>
      </c>
      <c r="O263">
        <v>1282712400</v>
      </c>
      <c r="P263" s="8">
        <f t="shared" si="13"/>
        <v>40414.208333333336</v>
      </c>
      <c r="Q263">
        <v>1283058000</v>
      </c>
      <c r="R263" s="8">
        <f t="shared" si="14"/>
        <v>40418.208333333336</v>
      </c>
      <c r="S263" t="b">
        <v>0</v>
      </c>
      <c r="T263" t="b">
        <v>1</v>
      </c>
    </row>
    <row r="264" spans="1:20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s="4">
        <f t="shared" si="12"/>
        <v>3.1341176470588237</v>
      </c>
      <c r="I264">
        <f>IF(ISERROR(E264/G264),"0",E264/G264)</f>
        <v>49.794392523364486</v>
      </c>
      <c r="J264" t="s">
        <v>2010</v>
      </c>
      <c r="K264" t="s">
        <v>2020</v>
      </c>
      <c r="M264" t="s">
        <v>20</v>
      </c>
      <c r="N264" t="s">
        <v>21</v>
      </c>
      <c r="O264">
        <v>1301979600</v>
      </c>
      <c r="P264" s="8">
        <f t="shared" si="13"/>
        <v>40637.208333333336</v>
      </c>
      <c r="Q264">
        <v>1304226000</v>
      </c>
      <c r="R264" s="8">
        <f t="shared" si="14"/>
        <v>40663.208333333336</v>
      </c>
      <c r="S264" t="b">
        <v>0</v>
      </c>
      <c r="T264" t="b">
        <v>1</v>
      </c>
    </row>
    <row r="265" spans="1:20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s="4">
        <f t="shared" si="12"/>
        <v>3.7089655172413791</v>
      </c>
      <c r="I265">
        <f>IF(ISERROR(E265/G265),"0",E265/G265)</f>
        <v>54.050251256281406</v>
      </c>
      <c r="J265" t="s">
        <v>2029</v>
      </c>
      <c r="K265" t="s">
        <v>2030</v>
      </c>
      <c r="M265" t="s">
        <v>20</v>
      </c>
      <c r="N265" t="s">
        <v>21</v>
      </c>
      <c r="O265">
        <v>1263016800</v>
      </c>
      <c r="P265" s="8">
        <f t="shared" si="13"/>
        <v>40186.25</v>
      </c>
      <c r="Q265">
        <v>1263016800</v>
      </c>
      <c r="R265" s="8">
        <f t="shared" si="14"/>
        <v>40186.25</v>
      </c>
      <c r="S265" t="b">
        <v>0</v>
      </c>
      <c r="T265" t="b">
        <v>0</v>
      </c>
    </row>
    <row r="266" spans="1:20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s="4">
        <f t="shared" si="12"/>
        <v>3.6266447368421053</v>
      </c>
      <c r="I266">
        <f>IF(ISERROR(E266/G266),"0",E266/G266)</f>
        <v>30.002721335268504</v>
      </c>
      <c r="J266" t="s">
        <v>2014</v>
      </c>
      <c r="K266" t="s">
        <v>2015</v>
      </c>
      <c r="M266" t="s">
        <v>20</v>
      </c>
      <c r="N266" t="s">
        <v>21</v>
      </c>
      <c r="O266">
        <v>1360648800</v>
      </c>
      <c r="P266" s="8">
        <f t="shared" si="13"/>
        <v>41316.25</v>
      </c>
      <c r="Q266">
        <v>1362031200</v>
      </c>
      <c r="R266" s="8">
        <f t="shared" si="14"/>
        <v>41332.25</v>
      </c>
      <c r="S266" t="b">
        <v>0</v>
      </c>
      <c r="T266" t="b">
        <v>0</v>
      </c>
    </row>
    <row r="267" spans="1:20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s="4">
        <f t="shared" si="12"/>
        <v>1.2308163265306122</v>
      </c>
      <c r="I267">
        <f>IF(ISERROR(E267/G267),"0",E267/G267)</f>
        <v>70.127906976744185</v>
      </c>
      <c r="J267" t="s">
        <v>2014</v>
      </c>
      <c r="K267" t="s">
        <v>2015</v>
      </c>
      <c r="M267" t="s">
        <v>20</v>
      </c>
      <c r="N267" t="s">
        <v>21</v>
      </c>
      <c r="O267">
        <v>1451800800</v>
      </c>
      <c r="P267" s="8">
        <f t="shared" si="13"/>
        <v>42371.25</v>
      </c>
      <c r="Q267">
        <v>1455602400</v>
      </c>
      <c r="R267" s="8">
        <f t="shared" si="14"/>
        <v>42415.25</v>
      </c>
      <c r="S267" t="b">
        <v>0</v>
      </c>
      <c r="T267" t="b">
        <v>0</v>
      </c>
    </row>
    <row r="268" spans="1:20" ht="17" hidden="1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s="4">
        <f t="shared" si="12"/>
        <v>0.76766756032171579</v>
      </c>
      <c r="I268">
        <f>IF(ISERROR(E268/G268),"0",E268/G268)</f>
        <v>26.996228786926462</v>
      </c>
      <c r="J268" t="s">
        <v>2010</v>
      </c>
      <c r="K268" t="s">
        <v>2033</v>
      </c>
      <c r="M268" t="s">
        <v>94</v>
      </c>
      <c r="N268" t="s">
        <v>95</v>
      </c>
      <c r="O268">
        <v>1415340000</v>
      </c>
      <c r="P268" s="8">
        <f t="shared" si="13"/>
        <v>41949.25</v>
      </c>
      <c r="Q268">
        <v>1418191200</v>
      </c>
      <c r="R268" s="8">
        <f t="shared" si="14"/>
        <v>41982.25</v>
      </c>
      <c r="S268" t="b">
        <v>0</v>
      </c>
      <c r="T268" t="b">
        <v>1</v>
      </c>
    </row>
    <row r="269" spans="1:20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s="4">
        <f t="shared" si="12"/>
        <v>2.3362012987012988</v>
      </c>
      <c r="I269">
        <f>IF(ISERROR(E269/G269),"0",E269/G269)</f>
        <v>51.990606936416185</v>
      </c>
      <c r="J269" t="s">
        <v>2014</v>
      </c>
      <c r="K269" t="s">
        <v>2015</v>
      </c>
      <c r="M269" t="s">
        <v>24</v>
      </c>
      <c r="N269" t="s">
        <v>25</v>
      </c>
      <c r="O269">
        <v>1351054800</v>
      </c>
      <c r="P269" s="8">
        <f t="shared" si="13"/>
        <v>41205.208333333336</v>
      </c>
      <c r="Q269">
        <v>1352440800</v>
      </c>
      <c r="R269" s="8">
        <f t="shared" si="14"/>
        <v>41221.25</v>
      </c>
      <c r="S269" t="b">
        <v>0</v>
      </c>
      <c r="T269" t="b">
        <v>0</v>
      </c>
    </row>
    <row r="270" spans="1:20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s="4">
        <f t="shared" si="12"/>
        <v>1.8053333333333332</v>
      </c>
      <c r="I270">
        <f>IF(ISERROR(E270/G270),"0",E270/G270)</f>
        <v>56.416666666666664</v>
      </c>
      <c r="J270" t="s">
        <v>2016</v>
      </c>
      <c r="K270" t="s">
        <v>2017</v>
      </c>
      <c r="M270" t="s">
        <v>20</v>
      </c>
      <c r="N270" t="s">
        <v>21</v>
      </c>
      <c r="O270">
        <v>1349326800</v>
      </c>
      <c r="P270" s="8">
        <f t="shared" si="13"/>
        <v>41185.208333333336</v>
      </c>
      <c r="Q270">
        <v>1353304800</v>
      </c>
      <c r="R270" s="8">
        <f t="shared" si="14"/>
        <v>41231.25</v>
      </c>
      <c r="S270" t="b">
        <v>0</v>
      </c>
      <c r="T270" t="b">
        <v>0</v>
      </c>
    </row>
    <row r="271" spans="1:20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s="4">
        <f t="shared" si="12"/>
        <v>2.5262857142857142</v>
      </c>
      <c r="I271">
        <f>IF(ISERROR(E271/G271),"0",E271/G271)</f>
        <v>101.63218390804597</v>
      </c>
      <c r="J271" t="s">
        <v>2016</v>
      </c>
      <c r="K271" t="s">
        <v>2035</v>
      </c>
      <c r="M271" t="s">
        <v>20</v>
      </c>
      <c r="N271" t="s">
        <v>21</v>
      </c>
      <c r="O271">
        <v>1548914400</v>
      </c>
      <c r="P271" s="8">
        <f t="shared" si="13"/>
        <v>43495.25</v>
      </c>
      <c r="Q271">
        <v>1550728800</v>
      </c>
      <c r="R271" s="8">
        <f t="shared" si="14"/>
        <v>43516.25</v>
      </c>
      <c r="S271" t="b">
        <v>0</v>
      </c>
      <c r="T271" t="b">
        <v>0</v>
      </c>
    </row>
    <row r="272" spans="1:20" ht="17" hidden="1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s="4">
        <f t="shared" si="12"/>
        <v>0.27176538240368026</v>
      </c>
      <c r="I272">
        <f>IF(ISERROR(E272/G272),"0",E272/G272)</f>
        <v>25.005291005291006</v>
      </c>
      <c r="J272" t="s">
        <v>2025</v>
      </c>
      <c r="K272" t="s">
        <v>2026</v>
      </c>
      <c r="M272" t="s">
        <v>20</v>
      </c>
      <c r="N272" t="s">
        <v>21</v>
      </c>
      <c r="O272">
        <v>1291269600</v>
      </c>
      <c r="P272" s="8">
        <f t="shared" si="13"/>
        <v>40513.25</v>
      </c>
      <c r="Q272">
        <v>1291442400</v>
      </c>
      <c r="R272" s="8">
        <f t="shared" si="14"/>
        <v>40515.25</v>
      </c>
      <c r="S272" t="b">
        <v>0</v>
      </c>
      <c r="T272" t="b">
        <v>0</v>
      </c>
    </row>
    <row r="273" spans="1:20" ht="34" hidden="1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s="4">
        <f t="shared" si="12"/>
        <v>1.2706571242680547E-2</v>
      </c>
      <c r="I273">
        <f>IF(ISERROR(E273/G273),"0",E273/G273)</f>
        <v>32.016393442622949</v>
      </c>
      <c r="J273" t="s">
        <v>2029</v>
      </c>
      <c r="K273" t="s">
        <v>2030</v>
      </c>
      <c r="M273" t="s">
        <v>20</v>
      </c>
      <c r="N273" t="s">
        <v>21</v>
      </c>
      <c r="O273">
        <v>1449468000</v>
      </c>
      <c r="P273" s="8">
        <f t="shared" si="13"/>
        <v>42344.25</v>
      </c>
      <c r="Q273">
        <v>1452146400</v>
      </c>
      <c r="R273" s="8">
        <f t="shared" si="14"/>
        <v>42375.25</v>
      </c>
      <c r="S273" t="b">
        <v>0</v>
      </c>
      <c r="T273" t="b">
        <v>0</v>
      </c>
    </row>
    <row r="274" spans="1:20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s="4">
        <f t="shared" si="12"/>
        <v>3.0400978473581213</v>
      </c>
      <c r="I274">
        <f>IF(ISERROR(E274/G274),"0",E274/G274)</f>
        <v>82.021647307286173</v>
      </c>
      <c r="J274" t="s">
        <v>2014</v>
      </c>
      <c r="K274" t="s">
        <v>2015</v>
      </c>
      <c r="M274" t="s">
        <v>20</v>
      </c>
      <c r="N274" t="s">
        <v>21</v>
      </c>
      <c r="O274">
        <v>1562734800</v>
      </c>
      <c r="P274" s="8">
        <f t="shared" si="13"/>
        <v>43655.208333333328</v>
      </c>
      <c r="Q274">
        <v>1564894800</v>
      </c>
      <c r="R274" s="8">
        <f t="shared" si="14"/>
        <v>43680.208333333328</v>
      </c>
      <c r="S274" t="b">
        <v>0</v>
      </c>
      <c r="T274" t="b">
        <v>1</v>
      </c>
    </row>
    <row r="275" spans="1:20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s="4">
        <f t="shared" si="12"/>
        <v>1.3723076923076922</v>
      </c>
      <c r="I275">
        <f>IF(ISERROR(E275/G275),"0",E275/G275)</f>
        <v>37.957446808510639</v>
      </c>
      <c r="J275" t="s">
        <v>2014</v>
      </c>
      <c r="K275" t="s">
        <v>2015</v>
      </c>
      <c r="M275" t="s">
        <v>15</v>
      </c>
      <c r="N275" t="s">
        <v>16</v>
      </c>
      <c r="O275">
        <v>1505624400</v>
      </c>
      <c r="P275" s="8">
        <f t="shared" si="13"/>
        <v>42994.208333333328</v>
      </c>
      <c r="Q275">
        <v>1505883600</v>
      </c>
      <c r="R275" s="8">
        <f t="shared" si="14"/>
        <v>42997.208333333328</v>
      </c>
      <c r="S275" t="b">
        <v>0</v>
      </c>
      <c r="T275" t="b">
        <v>0</v>
      </c>
    </row>
    <row r="276" spans="1:20" ht="34" hidden="1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s="4">
        <f t="shared" si="12"/>
        <v>0.32208333333333333</v>
      </c>
      <c r="I276">
        <f>IF(ISERROR(E276/G276),"0",E276/G276)</f>
        <v>51.533333333333331</v>
      </c>
      <c r="J276" t="s">
        <v>2014</v>
      </c>
      <c r="K276" t="s">
        <v>2015</v>
      </c>
      <c r="M276" t="s">
        <v>20</v>
      </c>
      <c r="N276" t="s">
        <v>21</v>
      </c>
      <c r="O276">
        <v>1509948000</v>
      </c>
      <c r="P276" s="8">
        <f t="shared" si="13"/>
        <v>43044.25</v>
      </c>
      <c r="Q276">
        <v>1510380000</v>
      </c>
      <c r="R276" s="8">
        <f t="shared" si="14"/>
        <v>43049.25</v>
      </c>
      <c r="S276" t="b">
        <v>0</v>
      </c>
      <c r="T276" t="b">
        <v>0</v>
      </c>
    </row>
    <row r="277" spans="1:20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s="4">
        <f t="shared" si="12"/>
        <v>2.4151282051282053</v>
      </c>
      <c r="I277">
        <f>IF(ISERROR(E277/G277),"0",E277/G277)</f>
        <v>81.198275862068968</v>
      </c>
      <c r="J277" t="s">
        <v>2022</v>
      </c>
      <c r="K277" t="s">
        <v>2034</v>
      </c>
      <c r="M277" t="s">
        <v>20</v>
      </c>
      <c r="N277" t="s">
        <v>21</v>
      </c>
      <c r="O277">
        <v>1554526800</v>
      </c>
      <c r="P277" s="8">
        <f t="shared" si="13"/>
        <v>43560.208333333328</v>
      </c>
      <c r="Q277">
        <v>1555218000</v>
      </c>
      <c r="R277" s="8">
        <f t="shared" si="14"/>
        <v>43568.208333333328</v>
      </c>
      <c r="S277" t="b">
        <v>0</v>
      </c>
      <c r="T277" t="b">
        <v>0</v>
      </c>
    </row>
    <row r="278" spans="1:20" ht="17" hidden="1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s="4">
        <f t="shared" si="12"/>
        <v>0.96799999999999997</v>
      </c>
      <c r="I278">
        <f>IF(ISERROR(E278/G278),"0",E278/G278)</f>
        <v>40.030075187969928</v>
      </c>
      <c r="J278" t="s">
        <v>2025</v>
      </c>
      <c r="K278" t="s">
        <v>2026</v>
      </c>
      <c r="M278" t="s">
        <v>20</v>
      </c>
      <c r="N278" t="s">
        <v>21</v>
      </c>
      <c r="O278">
        <v>1334811600</v>
      </c>
      <c r="P278" s="8">
        <f t="shared" si="13"/>
        <v>41017.208333333336</v>
      </c>
      <c r="Q278">
        <v>1335243600</v>
      </c>
      <c r="R278" s="8">
        <f t="shared" si="14"/>
        <v>41022.208333333336</v>
      </c>
      <c r="S278" t="b">
        <v>0</v>
      </c>
      <c r="T278" t="b">
        <v>1</v>
      </c>
    </row>
    <row r="279" spans="1:20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s="4">
        <f t="shared" si="12"/>
        <v>10.664285714285715</v>
      </c>
      <c r="I279">
        <f>IF(ISERROR(E279/G279),"0",E279/G279)</f>
        <v>89.939759036144579</v>
      </c>
      <c r="J279" t="s">
        <v>2014</v>
      </c>
      <c r="K279" t="s">
        <v>2015</v>
      </c>
      <c r="M279" t="s">
        <v>20</v>
      </c>
      <c r="N279" t="s">
        <v>21</v>
      </c>
      <c r="O279">
        <v>1279515600</v>
      </c>
      <c r="P279" s="8">
        <f t="shared" si="13"/>
        <v>40377.208333333336</v>
      </c>
      <c r="Q279">
        <v>1279688400</v>
      </c>
      <c r="R279" s="8">
        <f t="shared" si="14"/>
        <v>40379.208333333336</v>
      </c>
      <c r="S279" t="b">
        <v>0</v>
      </c>
      <c r="T279" t="b">
        <v>0</v>
      </c>
    </row>
    <row r="280" spans="1:20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s="4">
        <f t="shared" si="12"/>
        <v>3.2588888888888889</v>
      </c>
      <c r="I280">
        <f>IF(ISERROR(E280/G280),"0",E280/G280)</f>
        <v>96.692307692307693</v>
      </c>
      <c r="J280" t="s">
        <v>2012</v>
      </c>
      <c r="K280" t="s">
        <v>2013</v>
      </c>
      <c r="M280" t="s">
        <v>20</v>
      </c>
      <c r="N280" t="s">
        <v>21</v>
      </c>
      <c r="O280">
        <v>1353909600</v>
      </c>
      <c r="P280" s="8">
        <f t="shared" si="13"/>
        <v>41238.25</v>
      </c>
      <c r="Q280">
        <v>1356069600</v>
      </c>
      <c r="R280" s="8">
        <f t="shared" si="14"/>
        <v>41263.25</v>
      </c>
      <c r="S280" t="b">
        <v>0</v>
      </c>
      <c r="T280" t="b">
        <v>0</v>
      </c>
    </row>
    <row r="281" spans="1:20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s="4">
        <f t="shared" si="12"/>
        <v>1.7070000000000001</v>
      </c>
      <c r="I281">
        <f>IF(ISERROR(E281/G281),"0",E281/G281)</f>
        <v>25.010989010989011</v>
      </c>
      <c r="J281" t="s">
        <v>2014</v>
      </c>
      <c r="K281" t="s">
        <v>2015</v>
      </c>
      <c r="M281" t="s">
        <v>20</v>
      </c>
      <c r="N281" t="s">
        <v>21</v>
      </c>
      <c r="O281">
        <v>1535950800</v>
      </c>
      <c r="P281" s="8">
        <f t="shared" si="13"/>
        <v>43345.208333333328</v>
      </c>
      <c r="Q281">
        <v>1536210000</v>
      </c>
      <c r="R281" s="8">
        <f t="shared" si="14"/>
        <v>43348.208333333328</v>
      </c>
      <c r="S281" t="b">
        <v>0</v>
      </c>
      <c r="T281" t="b">
        <v>0</v>
      </c>
    </row>
    <row r="282" spans="1:20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s="4">
        <f t="shared" si="12"/>
        <v>5.8144</v>
      </c>
      <c r="I282">
        <f>IF(ISERROR(E282/G282),"0",E282/G282)</f>
        <v>36.987277353689571</v>
      </c>
      <c r="J282" t="s">
        <v>2016</v>
      </c>
      <c r="K282" t="s">
        <v>2024</v>
      </c>
      <c r="M282" t="s">
        <v>20</v>
      </c>
      <c r="N282" t="s">
        <v>21</v>
      </c>
      <c r="O282">
        <v>1511244000</v>
      </c>
      <c r="P282" s="8">
        <f t="shared" si="13"/>
        <v>43059.25</v>
      </c>
      <c r="Q282">
        <v>1511762400</v>
      </c>
      <c r="R282" s="8">
        <f t="shared" si="14"/>
        <v>43065.25</v>
      </c>
      <c r="S282" t="b">
        <v>0</v>
      </c>
      <c r="T282" t="b">
        <v>0</v>
      </c>
    </row>
    <row r="283" spans="1:20" ht="17" hidden="1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s="4">
        <f t="shared" si="12"/>
        <v>0.91520972644376897</v>
      </c>
      <c r="I283">
        <f>IF(ISERROR(E283/G283),"0",E283/G283)</f>
        <v>73.012609117361791</v>
      </c>
      <c r="J283" t="s">
        <v>2014</v>
      </c>
      <c r="K283" t="s">
        <v>2015</v>
      </c>
      <c r="M283" t="s">
        <v>20</v>
      </c>
      <c r="N283" t="s">
        <v>21</v>
      </c>
      <c r="O283">
        <v>1331445600</v>
      </c>
      <c r="P283" s="8">
        <f t="shared" si="13"/>
        <v>40978.25</v>
      </c>
      <c r="Q283">
        <v>1333256400</v>
      </c>
      <c r="R283" s="8">
        <f t="shared" si="14"/>
        <v>40999.208333333336</v>
      </c>
      <c r="S283" t="b">
        <v>0</v>
      </c>
      <c r="T283" t="b">
        <v>1</v>
      </c>
    </row>
    <row r="284" spans="1:20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s="4">
        <f t="shared" si="12"/>
        <v>1.0804761904761904</v>
      </c>
      <c r="I284">
        <f>IF(ISERROR(E284/G284),"0",E284/G284)</f>
        <v>68.240601503759393</v>
      </c>
      <c r="J284" t="s">
        <v>2016</v>
      </c>
      <c r="K284" t="s">
        <v>2035</v>
      </c>
      <c r="M284" t="s">
        <v>20</v>
      </c>
      <c r="N284" t="s">
        <v>21</v>
      </c>
      <c r="O284">
        <v>1480226400</v>
      </c>
      <c r="P284" s="8">
        <f t="shared" si="13"/>
        <v>42700.25</v>
      </c>
      <c r="Q284">
        <v>1480744800</v>
      </c>
      <c r="R284" s="8">
        <f t="shared" si="14"/>
        <v>42706.25</v>
      </c>
      <c r="S284" t="b">
        <v>0</v>
      </c>
      <c r="T284" t="b">
        <v>1</v>
      </c>
    </row>
    <row r="285" spans="1:20" ht="34" hidden="1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s="4">
        <f t="shared" si="12"/>
        <v>0.18728395061728395</v>
      </c>
      <c r="I285">
        <f>IF(ISERROR(E285/G285),"0",E285/G285)</f>
        <v>52.310344827586206</v>
      </c>
      <c r="J285" t="s">
        <v>2010</v>
      </c>
      <c r="K285" t="s">
        <v>2011</v>
      </c>
      <c r="M285" t="s">
        <v>32</v>
      </c>
      <c r="N285" t="s">
        <v>33</v>
      </c>
      <c r="O285">
        <v>1464584400</v>
      </c>
      <c r="P285" s="8">
        <f t="shared" si="13"/>
        <v>42519.208333333328</v>
      </c>
      <c r="Q285">
        <v>1465016400</v>
      </c>
      <c r="R285" s="8">
        <f t="shared" si="14"/>
        <v>42524.208333333328</v>
      </c>
      <c r="S285" t="b">
        <v>0</v>
      </c>
      <c r="T285" t="b">
        <v>0</v>
      </c>
    </row>
    <row r="286" spans="1:20" ht="17" hidden="1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s="4">
        <f t="shared" si="12"/>
        <v>0.83193877551020412</v>
      </c>
      <c r="I286">
        <f>IF(ISERROR(E286/G286),"0",E286/G286)</f>
        <v>61.765151515151516</v>
      </c>
      <c r="J286" t="s">
        <v>2012</v>
      </c>
      <c r="K286" t="s">
        <v>2013</v>
      </c>
      <c r="M286" t="s">
        <v>20</v>
      </c>
      <c r="N286" t="s">
        <v>21</v>
      </c>
      <c r="O286">
        <v>1335848400</v>
      </c>
      <c r="P286" s="8">
        <f t="shared" si="13"/>
        <v>41029.208333333336</v>
      </c>
      <c r="Q286">
        <v>1336280400</v>
      </c>
      <c r="R286" s="8">
        <f t="shared" si="14"/>
        <v>41034.208333333336</v>
      </c>
      <c r="S286" t="b">
        <v>0</v>
      </c>
      <c r="T286" t="b">
        <v>0</v>
      </c>
    </row>
    <row r="287" spans="1:20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s="4">
        <f t="shared" si="12"/>
        <v>7.0633333333333335</v>
      </c>
      <c r="I287">
        <f>IF(ISERROR(E287/G287),"0",E287/G287)</f>
        <v>25.027559055118111</v>
      </c>
      <c r="J287" t="s">
        <v>2014</v>
      </c>
      <c r="K287" t="s">
        <v>2015</v>
      </c>
      <c r="M287" t="s">
        <v>20</v>
      </c>
      <c r="N287" t="s">
        <v>21</v>
      </c>
      <c r="O287">
        <v>1473483600</v>
      </c>
      <c r="P287" s="8">
        <f t="shared" si="13"/>
        <v>42622.208333333328</v>
      </c>
      <c r="Q287">
        <v>1476766800</v>
      </c>
      <c r="R287" s="8">
        <f t="shared" si="14"/>
        <v>42660.208333333328</v>
      </c>
      <c r="S287" t="b">
        <v>0</v>
      </c>
      <c r="T287" t="b">
        <v>0</v>
      </c>
    </row>
    <row r="288" spans="1:20" ht="17" hidden="1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s="4">
        <f t="shared" si="12"/>
        <v>0.17446030330062445</v>
      </c>
      <c r="I288">
        <f>IF(ISERROR(E288/G288),"0",E288/G288)</f>
        <v>106.28804347826087</v>
      </c>
      <c r="J288" t="s">
        <v>2014</v>
      </c>
      <c r="K288" t="s">
        <v>2015</v>
      </c>
      <c r="M288" t="s">
        <v>20</v>
      </c>
      <c r="N288" t="s">
        <v>21</v>
      </c>
      <c r="O288">
        <v>1479880800</v>
      </c>
      <c r="P288" s="8">
        <f t="shared" si="13"/>
        <v>42696.25</v>
      </c>
      <c r="Q288">
        <v>1480485600</v>
      </c>
      <c r="R288" s="8">
        <f t="shared" si="14"/>
        <v>42703.25</v>
      </c>
      <c r="S288" t="b">
        <v>0</v>
      </c>
      <c r="T288" t="b">
        <v>0</v>
      </c>
    </row>
    <row r="289" spans="1:20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s="4">
        <f t="shared" si="12"/>
        <v>2.0973015873015872</v>
      </c>
      <c r="I289">
        <f>IF(ISERROR(E289/G289),"0",E289/G289)</f>
        <v>75.07386363636364</v>
      </c>
      <c r="J289" t="s">
        <v>2010</v>
      </c>
      <c r="K289" t="s">
        <v>2018</v>
      </c>
      <c r="M289" t="s">
        <v>20</v>
      </c>
      <c r="N289" t="s">
        <v>21</v>
      </c>
      <c r="O289">
        <v>1430197200</v>
      </c>
      <c r="P289" s="8">
        <f t="shared" si="13"/>
        <v>42121.208333333328</v>
      </c>
      <c r="Q289">
        <v>1430197200</v>
      </c>
      <c r="R289" s="8">
        <f t="shared" si="14"/>
        <v>42121.208333333328</v>
      </c>
      <c r="S289" t="b">
        <v>0</v>
      </c>
      <c r="T289" t="b">
        <v>0</v>
      </c>
    </row>
    <row r="290" spans="1:20" ht="17" hidden="1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s="4">
        <f t="shared" si="12"/>
        <v>0.97785714285714287</v>
      </c>
      <c r="I290">
        <f>IF(ISERROR(E290/G290),"0",E290/G290)</f>
        <v>39.970802919708028</v>
      </c>
      <c r="J290" t="s">
        <v>2010</v>
      </c>
      <c r="K290" t="s">
        <v>2032</v>
      </c>
      <c r="M290" t="s">
        <v>32</v>
      </c>
      <c r="N290" t="s">
        <v>33</v>
      </c>
      <c r="O290">
        <v>1331701200</v>
      </c>
      <c r="P290" s="8">
        <f t="shared" si="13"/>
        <v>40981.208333333336</v>
      </c>
      <c r="Q290">
        <v>1331787600</v>
      </c>
      <c r="R290" s="8">
        <f t="shared" si="14"/>
        <v>40982.208333333336</v>
      </c>
      <c r="S290" t="b">
        <v>0</v>
      </c>
      <c r="T290" t="b">
        <v>1</v>
      </c>
    </row>
    <row r="291" spans="1:20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s="4">
        <f t="shared" si="12"/>
        <v>16.842500000000001</v>
      </c>
      <c r="I291">
        <f>IF(ISERROR(E291/G291),"0",E291/G291)</f>
        <v>39.982195845697326</v>
      </c>
      <c r="J291" t="s">
        <v>2014</v>
      </c>
      <c r="K291" t="s">
        <v>2015</v>
      </c>
      <c r="M291" t="s">
        <v>15</v>
      </c>
      <c r="N291" t="s">
        <v>16</v>
      </c>
      <c r="O291">
        <v>1438578000</v>
      </c>
      <c r="P291" s="8">
        <f t="shared" si="13"/>
        <v>42218.208333333328</v>
      </c>
      <c r="Q291">
        <v>1438837200</v>
      </c>
      <c r="R291" s="8">
        <f t="shared" si="14"/>
        <v>42221.208333333328</v>
      </c>
      <c r="S291" t="b">
        <v>0</v>
      </c>
      <c r="T291" t="b">
        <v>0</v>
      </c>
    </row>
    <row r="292" spans="1:20" ht="17" hidden="1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s="4">
        <f t="shared" si="12"/>
        <v>0.54402135231316728</v>
      </c>
      <c r="I292">
        <f>IF(ISERROR(E292/G292),"0",E292/G292)</f>
        <v>101.01541850220265</v>
      </c>
      <c r="J292" t="s">
        <v>2016</v>
      </c>
      <c r="K292" t="s">
        <v>2017</v>
      </c>
      <c r="M292" t="s">
        <v>20</v>
      </c>
      <c r="N292" t="s">
        <v>21</v>
      </c>
      <c r="O292">
        <v>1368162000</v>
      </c>
      <c r="P292" s="8">
        <f t="shared" si="13"/>
        <v>41403.208333333336</v>
      </c>
      <c r="Q292">
        <v>1370926800</v>
      </c>
      <c r="R292" s="8">
        <f t="shared" si="14"/>
        <v>41435.208333333336</v>
      </c>
      <c r="S292" t="b">
        <v>0</v>
      </c>
      <c r="T292" t="b">
        <v>1</v>
      </c>
    </row>
    <row r="293" spans="1:20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s="4">
        <f t="shared" si="12"/>
        <v>4.5661111111111108</v>
      </c>
      <c r="I293">
        <f>IF(ISERROR(E293/G293),"0",E293/G293)</f>
        <v>76.813084112149539</v>
      </c>
      <c r="J293" t="s">
        <v>2012</v>
      </c>
      <c r="K293" t="s">
        <v>2013</v>
      </c>
      <c r="M293" t="s">
        <v>20</v>
      </c>
      <c r="N293" t="s">
        <v>21</v>
      </c>
      <c r="O293">
        <v>1318654800</v>
      </c>
      <c r="P293" s="8">
        <f t="shared" si="13"/>
        <v>40830.208333333336</v>
      </c>
      <c r="Q293">
        <v>1319000400</v>
      </c>
      <c r="R293" s="8">
        <f t="shared" si="14"/>
        <v>40834.208333333336</v>
      </c>
      <c r="S293" t="b">
        <v>1</v>
      </c>
      <c r="T293" t="b">
        <v>0</v>
      </c>
    </row>
    <row r="294" spans="1:20" ht="17" hidden="1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s="4">
        <f t="shared" si="12"/>
        <v>9.8219178082191785E-2</v>
      </c>
      <c r="I294">
        <f>IF(ISERROR(E294/G294),"0",E294/G294)</f>
        <v>71.7</v>
      </c>
      <c r="J294" t="s">
        <v>2008</v>
      </c>
      <c r="K294" t="s">
        <v>2009</v>
      </c>
      <c r="M294" t="s">
        <v>20</v>
      </c>
      <c r="N294" t="s">
        <v>21</v>
      </c>
      <c r="O294">
        <v>1331874000</v>
      </c>
      <c r="P294" s="8">
        <f t="shared" si="13"/>
        <v>40983.208333333336</v>
      </c>
      <c r="Q294">
        <v>1333429200</v>
      </c>
      <c r="R294" s="8">
        <f t="shared" si="14"/>
        <v>41001.208333333336</v>
      </c>
      <c r="S294" t="b">
        <v>0</v>
      </c>
      <c r="T294" t="b">
        <v>0</v>
      </c>
    </row>
    <row r="295" spans="1:20" ht="17" hidden="1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s="4">
        <f t="shared" si="12"/>
        <v>0.16384615384615384</v>
      </c>
      <c r="I295">
        <f>IF(ISERROR(E295/G295),"0",E295/G295)</f>
        <v>33.28125</v>
      </c>
      <c r="J295" t="s">
        <v>2014</v>
      </c>
      <c r="K295" t="s">
        <v>2015</v>
      </c>
      <c r="M295" t="s">
        <v>94</v>
      </c>
      <c r="N295" t="s">
        <v>95</v>
      </c>
      <c r="O295">
        <v>1286254800</v>
      </c>
      <c r="P295" s="8">
        <f t="shared" si="13"/>
        <v>40455.208333333336</v>
      </c>
      <c r="Q295">
        <v>1287032400</v>
      </c>
      <c r="R295" s="8">
        <f t="shared" si="14"/>
        <v>40464.208333333336</v>
      </c>
      <c r="S295" t="b">
        <v>0</v>
      </c>
      <c r="T295" t="b">
        <v>0</v>
      </c>
    </row>
    <row r="296" spans="1:20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s="4">
        <f t="shared" si="12"/>
        <v>13.396666666666667</v>
      </c>
      <c r="I296">
        <f>IF(ISERROR(E296/G296),"0",E296/G296)</f>
        <v>43.923497267759565</v>
      </c>
      <c r="J296" t="s">
        <v>2014</v>
      </c>
      <c r="K296" t="s">
        <v>2015</v>
      </c>
      <c r="M296" t="s">
        <v>20</v>
      </c>
      <c r="N296" t="s">
        <v>21</v>
      </c>
      <c r="O296">
        <v>1540530000</v>
      </c>
      <c r="P296" s="8">
        <f t="shared" si="13"/>
        <v>43398.208333333328</v>
      </c>
      <c r="Q296">
        <v>1541570400</v>
      </c>
      <c r="R296" s="8">
        <f t="shared" si="14"/>
        <v>43410.25</v>
      </c>
      <c r="S296" t="b">
        <v>0</v>
      </c>
      <c r="T296" t="b">
        <v>0</v>
      </c>
    </row>
    <row r="297" spans="1:20" ht="34" hidden="1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s="4">
        <f t="shared" si="12"/>
        <v>0.35650077760497667</v>
      </c>
      <c r="I297">
        <f>IF(ISERROR(E297/G297),"0",E297/G297)</f>
        <v>36.004712041884815</v>
      </c>
      <c r="J297" t="s">
        <v>2014</v>
      </c>
      <c r="K297" t="s">
        <v>2015</v>
      </c>
      <c r="M297" t="s">
        <v>86</v>
      </c>
      <c r="N297" t="s">
        <v>87</v>
      </c>
      <c r="O297">
        <v>1381813200</v>
      </c>
      <c r="P297" s="8">
        <f t="shared" si="13"/>
        <v>41561.208333333336</v>
      </c>
      <c r="Q297">
        <v>1383976800</v>
      </c>
      <c r="R297" s="8">
        <f t="shared" si="14"/>
        <v>41586.25</v>
      </c>
      <c r="S297" t="b">
        <v>0</v>
      </c>
      <c r="T297" t="b">
        <v>0</v>
      </c>
    </row>
    <row r="298" spans="1:20" ht="34" hidden="1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s="4">
        <f t="shared" si="12"/>
        <v>0.54950819672131146</v>
      </c>
      <c r="I298">
        <f>IF(ISERROR(E298/G298),"0",E298/G298)</f>
        <v>88.21052631578948</v>
      </c>
      <c r="J298" t="s">
        <v>2014</v>
      </c>
      <c r="K298" t="s">
        <v>2015</v>
      </c>
      <c r="M298" t="s">
        <v>24</v>
      </c>
      <c r="N298" t="s">
        <v>25</v>
      </c>
      <c r="O298">
        <v>1548655200</v>
      </c>
      <c r="P298" s="8">
        <f t="shared" si="13"/>
        <v>43492.25</v>
      </c>
      <c r="Q298">
        <v>1550556000</v>
      </c>
      <c r="R298" s="8">
        <f t="shared" si="14"/>
        <v>43514.25</v>
      </c>
      <c r="S298" t="b">
        <v>0</v>
      </c>
      <c r="T298" t="b">
        <v>0</v>
      </c>
    </row>
    <row r="299" spans="1:20" ht="17" hidden="1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s="4">
        <f t="shared" si="12"/>
        <v>0.94236111111111109</v>
      </c>
      <c r="I299">
        <f>IF(ISERROR(E299/G299),"0",E299/G299)</f>
        <v>65.240384615384613</v>
      </c>
      <c r="J299" t="s">
        <v>2014</v>
      </c>
      <c r="K299" t="s">
        <v>2015</v>
      </c>
      <c r="M299" t="s">
        <v>24</v>
      </c>
      <c r="N299" t="s">
        <v>25</v>
      </c>
      <c r="O299">
        <v>1389679200</v>
      </c>
      <c r="P299" s="8">
        <f t="shared" si="13"/>
        <v>41652.25</v>
      </c>
      <c r="Q299">
        <v>1390456800</v>
      </c>
      <c r="R299" s="8">
        <f t="shared" si="14"/>
        <v>41661.25</v>
      </c>
      <c r="S299" t="b">
        <v>0</v>
      </c>
      <c r="T299" t="b">
        <v>1</v>
      </c>
    </row>
    <row r="300" spans="1:20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s="4">
        <f t="shared" si="12"/>
        <v>1.4391428571428571</v>
      </c>
      <c r="I300">
        <f>IF(ISERROR(E300/G300),"0",E300/G300)</f>
        <v>69.958333333333329</v>
      </c>
      <c r="J300" t="s">
        <v>2010</v>
      </c>
      <c r="K300" t="s">
        <v>2011</v>
      </c>
      <c r="M300" t="s">
        <v>20</v>
      </c>
      <c r="N300" t="s">
        <v>21</v>
      </c>
      <c r="O300">
        <v>1456466400</v>
      </c>
      <c r="P300" s="8">
        <f t="shared" si="13"/>
        <v>42425.25</v>
      </c>
      <c r="Q300">
        <v>1458018000</v>
      </c>
      <c r="R300" s="8">
        <f t="shared" si="14"/>
        <v>42443.208333333328</v>
      </c>
      <c r="S300" t="b">
        <v>0</v>
      </c>
      <c r="T300" t="b">
        <v>1</v>
      </c>
    </row>
    <row r="301" spans="1:20" ht="34" hidden="1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s="4">
        <f t="shared" si="12"/>
        <v>0.51421052631578945</v>
      </c>
      <c r="I301">
        <f>IF(ISERROR(E301/G301),"0",E301/G301)</f>
        <v>39.877551020408163</v>
      </c>
      <c r="J301" t="s">
        <v>2008</v>
      </c>
      <c r="K301" t="s">
        <v>2009</v>
      </c>
      <c r="M301" t="s">
        <v>20</v>
      </c>
      <c r="N301" t="s">
        <v>21</v>
      </c>
      <c r="O301">
        <v>1456984800</v>
      </c>
      <c r="P301" s="8">
        <f t="shared" si="13"/>
        <v>42431.25</v>
      </c>
      <c r="Q301">
        <v>1461819600</v>
      </c>
      <c r="R301" s="8">
        <f t="shared" si="14"/>
        <v>42487.208333333328</v>
      </c>
      <c r="S301" t="b">
        <v>0</v>
      </c>
      <c r="T301" t="b">
        <v>0</v>
      </c>
    </row>
    <row r="302" spans="1:20" ht="17" hidden="1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s="4">
        <f t="shared" si="12"/>
        <v>0.05</v>
      </c>
      <c r="I302">
        <f>IF(ISERROR(E302/G302),"0",E302/G302)</f>
        <v>5</v>
      </c>
      <c r="J302" t="s">
        <v>2022</v>
      </c>
      <c r="K302" t="s">
        <v>2023</v>
      </c>
      <c r="M302" t="s">
        <v>32</v>
      </c>
      <c r="N302" t="s">
        <v>33</v>
      </c>
      <c r="O302">
        <v>1504069200</v>
      </c>
      <c r="P302" s="8">
        <f t="shared" si="13"/>
        <v>42976.208333333328</v>
      </c>
      <c r="Q302">
        <v>1504155600</v>
      </c>
      <c r="R302" s="8">
        <f t="shared" si="14"/>
        <v>42977.208333333328</v>
      </c>
      <c r="S302" t="b">
        <v>0</v>
      </c>
      <c r="T302" t="b">
        <v>1</v>
      </c>
    </row>
    <row r="303" spans="1:20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s="4">
        <f t="shared" si="12"/>
        <v>13.446666666666667</v>
      </c>
      <c r="I303">
        <f>IF(ISERROR(E303/G303),"0",E303/G303)</f>
        <v>41.023728813559323</v>
      </c>
      <c r="J303" t="s">
        <v>2016</v>
      </c>
      <c r="K303" t="s">
        <v>2017</v>
      </c>
      <c r="M303" t="s">
        <v>20</v>
      </c>
      <c r="N303" t="s">
        <v>21</v>
      </c>
      <c r="O303">
        <v>1424930400</v>
      </c>
      <c r="P303" s="8">
        <f t="shared" si="13"/>
        <v>42060.25</v>
      </c>
      <c r="Q303">
        <v>1426395600</v>
      </c>
      <c r="R303" s="8">
        <f t="shared" si="14"/>
        <v>42077.208333333328</v>
      </c>
      <c r="S303" t="b">
        <v>0</v>
      </c>
      <c r="T303" t="b">
        <v>0</v>
      </c>
    </row>
    <row r="304" spans="1:20" ht="17" hidden="1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s="4">
        <f t="shared" si="12"/>
        <v>0.31844940867279897</v>
      </c>
      <c r="I304">
        <f>IF(ISERROR(E304/G304),"0",E304/G304)</f>
        <v>98.914285714285711</v>
      </c>
      <c r="J304" t="s">
        <v>2014</v>
      </c>
      <c r="K304" t="s">
        <v>2015</v>
      </c>
      <c r="M304" t="s">
        <v>20</v>
      </c>
      <c r="N304" t="s">
        <v>21</v>
      </c>
      <c r="O304">
        <v>1535864400</v>
      </c>
      <c r="P304" s="8">
        <f t="shared" si="13"/>
        <v>43344.208333333328</v>
      </c>
      <c r="Q304">
        <v>1537074000</v>
      </c>
      <c r="R304" s="8">
        <f t="shared" si="14"/>
        <v>43358.208333333328</v>
      </c>
      <c r="S304" t="b">
        <v>0</v>
      </c>
      <c r="T304" t="b">
        <v>0</v>
      </c>
    </row>
    <row r="305" spans="1:20" ht="17" hidden="1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s="4">
        <f t="shared" si="12"/>
        <v>0.82617647058823529</v>
      </c>
      <c r="I305">
        <f>IF(ISERROR(E305/G305),"0",E305/G305)</f>
        <v>87.78125</v>
      </c>
      <c r="J305" t="s">
        <v>2010</v>
      </c>
      <c r="K305" t="s">
        <v>2020</v>
      </c>
      <c r="M305" t="s">
        <v>20</v>
      </c>
      <c r="N305" t="s">
        <v>21</v>
      </c>
      <c r="O305">
        <v>1452146400</v>
      </c>
      <c r="P305" s="8">
        <f t="shared" si="13"/>
        <v>42375.25</v>
      </c>
      <c r="Q305">
        <v>1452578400</v>
      </c>
      <c r="R305" s="8">
        <f t="shared" si="14"/>
        <v>42380.25</v>
      </c>
      <c r="S305" t="b">
        <v>0</v>
      </c>
      <c r="T305" t="b">
        <v>0</v>
      </c>
    </row>
    <row r="306" spans="1:20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s="4">
        <f t="shared" si="12"/>
        <v>5.4614285714285717</v>
      </c>
      <c r="I306">
        <f>IF(ISERROR(E306/G306),"0",E306/G306)</f>
        <v>80.767605633802816</v>
      </c>
      <c r="J306" t="s">
        <v>2016</v>
      </c>
      <c r="K306" t="s">
        <v>2017</v>
      </c>
      <c r="M306" t="s">
        <v>20</v>
      </c>
      <c r="N306" t="s">
        <v>21</v>
      </c>
      <c r="O306">
        <v>1470546000</v>
      </c>
      <c r="P306" s="8">
        <f t="shared" si="13"/>
        <v>42588.208333333328</v>
      </c>
      <c r="Q306">
        <v>1474088400</v>
      </c>
      <c r="R306" s="8">
        <f t="shared" si="14"/>
        <v>42629.208333333328</v>
      </c>
      <c r="S306" t="b">
        <v>0</v>
      </c>
      <c r="T306" t="b">
        <v>0</v>
      </c>
    </row>
    <row r="307" spans="1:20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s="4">
        <f t="shared" si="12"/>
        <v>2.8621428571428571</v>
      </c>
      <c r="I307">
        <f>IF(ISERROR(E307/G307),"0",E307/G307)</f>
        <v>94.28235294117647</v>
      </c>
      <c r="J307" t="s">
        <v>2014</v>
      </c>
      <c r="K307" t="s">
        <v>2015</v>
      </c>
      <c r="M307" t="s">
        <v>20</v>
      </c>
      <c r="N307" t="s">
        <v>21</v>
      </c>
      <c r="O307">
        <v>1458363600</v>
      </c>
      <c r="P307" s="8">
        <f t="shared" si="13"/>
        <v>42447.208333333328</v>
      </c>
      <c r="Q307">
        <v>1461906000</v>
      </c>
      <c r="R307" s="8">
        <f t="shared" si="14"/>
        <v>42488.208333333328</v>
      </c>
      <c r="S307" t="b">
        <v>0</v>
      </c>
      <c r="T307" t="b">
        <v>0</v>
      </c>
    </row>
    <row r="308" spans="1:20" ht="34" hidden="1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s="4">
        <f t="shared" si="12"/>
        <v>7.9076923076923072E-2</v>
      </c>
      <c r="I308">
        <f>IF(ISERROR(E308/G308),"0",E308/G308)</f>
        <v>73.428571428571431</v>
      </c>
      <c r="J308" t="s">
        <v>2014</v>
      </c>
      <c r="K308" t="s">
        <v>2015</v>
      </c>
      <c r="M308" t="s">
        <v>20</v>
      </c>
      <c r="N308" t="s">
        <v>21</v>
      </c>
      <c r="O308">
        <v>1500008400</v>
      </c>
      <c r="P308" s="8">
        <f t="shared" si="13"/>
        <v>42929.208333333328</v>
      </c>
      <c r="Q308">
        <v>1500267600</v>
      </c>
      <c r="R308" s="8">
        <f t="shared" si="14"/>
        <v>42932.208333333328</v>
      </c>
      <c r="S308" t="b">
        <v>0</v>
      </c>
      <c r="T308" t="b">
        <v>1</v>
      </c>
    </row>
    <row r="309" spans="1:20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s="4">
        <f t="shared" si="12"/>
        <v>1.3213677811550153</v>
      </c>
      <c r="I309">
        <f>IF(ISERROR(E309/G309),"0",E309/G309)</f>
        <v>65.968133535660087</v>
      </c>
      <c r="J309" t="s">
        <v>2022</v>
      </c>
      <c r="K309" t="s">
        <v>2028</v>
      </c>
      <c r="M309" t="s">
        <v>32</v>
      </c>
      <c r="N309" t="s">
        <v>33</v>
      </c>
      <c r="O309">
        <v>1338958800</v>
      </c>
      <c r="P309" s="8">
        <f t="shared" si="13"/>
        <v>41065.208333333336</v>
      </c>
      <c r="Q309">
        <v>1340686800</v>
      </c>
      <c r="R309" s="8">
        <f t="shared" si="14"/>
        <v>41085.208333333336</v>
      </c>
      <c r="S309" t="b">
        <v>0</v>
      </c>
      <c r="T309" t="b">
        <v>1</v>
      </c>
    </row>
    <row r="310" spans="1:20" ht="17" hidden="1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s="4">
        <f t="shared" si="12"/>
        <v>0.74077834179357027</v>
      </c>
      <c r="I310">
        <f>IF(ISERROR(E310/G310),"0",E310/G310)</f>
        <v>109.04109589041096</v>
      </c>
      <c r="J310" t="s">
        <v>2014</v>
      </c>
      <c r="K310" t="s">
        <v>2015</v>
      </c>
      <c r="M310" t="s">
        <v>20</v>
      </c>
      <c r="N310" t="s">
        <v>21</v>
      </c>
      <c r="O310">
        <v>1303102800</v>
      </c>
      <c r="P310" s="8">
        <f t="shared" si="13"/>
        <v>40650.208333333336</v>
      </c>
      <c r="Q310">
        <v>1303189200</v>
      </c>
      <c r="R310" s="8">
        <f t="shared" si="14"/>
        <v>40651.208333333336</v>
      </c>
      <c r="S310" t="b">
        <v>0</v>
      </c>
      <c r="T310" t="b">
        <v>0</v>
      </c>
    </row>
    <row r="311" spans="1:20" ht="17" hidden="1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s="4">
        <f t="shared" si="12"/>
        <v>0.75292682926829269</v>
      </c>
      <c r="I311">
        <f>IF(ISERROR(E311/G311),"0",E311/G311)</f>
        <v>41.16</v>
      </c>
      <c r="J311" t="s">
        <v>2010</v>
      </c>
      <c r="K311" t="s">
        <v>2020</v>
      </c>
      <c r="M311" t="s">
        <v>20</v>
      </c>
      <c r="N311" t="s">
        <v>21</v>
      </c>
      <c r="O311">
        <v>1316581200</v>
      </c>
      <c r="P311" s="8">
        <f t="shared" si="13"/>
        <v>40806.208333333336</v>
      </c>
      <c r="Q311">
        <v>1318309200</v>
      </c>
      <c r="R311" s="8">
        <f t="shared" si="14"/>
        <v>40826.208333333336</v>
      </c>
      <c r="S311" t="b">
        <v>0</v>
      </c>
      <c r="T311" t="b">
        <v>1</v>
      </c>
    </row>
    <row r="312" spans="1:20" ht="17" hidden="1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s="4">
        <f t="shared" si="12"/>
        <v>0.20333333333333334</v>
      </c>
      <c r="I312">
        <f>IF(ISERROR(E312/G312),"0",E312/G312)</f>
        <v>99.125</v>
      </c>
      <c r="J312" t="s">
        <v>2025</v>
      </c>
      <c r="K312" t="s">
        <v>2026</v>
      </c>
      <c r="M312" t="s">
        <v>20</v>
      </c>
      <c r="N312" t="s">
        <v>21</v>
      </c>
      <c r="O312">
        <v>1270789200</v>
      </c>
      <c r="P312" s="8">
        <f t="shared" si="13"/>
        <v>40276.208333333336</v>
      </c>
      <c r="Q312">
        <v>1272171600</v>
      </c>
      <c r="R312" s="8">
        <f t="shared" si="14"/>
        <v>40292.208333333336</v>
      </c>
      <c r="S312" t="b">
        <v>0</v>
      </c>
      <c r="T312" t="b">
        <v>0</v>
      </c>
    </row>
    <row r="313" spans="1:20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s="4">
        <f t="shared" si="12"/>
        <v>2.0336507936507937</v>
      </c>
      <c r="I313">
        <f>IF(ISERROR(E313/G313),"0",E313/G313)</f>
        <v>105.88429752066116</v>
      </c>
      <c r="J313" t="s">
        <v>2014</v>
      </c>
      <c r="K313" t="s">
        <v>2015</v>
      </c>
      <c r="M313" t="s">
        <v>20</v>
      </c>
      <c r="N313" t="s">
        <v>21</v>
      </c>
      <c r="O313">
        <v>1297836000</v>
      </c>
      <c r="P313" s="8">
        <f t="shared" si="13"/>
        <v>40589.25</v>
      </c>
      <c r="Q313">
        <v>1298872800</v>
      </c>
      <c r="R313" s="8">
        <f t="shared" si="14"/>
        <v>40601.25</v>
      </c>
      <c r="S313" t="b">
        <v>0</v>
      </c>
      <c r="T313" t="b">
        <v>0</v>
      </c>
    </row>
    <row r="314" spans="1:20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s="4">
        <f t="shared" si="12"/>
        <v>3.1022842639593908</v>
      </c>
      <c r="I314">
        <f>IF(ISERROR(E314/G314),"0",E314/G314)</f>
        <v>48.996525921966864</v>
      </c>
      <c r="J314" t="s">
        <v>2014</v>
      </c>
      <c r="K314" t="s">
        <v>2015</v>
      </c>
      <c r="M314" t="s">
        <v>20</v>
      </c>
      <c r="N314" t="s">
        <v>21</v>
      </c>
      <c r="O314">
        <v>1382677200</v>
      </c>
      <c r="P314" s="8">
        <f t="shared" si="13"/>
        <v>41571.208333333336</v>
      </c>
      <c r="Q314">
        <v>1383282000</v>
      </c>
      <c r="R314" s="8">
        <f t="shared" si="14"/>
        <v>41578.208333333336</v>
      </c>
      <c r="S314" t="b">
        <v>0</v>
      </c>
      <c r="T314" t="b">
        <v>0</v>
      </c>
    </row>
    <row r="315" spans="1:20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s="4">
        <f t="shared" si="12"/>
        <v>3.9531818181818181</v>
      </c>
      <c r="I315">
        <f>IF(ISERROR(E315/G315),"0",E315/G315)</f>
        <v>39</v>
      </c>
      <c r="J315" t="s">
        <v>2010</v>
      </c>
      <c r="K315" t="s">
        <v>2011</v>
      </c>
      <c r="M315" t="s">
        <v>20</v>
      </c>
      <c r="N315" t="s">
        <v>21</v>
      </c>
      <c r="O315">
        <v>1330322400</v>
      </c>
      <c r="P315" s="8">
        <f t="shared" si="13"/>
        <v>40965.25</v>
      </c>
      <c r="Q315">
        <v>1330495200</v>
      </c>
      <c r="R315" s="8">
        <f t="shared" si="14"/>
        <v>40967.25</v>
      </c>
      <c r="S315" t="b">
        <v>0</v>
      </c>
      <c r="T315" t="b">
        <v>0</v>
      </c>
    </row>
    <row r="316" spans="1:20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s="4">
        <f t="shared" si="12"/>
        <v>2.9471428571428571</v>
      </c>
      <c r="I316">
        <f>IF(ISERROR(E316/G316),"0",E316/G316)</f>
        <v>31.022556390977442</v>
      </c>
      <c r="J316" t="s">
        <v>2016</v>
      </c>
      <c r="K316" t="s">
        <v>2017</v>
      </c>
      <c r="M316" t="s">
        <v>20</v>
      </c>
      <c r="N316" t="s">
        <v>21</v>
      </c>
      <c r="O316">
        <v>1552366800</v>
      </c>
      <c r="P316" s="8">
        <f t="shared" si="13"/>
        <v>43535.208333333328</v>
      </c>
      <c r="Q316">
        <v>1552798800</v>
      </c>
      <c r="R316" s="8">
        <f t="shared" si="14"/>
        <v>43540.208333333328</v>
      </c>
      <c r="S316" t="b">
        <v>0</v>
      </c>
      <c r="T316" t="b">
        <v>1</v>
      </c>
    </row>
    <row r="317" spans="1:20" ht="34" hidden="1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s="4">
        <f t="shared" si="12"/>
        <v>0.33894736842105261</v>
      </c>
      <c r="I317">
        <f>IF(ISERROR(E317/G317),"0",E317/G317)</f>
        <v>103.87096774193549</v>
      </c>
      <c r="J317" t="s">
        <v>2014</v>
      </c>
      <c r="K317" t="s">
        <v>2015</v>
      </c>
      <c r="M317" t="s">
        <v>20</v>
      </c>
      <c r="N317" t="s">
        <v>21</v>
      </c>
      <c r="O317">
        <v>1400907600</v>
      </c>
      <c r="P317" s="8">
        <f t="shared" si="13"/>
        <v>41782.208333333336</v>
      </c>
      <c r="Q317">
        <v>1403413200</v>
      </c>
      <c r="R317" s="8">
        <f t="shared" si="14"/>
        <v>41811.208333333336</v>
      </c>
      <c r="S317" t="b">
        <v>0</v>
      </c>
      <c r="T317" t="b">
        <v>0</v>
      </c>
    </row>
    <row r="318" spans="1:20" ht="17" hidden="1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s="4">
        <f t="shared" si="12"/>
        <v>0.66677083333333331</v>
      </c>
      <c r="I318">
        <f>IF(ISERROR(E318/G318),"0",E318/G318)</f>
        <v>59.268518518518519</v>
      </c>
      <c r="J318" t="s">
        <v>2008</v>
      </c>
      <c r="K318" t="s">
        <v>2009</v>
      </c>
      <c r="M318" t="s">
        <v>94</v>
      </c>
      <c r="N318" t="s">
        <v>95</v>
      </c>
      <c r="O318">
        <v>1574143200</v>
      </c>
      <c r="P318" s="8">
        <f t="shared" si="13"/>
        <v>43787.25</v>
      </c>
      <c r="Q318">
        <v>1574229600</v>
      </c>
      <c r="R318" s="8">
        <f t="shared" si="14"/>
        <v>43788.25</v>
      </c>
      <c r="S318" t="b">
        <v>0</v>
      </c>
      <c r="T318" t="b">
        <v>1</v>
      </c>
    </row>
    <row r="319" spans="1:20" ht="17" hidden="1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s="4">
        <f t="shared" si="12"/>
        <v>0.19227272727272726</v>
      </c>
      <c r="I319">
        <f>IF(ISERROR(E319/G319),"0",E319/G319)</f>
        <v>42.3</v>
      </c>
      <c r="J319" t="s">
        <v>2014</v>
      </c>
      <c r="K319" t="s">
        <v>2015</v>
      </c>
      <c r="M319" t="s">
        <v>20</v>
      </c>
      <c r="N319" t="s">
        <v>21</v>
      </c>
      <c r="O319">
        <v>1494738000</v>
      </c>
      <c r="P319" s="8">
        <f t="shared" si="13"/>
        <v>42868.208333333328</v>
      </c>
      <c r="Q319">
        <v>1495861200</v>
      </c>
      <c r="R319" s="8">
        <f t="shared" si="14"/>
        <v>42881.208333333328</v>
      </c>
      <c r="S319" t="b">
        <v>0</v>
      </c>
      <c r="T319" t="b">
        <v>0</v>
      </c>
    </row>
    <row r="320" spans="1:20" ht="34" hidden="1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s="4">
        <f t="shared" si="12"/>
        <v>0.15842105263157893</v>
      </c>
      <c r="I320">
        <f>IF(ISERROR(E320/G320),"0",E320/G320)</f>
        <v>53.117647058823529</v>
      </c>
      <c r="J320" t="s">
        <v>2010</v>
      </c>
      <c r="K320" t="s">
        <v>2011</v>
      </c>
      <c r="M320" t="s">
        <v>20</v>
      </c>
      <c r="N320" t="s">
        <v>21</v>
      </c>
      <c r="O320">
        <v>1392357600</v>
      </c>
      <c r="P320" s="8">
        <f t="shared" si="13"/>
        <v>41683.25</v>
      </c>
      <c r="Q320">
        <v>1392530400</v>
      </c>
      <c r="R320" s="8">
        <f t="shared" si="14"/>
        <v>41685.25</v>
      </c>
      <c r="S320" t="b">
        <v>0</v>
      </c>
      <c r="T320" t="b">
        <v>0</v>
      </c>
    </row>
    <row r="321" spans="1:20" ht="17" hidden="1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s="4">
        <f t="shared" si="12"/>
        <v>0.38702380952380955</v>
      </c>
      <c r="I321">
        <f>IF(ISERROR(E321/G321),"0",E321/G321)</f>
        <v>50.796875</v>
      </c>
      <c r="J321" t="s">
        <v>2012</v>
      </c>
      <c r="K321" t="s">
        <v>2013</v>
      </c>
      <c r="M321" t="s">
        <v>20</v>
      </c>
      <c r="N321" t="s">
        <v>21</v>
      </c>
      <c r="O321">
        <v>1281589200</v>
      </c>
      <c r="P321" s="8">
        <f t="shared" si="13"/>
        <v>40401.208333333336</v>
      </c>
      <c r="Q321">
        <v>1283662800</v>
      </c>
      <c r="R321" s="8">
        <f t="shared" si="14"/>
        <v>40425.208333333336</v>
      </c>
      <c r="S321" t="b">
        <v>0</v>
      </c>
      <c r="T321" t="b">
        <v>0</v>
      </c>
    </row>
    <row r="322" spans="1:20" ht="17" hidden="1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s="4">
        <f t="shared" ref="H322:H385" si="15">(E322/D322)*1</f>
        <v>9.5876777251184833E-2</v>
      </c>
      <c r="I322">
        <f>IF(ISERROR(E322/G322),"0",E322/G322)</f>
        <v>101.15</v>
      </c>
      <c r="J322" t="s">
        <v>2022</v>
      </c>
      <c r="K322" t="s">
        <v>2028</v>
      </c>
      <c r="M322" t="s">
        <v>20</v>
      </c>
      <c r="N322" t="s">
        <v>21</v>
      </c>
      <c r="O322">
        <v>1305003600</v>
      </c>
      <c r="P322" s="8">
        <f t="shared" si="13"/>
        <v>40672.208333333336</v>
      </c>
      <c r="Q322">
        <v>1305781200</v>
      </c>
      <c r="R322" s="8">
        <f t="shared" si="14"/>
        <v>40681.208333333336</v>
      </c>
      <c r="S322" t="b">
        <v>0</v>
      </c>
      <c r="T322" t="b">
        <v>0</v>
      </c>
    </row>
    <row r="323" spans="1:20" ht="34" hidden="1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s="4">
        <f t="shared" si="15"/>
        <v>0.94144366197183094</v>
      </c>
      <c r="I323">
        <f>IF(ISERROR(E323/G323),"0",E323/G323)</f>
        <v>65.000810372771468</v>
      </c>
      <c r="J323" t="s">
        <v>2016</v>
      </c>
      <c r="K323" t="s">
        <v>2027</v>
      </c>
      <c r="M323" t="s">
        <v>20</v>
      </c>
      <c r="N323" t="s">
        <v>21</v>
      </c>
      <c r="O323">
        <v>1301634000</v>
      </c>
      <c r="P323" s="8">
        <f t="shared" ref="P323:P386" si="16">(((O323/60)/60)/24)+DATE(1970,1,)</f>
        <v>40633.208333333336</v>
      </c>
      <c r="Q323">
        <v>1302325200</v>
      </c>
      <c r="R323" s="8">
        <f t="shared" ref="R323:R386" si="17">(((Q323/60)/60)/24)+DATE(1970,1,)</f>
        <v>40641.208333333336</v>
      </c>
      <c r="S323" t="b">
        <v>0</v>
      </c>
      <c r="T323" t="b">
        <v>0</v>
      </c>
    </row>
    <row r="324" spans="1:20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s="4">
        <f t="shared" si="15"/>
        <v>1.6656234096692113</v>
      </c>
      <c r="I324">
        <f>IF(ISERROR(E324/G324),"0",E324/G324)</f>
        <v>37.998645510835914</v>
      </c>
      <c r="J324" t="s">
        <v>2014</v>
      </c>
      <c r="K324" t="s">
        <v>2015</v>
      </c>
      <c r="M324" t="s">
        <v>20</v>
      </c>
      <c r="N324" t="s">
        <v>21</v>
      </c>
      <c r="O324">
        <v>1290664800</v>
      </c>
      <c r="P324" s="8">
        <f t="shared" si="16"/>
        <v>40506.25</v>
      </c>
      <c r="Q324">
        <v>1291788000</v>
      </c>
      <c r="R324" s="8">
        <f t="shared" si="17"/>
        <v>40519.25</v>
      </c>
      <c r="S324" t="b">
        <v>0</v>
      </c>
      <c r="T324" t="b">
        <v>0</v>
      </c>
    </row>
    <row r="325" spans="1:20" ht="17" hidden="1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s="4">
        <f t="shared" si="15"/>
        <v>0.24134831460674158</v>
      </c>
      <c r="I325">
        <f>IF(ISERROR(E325/G325),"0",E325/G325)</f>
        <v>82.615384615384613</v>
      </c>
      <c r="J325" t="s">
        <v>2016</v>
      </c>
      <c r="K325" t="s">
        <v>2017</v>
      </c>
      <c r="M325" t="s">
        <v>36</v>
      </c>
      <c r="N325" t="s">
        <v>37</v>
      </c>
      <c r="O325">
        <v>1395896400</v>
      </c>
      <c r="P325" s="8">
        <f t="shared" si="16"/>
        <v>41724.208333333336</v>
      </c>
      <c r="Q325">
        <v>1396069200</v>
      </c>
      <c r="R325" s="8">
        <f t="shared" si="17"/>
        <v>41726.208333333336</v>
      </c>
      <c r="S325" t="b">
        <v>0</v>
      </c>
      <c r="T325" t="b">
        <v>0</v>
      </c>
    </row>
    <row r="326" spans="1:20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s="4">
        <f t="shared" si="15"/>
        <v>1.6405633802816901</v>
      </c>
      <c r="I326">
        <f>IF(ISERROR(E326/G326),"0",E326/G326)</f>
        <v>37.941368078175898</v>
      </c>
      <c r="J326" t="s">
        <v>2014</v>
      </c>
      <c r="K326" t="s">
        <v>2015</v>
      </c>
      <c r="M326" t="s">
        <v>20</v>
      </c>
      <c r="N326" t="s">
        <v>21</v>
      </c>
      <c r="O326">
        <v>1434862800</v>
      </c>
      <c r="P326" s="8">
        <f t="shared" si="16"/>
        <v>42175.208333333328</v>
      </c>
      <c r="Q326">
        <v>1435899600</v>
      </c>
      <c r="R326" s="8">
        <f t="shared" si="17"/>
        <v>42187.208333333328</v>
      </c>
      <c r="S326" t="b">
        <v>0</v>
      </c>
      <c r="T326" t="b">
        <v>1</v>
      </c>
    </row>
    <row r="327" spans="1:20" ht="34" hidden="1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s="4">
        <f t="shared" si="15"/>
        <v>0.90723076923076929</v>
      </c>
      <c r="I327">
        <f>IF(ISERROR(E327/G327),"0",E327/G327)</f>
        <v>80.780821917808225</v>
      </c>
      <c r="J327" t="s">
        <v>2014</v>
      </c>
      <c r="K327" t="s">
        <v>2015</v>
      </c>
      <c r="M327" t="s">
        <v>20</v>
      </c>
      <c r="N327" t="s">
        <v>21</v>
      </c>
      <c r="O327">
        <v>1529125200</v>
      </c>
      <c r="P327" s="8">
        <f t="shared" si="16"/>
        <v>43266.208333333328</v>
      </c>
      <c r="Q327">
        <v>1531112400</v>
      </c>
      <c r="R327" s="8">
        <f t="shared" si="17"/>
        <v>43289.208333333328</v>
      </c>
      <c r="S327" t="b">
        <v>0</v>
      </c>
      <c r="T327" t="b">
        <v>1</v>
      </c>
    </row>
    <row r="328" spans="1:20" ht="34" hidden="1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s="4">
        <f t="shared" si="15"/>
        <v>0.46194444444444444</v>
      </c>
      <c r="I328">
        <f>IF(ISERROR(E328/G328),"0",E328/G328)</f>
        <v>25.984375</v>
      </c>
      <c r="J328" t="s">
        <v>2016</v>
      </c>
      <c r="K328" t="s">
        <v>2024</v>
      </c>
      <c r="M328" t="s">
        <v>20</v>
      </c>
      <c r="N328" t="s">
        <v>21</v>
      </c>
      <c r="O328">
        <v>1451109600</v>
      </c>
      <c r="P328" s="8">
        <f t="shared" si="16"/>
        <v>42363.25</v>
      </c>
      <c r="Q328">
        <v>1451628000</v>
      </c>
      <c r="R328" s="8">
        <f t="shared" si="17"/>
        <v>42369.25</v>
      </c>
      <c r="S328" t="b">
        <v>0</v>
      </c>
      <c r="T328" t="b">
        <v>0</v>
      </c>
    </row>
    <row r="329" spans="1:20" ht="17" hidden="1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s="4">
        <f t="shared" si="15"/>
        <v>0.38538461538461538</v>
      </c>
      <c r="I329">
        <f>IF(ISERROR(E329/G329),"0",E329/G329)</f>
        <v>30.363636363636363</v>
      </c>
      <c r="J329" t="s">
        <v>2014</v>
      </c>
      <c r="K329" t="s">
        <v>2015</v>
      </c>
      <c r="M329" t="s">
        <v>20</v>
      </c>
      <c r="N329" t="s">
        <v>21</v>
      </c>
      <c r="O329">
        <v>1566968400</v>
      </c>
      <c r="P329" s="8">
        <f t="shared" si="16"/>
        <v>43704.208333333328</v>
      </c>
      <c r="Q329">
        <v>1567314000</v>
      </c>
      <c r="R329" s="8">
        <f t="shared" si="17"/>
        <v>43708.208333333328</v>
      </c>
      <c r="S329" t="b">
        <v>0</v>
      </c>
      <c r="T329" t="b">
        <v>1</v>
      </c>
    </row>
    <row r="330" spans="1:20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s="4">
        <f t="shared" si="15"/>
        <v>1.3356231003039514</v>
      </c>
      <c r="I330">
        <f>IF(ISERROR(E330/G330),"0",E330/G330)</f>
        <v>54.004916018025398</v>
      </c>
      <c r="J330" t="s">
        <v>2010</v>
      </c>
      <c r="K330" t="s">
        <v>2011</v>
      </c>
      <c r="M330" t="s">
        <v>20</v>
      </c>
      <c r="N330" t="s">
        <v>21</v>
      </c>
      <c r="O330">
        <v>1543557600</v>
      </c>
      <c r="P330" s="8">
        <f t="shared" si="16"/>
        <v>43433.25</v>
      </c>
      <c r="Q330">
        <v>1544508000</v>
      </c>
      <c r="R330" s="8">
        <f t="shared" si="17"/>
        <v>43444.25</v>
      </c>
      <c r="S330" t="b">
        <v>0</v>
      </c>
      <c r="T330" t="b">
        <v>0</v>
      </c>
    </row>
    <row r="331" spans="1:20" ht="17" hidden="1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s="4">
        <f t="shared" si="15"/>
        <v>0.22896588486140726</v>
      </c>
      <c r="I331">
        <f>IF(ISERROR(E331/G331),"0",E331/G331)</f>
        <v>101.78672985781991</v>
      </c>
      <c r="J331" t="s">
        <v>2025</v>
      </c>
      <c r="K331" t="s">
        <v>2026</v>
      </c>
      <c r="M331" t="s">
        <v>20</v>
      </c>
      <c r="N331" t="s">
        <v>21</v>
      </c>
      <c r="O331">
        <v>1481522400</v>
      </c>
      <c r="P331" s="8">
        <f t="shared" si="16"/>
        <v>42715.25</v>
      </c>
      <c r="Q331">
        <v>1482472800</v>
      </c>
      <c r="R331" s="8">
        <f t="shared" si="17"/>
        <v>42726.25</v>
      </c>
      <c r="S331" t="b">
        <v>0</v>
      </c>
      <c r="T331" t="b">
        <v>0</v>
      </c>
    </row>
    <row r="332" spans="1:20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s="4">
        <f t="shared" si="15"/>
        <v>1.8495548961424333</v>
      </c>
      <c r="I332">
        <f>IF(ISERROR(E332/G332),"0",E332/G332)</f>
        <v>45.003610108303249</v>
      </c>
      <c r="J332" t="s">
        <v>2016</v>
      </c>
      <c r="K332" t="s">
        <v>2017</v>
      </c>
      <c r="M332" t="s">
        <v>36</v>
      </c>
      <c r="N332" t="s">
        <v>37</v>
      </c>
      <c r="O332">
        <v>1512712800</v>
      </c>
      <c r="P332" s="8">
        <f t="shared" si="16"/>
        <v>43076.25</v>
      </c>
      <c r="Q332">
        <v>1512799200</v>
      </c>
      <c r="R332" s="8">
        <f t="shared" si="17"/>
        <v>43077.25</v>
      </c>
      <c r="S332" t="b">
        <v>0</v>
      </c>
      <c r="T332" t="b">
        <v>0</v>
      </c>
    </row>
    <row r="333" spans="1:20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s="4">
        <f t="shared" si="15"/>
        <v>4.4372727272727275</v>
      </c>
      <c r="I333">
        <f>IF(ISERROR(E333/G333),"0",E333/G333)</f>
        <v>77.068421052631578</v>
      </c>
      <c r="J333" t="s">
        <v>2008</v>
      </c>
      <c r="K333" t="s">
        <v>2009</v>
      </c>
      <c r="M333" t="s">
        <v>20</v>
      </c>
      <c r="N333" t="s">
        <v>21</v>
      </c>
      <c r="O333">
        <v>1324274400</v>
      </c>
      <c r="P333" s="8">
        <f t="shared" si="16"/>
        <v>40895.25</v>
      </c>
      <c r="Q333">
        <v>1324360800</v>
      </c>
      <c r="R333" s="8">
        <f t="shared" si="17"/>
        <v>40896.25</v>
      </c>
      <c r="S333" t="b">
        <v>0</v>
      </c>
      <c r="T333" t="b">
        <v>0</v>
      </c>
    </row>
    <row r="334" spans="1:20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s="4">
        <f t="shared" si="15"/>
        <v>1.999806763285024</v>
      </c>
      <c r="I334">
        <f>IF(ISERROR(E334/G334),"0",E334/G334)</f>
        <v>88.076595744680844</v>
      </c>
      <c r="J334" t="s">
        <v>2012</v>
      </c>
      <c r="K334" t="s">
        <v>2021</v>
      </c>
      <c r="M334" t="s">
        <v>20</v>
      </c>
      <c r="N334" t="s">
        <v>21</v>
      </c>
      <c r="O334">
        <v>1364446800</v>
      </c>
      <c r="P334" s="8">
        <f t="shared" si="16"/>
        <v>41360.208333333336</v>
      </c>
      <c r="Q334">
        <v>1364533200</v>
      </c>
      <c r="R334" s="8">
        <f t="shared" si="17"/>
        <v>41361.208333333336</v>
      </c>
      <c r="S334" t="b">
        <v>0</v>
      </c>
      <c r="T334" t="b">
        <v>0</v>
      </c>
    </row>
    <row r="335" spans="1:20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s="4">
        <f t="shared" si="15"/>
        <v>1.2395833333333333</v>
      </c>
      <c r="I335">
        <f>IF(ISERROR(E335/G335),"0",E335/G335)</f>
        <v>47.035573122529641</v>
      </c>
      <c r="J335" t="s">
        <v>2014</v>
      </c>
      <c r="K335" t="s">
        <v>2015</v>
      </c>
      <c r="M335" t="s">
        <v>20</v>
      </c>
      <c r="N335" t="s">
        <v>21</v>
      </c>
      <c r="O335">
        <v>1542693600</v>
      </c>
      <c r="P335" s="8">
        <f t="shared" si="16"/>
        <v>43423.25</v>
      </c>
      <c r="Q335">
        <v>1545112800</v>
      </c>
      <c r="R335" s="8">
        <f t="shared" si="17"/>
        <v>43451.25</v>
      </c>
      <c r="S335" t="b">
        <v>0</v>
      </c>
      <c r="T335" t="b">
        <v>0</v>
      </c>
    </row>
    <row r="336" spans="1:20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s="4">
        <f t="shared" si="15"/>
        <v>1.8661329305135952</v>
      </c>
      <c r="I336">
        <f>IF(ISERROR(E336/G336),"0",E336/G336)</f>
        <v>110.99550763701707</v>
      </c>
      <c r="J336" t="s">
        <v>2010</v>
      </c>
      <c r="K336" t="s">
        <v>2011</v>
      </c>
      <c r="M336" t="s">
        <v>20</v>
      </c>
      <c r="N336" t="s">
        <v>21</v>
      </c>
      <c r="O336">
        <v>1515564000</v>
      </c>
      <c r="P336" s="8">
        <f t="shared" si="16"/>
        <v>43109.25</v>
      </c>
      <c r="Q336">
        <v>1516168800</v>
      </c>
      <c r="R336" s="8">
        <f t="shared" si="17"/>
        <v>43116.25</v>
      </c>
      <c r="S336" t="b">
        <v>0</v>
      </c>
      <c r="T336" t="b">
        <v>0</v>
      </c>
    </row>
    <row r="337" spans="1:20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s="4">
        <f t="shared" si="15"/>
        <v>1.1428538550057536</v>
      </c>
      <c r="I337">
        <f>IF(ISERROR(E337/G337),"0",E337/G337)</f>
        <v>87.003066141042481</v>
      </c>
      <c r="J337" t="s">
        <v>2010</v>
      </c>
      <c r="K337" t="s">
        <v>2011</v>
      </c>
      <c r="M337" t="s">
        <v>20</v>
      </c>
      <c r="N337" t="s">
        <v>21</v>
      </c>
      <c r="O337">
        <v>1573797600</v>
      </c>
      <c r="P337" s="8">
        <f t="shared" si="16"/>
        <v>43783.25</v>
      </c>
      <c r="Q337">
        <v>1574920800</v>
      </c>
      <c r="R337" s="8">
        <f t="shared" si="17"/>
        <v>43796.25</v>
      </c>
      <c r="S337" t="b">
        <v>0</v>
      </c>
      <c r="T337" t="b">
        <v>0</v>
      </c>
    </row>
    <row r="338" spans="1:20" ht="17" hidden="1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s="4">
        <f t="shared" si="15"/>
        <v>0.97032531824611035</v>
      </c>
      <c r="I338">
        <f>IF(ISERROR(E338/G338),"0",E338/G338)</f>
        <v>63.994402985074629</v>
      </c>
      <c r="J338" t="s">
        <v>2010</v>
      </c>
      <c r="K338" t="s">
        <v>2011</v>
      </c>
      <c r="M338" t="s">
        <v>20</v>
      </c>
      <c r="N338" t="s">
        <v>21</v>
      </c>
      <c r="O338">
        <v>1292392800</v>
      </c>
      <c r="P338" s="8">
        <f t="shared" si="16"/>
        <v>40526.25</v>
      </c>
      <c r="Q338">
        <v>1292479200</v>
      </c>
      <c r="R338" s="8">
        <f t="shared" si="17"/>
        <v>40527.25</v>
      </c>
      <c r="S338" t="b">
        <v>0</v>
      </c>
      <c r="T338" t="b">
        <v>1</v>
      </c>
    </row>
    <row r="339" spans="1:20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s="4">
        <f t="shared" si="15"/>
        <v>1.2281904761904763</v>
      </c>
      <c r="I339">
        <f>IF(ISERROR(E339/G339),"0",E339/G339)</f>
        <v>105.9945205479452</v>
      </c>
      <c r="J339" t="s">
        <v>2014</v>
      </c>
      <c r="K339" t="s">
        <v>2015</v>
      </c>
      <c r="M339" t="s">
        <v>20</v>
      </c>
      <c r="N339" t="s">
        <v>21</v>
      </c>
      <c r="O339">
        <v>1573452000</v>
      </c>
      <c r="P339" s="8">
        <f t="shared" si="16"/>
        <v>43779.25</v>
      </c>
      <c r="Q339">
        <v>1573538400</v>
      </c>
      <c r="R339" s="8">
        <f t="shared" si="17"/>
        <v>43780.25</v>
      </c>
      <c r="S339" t="b">
        <v>0</v>
      </c>
      <c r="T339" t="b">
        <v>0</v>
      </c>
    </row>
    <row r="340" spans="1:20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s="4">
        <f t="shared" si="15"/>
        <v>1.7914326647564469</v>
      </c>
      <c r="I340">
        <f>IF(ISERROR(E340/G340),"0",E340/G340)</f>
        <v>73.989349112426041</v>
      </c>
      <c r="J340" t="s">
        <v>2014</v>
      </c>
      <c r="K340" t="s">
        <v>2015</v>
      </c>
      <c r="M340" t="s">
        <v>20</v>
      </c>
      <c r="N340" t="s">
        <v>21</v>
      </c>
      <c r="O340">
        <v>1317790800</v>
      </c>
      <c r="P340" s="8">
        <f t="shared" si="16"/>
        <v>40820.208333333336</v>
      </c>
      <c r="Q340">
        <v>1320382800</v>
      </c>
      <c r="R340" s="8">
        <f t="shared" si="17"/>
        <v>40850.208333333336</v>
      </c>
      <c r="S340" t="b">
        <v>0</v>
      </c>
      <c r="T340" t="b">
        <v>0</v>
      </c>
    </row>
    <row r="341" spans="1:20" ht="17" hidden="1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s="4">
        <f t="shared" si="15"/>
        <v>0.79951577402787966</v>
      </c>
      <c r="I341">
        <f>IF(ISERROR(E341/G341),"0",E341/G341)</f>
        <v>84.02004626060139</v>
      </c>
      <c r="J341" t="s">
        <v>2014</v>
      </c>
      <c r="K341" t="s">
        <v>2015</v>
      </c>
      <c r="M341" t="s">
        <v>15</v>
      </c>
      <c r="N341" t="s">
        <v>16</v>
      </c>
      <c r="O341">
        <v>1501650000</v>
      </c>
      <c r="P341" s="8">
        <f t="shared" si="16"/>
        <v>42948.208333333328</v>
      </c>
      <c r="Q341">
        <v>1502859600</v>
      </c>
      <c r="R341" s="8">
        <f t="shared" si="17"/>
        <v>42962.208333333328</v>
      </c>
      <c r="S341" t="b">
        <v>0</v>
      </c>
      <c r="T341" t="b">
        <v>0</v>
      </c>
    </row>
    <row r="342" spans="1:20" ht="17" hidden="1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s="4">
        <f t="shared" si="15"/>
        <v>0.94242587601078165</v>
      </c>
      <c r="I342">
        <f>IF(ISERROR(E342/G342),"0",E342/G342)</f>
        <v>88.966921119592882</v>
      </c>
      <c r="J342" t="s">
        <v>2029</v>
      </c>
      <c r="K342" t="s">
        <v>2030</v>
      </c>
      <c r="M342" t="s">
        <v>20</v>
      </c>
      <c r="N342" t="s">
        <v>21</v>
      </c>
      <c r="O342">
        <v>1323669600</v>
      </c>
      <c r="P342" s="8">
        <f t="shared" si="16"/>
        <v>40888.25</v>
      </c>
      <c r="Q342">
        <v>1323756000</v>
      </c>
      <c r="R342" s="8">
        <f t="shared" si="17"/>
        <v>40889.25</v>
      </c>
      <c r="S342" t="b">
        <v>0</v>
      </c>
      <c r="T342" t="b">
        <v>0</v>
      </c>
    </row>
    <row r="343" spans="1:20" ht="34" hidden="1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s="4">
        <f t="shared" si="15"/>
        <v>0.84669291338582675</v>
      </c>
      <c r="I343">
        <f>IF(ISERROR(E343/G343),"0",E343/G343)</f>
        <v>76.990453460620529</v>
      </c>
      <c r="J343" t="s">
        <v>2010</v>
      </c>
      <c r="K343" t="s">
        <v>2020</v>
      </c>
      <c r="M343" t="s">
        <v>20</v>
      </c>
      <c r="N343" t="s">
        <v>21</v>
      </c>
      <c r="O343">
        <v>1440738000</v>
      </c>
      <c r="P343" s="8">
        <f t="shared" si="16"/>
        <v>42243.208333333328</v>
      </c>
      <c r="Q343">
        <v>1441342800</v>
      </c>
      <c r="R343" s="8">
        <f t="shared" si="17"/>
        <v>42250.208333333328</v>
      </c>
      <c r="S343" t="b">
        <v>0</v>
      </c>
      <c r="T343" t="b">
        <v>0</v>
      </c>
    </row>
    <row r="344" spans="1:20" ht="17" hidden="1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s="4">
        <f t="shared" si="15"/>
        <v>0.66521920668058454</v>
      </c>
      <c r="I344">
        <f>IF(ISERROR(E344/G344),"0",E344/G344)</f>
        <v>97.146341463414629</v>
      </c>
      <c r="J344" t="s">
        <v>2014</v>
      </c>
      <c r="K344" t="s">
        <v>2015</v>
      </c>
      <c r="M344" t="s">
        <v>20</v>
      </c>
      <c r="N344" t="s">
        <v>21</v>
      </c>
      <c r="O344">
        <v>1374296400</v>
      </c>
      <c r="P344" s="8">
        <f t="shared" si="16"/>
        <v>41474.208333333336</v>
      </c>
      <c r="Q344">
        <v>1375333200</v>
      </c>
      <c r="R344" s="8">
        <f t="shared" si="17"/>
        <v>41486.208333333336</v>
      </c>
      <c r="S344" t="b">
        <v>0</v>
      </c>
      <c r="T344" t="b">
        <v>0</v>
      </c>
    </row>
    <row r="345" spans="1:20" ht="17" hidden="1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s="4">
        <f t="shared" si="15"/>
        <v>0.53922222222222227</v>
      </c>
      <c r="I345">
        <f>IF(ISERROR(E345/G345),"0",E345/G345)</f>
        <v>33.013605442176868</v>
      </c>
      <c r="J345" t="s">
        <v>2014</v>
      </c>
      <c r="K345" t="s">
        <v>2015</v>
      </c>
      <c r="M345" t="s">
        <v>20</v>
      </c>
      <c r="N345" t="s">
        <v>21</v>
      </c>
      <c r="O345">
        <v>1384840800</v>
      </c>
      <c r="P345" s="8">
        <f t="shared" si="16"/>
        <v>41596.25</v>
      </c>
      <c r="Q345">
        <v>1389420000</v>
      </c>
      <c r="R345" s="8">
        <f t="shared" si="17"/>
        <v>41649.25</v>
      </c>
      <c r="S345" t="b">
        <v>0</v>
      </c>
      <c r="T345" t="b">
        <v>0</v>
      </c>
    </row>
    <row r="346" spans="1:20" ht="17" hidden="1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s="4">
        <f t="shared" si="15"/>
        <v>0.41983299595141699</v>
      </c>
      <c r="I346">
        <f>IF(ISERROR(E346/G346),"0",E346/G346)</f>
        <v>99.950602409638549</v>
      </c>
      <c r="J346" t="s">
        <v>2025</v>
      </c>
      <c r="K346" t="s">
        <v>2026</v>
      </c>
      <c r="M346" t="s">
        <v>20</v>
      </c>
      <c r="N346" t="s">
        <v>21</v>
      </c>
      <c r="O346">
        <v>1516600800</v>
      </c>
      <c r="P346" s="8">
        <f t="shared" si="16"/>
        <v>43121.25</v>
      </c>
      <c r="Q346">
        <v>1520056800</v>
      </c>
      <c r="R346" s="8">
        <f t="shared" si="17"/>
        <v>43161.25</v>
      </c>
      <c r="S346" t="b">
        <v>0</v>
      </c>
      <c r="T346" t="b">
        <v>0</v>
      </c>
    </row>
    <row r="347" spans="1:20" ht="17" hidden="1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s="4">
        <f t="shared" si="15"/>
        <v>0.14694796954314721</v>
      </c>
      <c r="I347">
        <f>IF(ISERROR(E347/G347),"0",E347/G347)</f>
        <v>69.966767371601208</v>
      </c>
      <c r="J347" t="s">
        <v>2016</v>
      </c>
      <c r="K347" t="s">
        <v>2019</v>
      </c>
      <c r="M347" t="s">
        <v>36</v>
      </c>
      <c r="N347" t="s">
        <v>37</v>
      </c>
      <c r="O347">
        <v>1436418000</v>
      </c>
      <c r="P347" s="8">
        <f t="shared" si="16"/>
        <v>42193.208333333328</v>
      </c>
      <c r="Q347">
        <v>1436504400</v>
      </c>
      <c r="R347" s="8">
        <f t="shared" si="17"/>
        <v>42194.208333333328</v>
      </c>
      <c r="S347" t="b">
        <v>0</v>
      </c>
      <c r="T347" t="b">
        <v>0</v>
      </c>
    </row>
    <row r="348" spans="1:20" ht="17" hidden="1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s="4">
        <f t="shared" si="15"/>
        <v>0.34475</v>
      </c>
      <c r="I348">
        <f>IF(ISERROR(E348/G348),"0",E348/G348)</f>
        <v>110.32</v>
      </c>
      <c r="J348" t="s">
        <v>2010</v>
      </c>
      <c r="K348" t="s">
        <v>2020</v>
      </c>
      <c r="M348" t="s">
        <v>20</v>
      </c>
      <c r="N348" t="s">
        <v>21</v>
      </c>
      <c r="O348">
        <v>1503550800</v>
      </c>
      <c r="P348" s="8">
        <f t="shared" si="16"/>
        <v>42970.208333333328</v>
      </c>
      <c r="Q348">
        <v>1508302800</v>
      </c>
      <c r="R348" s="8">
        <f t="shared" si="17"/>
        <v>43025.208333333328</v>
      </c>
      <c r="S348" t="b">
        <v>0</v>
      </c>
      <c r="T348" t="b">
        <v>1</v>
      </c>
    </row>
    <row r="349" spans="1:20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s="4">
        <f t="shared" si="15"/>
        <v>14.007777777777777</v>
      </c>
      <c r="I349">
        <f>IF(ISERROR(E349/G349),"0",E349/G349)</f>
        <v>66.005235602094245</v>
      </c>
      <c r="J349" t="s">
        <v>2012</v>
      </c>
      <c r="K349" t="s">
        <v>2013</v>
      </c>
      <c r="M349" t="s">
        <v>20</v>
      </c>
      <c r="N349" t="s">
        <v>21</v>
      </c>
      <c r="O349">
        <v>1423634400</v>
      </c>
      <c r="P349" s="8">
        <f t="shared" si="16"/>
        <v>42045.25</v>
      </c>
      <c r="Q349">
        <v>1425708000</v>
      </c>
      <c r="R349" s="8">
        <f t="shared" si="17"/>
        <v>42069.25</v>
      </c>
      <c r="S349" t="b">
        <v>0</v>
      </c>
      <c r="T349" t="b">
        <v>0</v>
      </c>
    </row>
    <row r="350" spans="1:20" ht="17" hidden="1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s="4">
        <f t="shared" si="15"/>
        <v>0.71770351758793971</v>
      </c>
      <c r="I350">
        <f>IF(ISERROR(E350/G350),"0",E350/G350)</f>
        <v>41.005742176284812</v>
      </c>
      <c r="J350" t="s">
        <v>2008</v>
      </c>
      <c r="K350" t="s">
        <v>2009</v>
      </c>
      <c r="M350" t="s">
        <v>20</v>
      </c>
      <c r="N350" t="s">
        <v>21</v>
      </c>
      <c r="O350">
        <v>1487224800</v>
      </c>
      <c r="P350" s="8">
        <f t="shared" si="16"/>
        <v>42781.25</v>
      </c>
      <c r="Q350">
        <v>1488348000</v>
      </c>
      <c r="R350" s="8">
        <f t="shared" si="17"/>
        <v>42794.25</v>
      </c>
      <c r="S350" t="b">
        <v>0</v>
      </c>
      <c r="T350" t="b">
        <v>0</v>
      </c>
    </row>
    <row r="351" spans="1:20" ht="17" hidden="1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s="4">
        <f t="shared" si="15"/>
        <v>0.53074115044247783</v>
      </c>
      <c r="I351">
        <f>IF(ISERROR(E351/G351),"0",E351/G351)</f>
        <v>103.96316359696641</v>
      </c>
      <c r="J351" t="s">
        <v>2014</v>
      </c>
      <c r="K351" t="s">
        <v>2015</v>
      </c>
      <c r="M351" t="s">
        <v>20</v>
      </c>
      <c r="N351" t="s">
        <v>21</v>
      </c>
      <c r="O351">
        <v>1500008400</v>
      </c>
      <c r="P351" s="8">
        <f t="shared" si="16"/>
        <v>42929.208333333328</v>
      </c>
      <c r="Q351">
        <v>1502600400</v>
      </c>
      <c r="R351" s="8">
        <f t="shared" si="17"/>
        <v>42959.208333333328</v>
      </c>
      <c r="S351" t="b">
        <v>0</v>
      </c>
      <c r="T351" t="b">
        <v>0</v>
      </c>
    </row>
    <row r="352" spans="1:20" ht="17" hidden="1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s="4">
        <f t="shared" si="15"/>
        <v>0.05</v>
      </c>
      <c r="I352">
        <f>IF(ISERROR(E352/G352),"0",E352/G352)</f>
        <v>5</v>
      </c>
      <c r="J352" t="s">
        <v>2010</v>
      </c>
      <c r="K352" t="s">
        <v>2033</v>
      </c>
      <c r="M352" t="s">
        <v>20</v>
      </c>
      <c r="N352" t="s">
        <v>21</v>
      </c>
      <c r="O352">
        <v>1432098000</v>
      </c>
      <c r="P352" s="8">
        <f t="shared" si="16"/>
        <v>42143.208333333328</v>
      </c>
      <c r="Q352">
        <v>1433653200</v>
      </c>
      <c r="R352" s="8">
        <f t="shared" si="17"/>
        <v>42161.208333333328</v>
      </c>
      <c r="S352" t="b">
        <v>0</v>
      </c>
      <c r="T352" t="b">
        <v>1</v>
      </c>
    </row>
    <row r="353" spans="1:20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s="4">
        <f t="shared" si="15"/>
        <v>1.2770715249662619</v>
      </c>
      <c r="I353">
        <f>IF(ISERROR(E353/G353),"0",E353/G353)</f>
        <v>47.009935419771487</v>
      </c>
      <c r="J353" t="s">
        <v>2010</v>
      </c>
      <c r="K353" t="s">
        <v>2011</v>
      </c>
      <c r="M353" t="s">
        <v>20</v>
      </c>
      <c r="N353" t="s">
        <v>21</v>
      </c>
      <c r="O353">
        <v>1440392400</v>
      </c>
      <c r="P353" s="8">
        <f t="shared" si="16"/>
        <v>42239.208333333328</v>
      </c>
      <c r="Q353">
        <v>1441602000</v>
      </c>
      <c r="R353" s="8">
        <f t="shared" si="17"/>
        <v>42253.208333333328</v>
      </c>
      <c r="S353" t="b">
        <v>0</v>
      </c>
      <c r="T353" t="b">
        <v>0</v>
      </c>
    </row>
    <row r="354" spans="1:20" ht="17" hidden="1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s="4">
        <f t="shared" si="15"/>
        <v>0.34892857142857142</v>
      </c>
      <c r="I354">
        <f>IF(ISERROR(E354/G354),"0",E354/G354)</f>
        <v>29.606060606060606</v>
      </c>
      <c r="J354" t="s">
        <v>2014</v>
      </c>
      <c r="K354" t="s">
        <v>2015</v>
      </c>
      <c r="M354" t="s">
        <v>15</v>
      </c>
      <c r="N354" t="s">
        <v>16</v>
      </c>
      <c r="O354">
        <v>1446876000</v>
      </c>
      <c r="P354" s="8">
        <f t="shared" si="16"/>
        <v>42314.25</v>
      </c>
      <c r="Q354">
        <v>1447567200</v>
      </c>
      <c r="R354" s="8">
        <f t="shared" si="17"/>
        <v>42322.25</v>
      </c>
      <c r="S354" t="b">
        <v>0</v>
      </c>
      <c r="T354" t="b">
        <v>0</v>
      </c>
    </row>
    <row r="355" spans="1:20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s="4">
        <f t="shared" si="15"/>
        <v>4.105982142857143</v>
      </c>
      <c r="I355">
        <f>IF(ISERROR(E355/G355),"0",E355/G355)</f>
        <v>81.010569583088667</v>
      </c>
      <c r="J355" t="s">
        <v>2014</v>
      </c>
      <c r="K355" t="s">
        <v>2015</v>
      </c>
      <c r="M355" t="s">
        <v>20</v>
      </c>
      <c r="N355" t="s">
        <v>21</v>
      </c>
      <c r="O355">
        <v>1562302800</v>
      </c>
      <c r="P355" s="8">
        <f t="shared" si="16"/>
        <v>43650.208333333328</v>
      </c>
      <c r="Q355">
        <v>1562389200</v>
      </c>
      <c r="R355" s="8">
        <f t="shared" si="17"/>
        <v>43651.208333333328</v>
      </c>
      <c r="S355" t="b">
        <v>0</v>
      </c>
      <c r="T355" t="b">
        <v>0</v>
      </c>
    </row>
    <row r="356" spans="1:20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s="4">
        <f t="shared" si="15"/>
        <v>1.2373770491803278</v>
      </c>
      <c r="I356">
        <f>IF(ISERROR(E356/G356),"0",E356/G356)</f>
        <v>94.35</v>
      </c>
      <c r="J356" t="s">
        <v>2016</v>
      </c>
      <c r="K356" t="s">
        <v>2017</v>
      </c>
      <c r="M356" t="s">
        <v>32</v>
      </c>
      <c r="N356" t="s">
        <v>33</v>
      </c>
      <c r="O356">
        <v>1378184400</v>
      </c>
      <c r="P356" s="8">
        <f t="shared" si="16"/>
        <v>41519.208333333336</v>
      </c>
      <c r="Q356">
        <v>1378789200</v>
      </c>
      <c r="R356" s="8">
        <f t="shared" si="17"/>
        <v>41526.208333333336</v>
      </c>
      <c r="S356" t="b">
        <v>0</v>
      </c>
      <c r="T356" t="b">
        <v>0</v>
      </c>
    </row>
    <row r="357" spans="1:20" ht="17" hidden="1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s="4">
        <f t="shared" si="15"/>
        <v>0.58973684210526311</v>
      </c>
      <c r="I357">
        <f>IF(ISERROR(E357/G357),"0",E357/G357)</f>
        <v>26.058139534883722</v>
      </c>
      <c r="J357" t="s">
        <v>2012</v>
      </c>
      <c r="K357" t="s">
        <v>2021</v>
      </c>
      <c r="M357" t="s">
        <v>20</v>
      </c>
      <c r="N357" t="s">
        <v>21</v>
      </c>
      <c r="O357">
        <v>1485064800</v>
      </c>
      <c r="P357" s="8">
        <f t="shared" si="16"/>
        <v>42756.25</v>
      </c>
      <c r="Q357">
        <v>1488520800</v>
      </c>
      <c r="R357" s="8">
        <f t="shared" si="17"/>
        <v>42796.25</v>
      </c>
      <c r="S357" t="b">
        <v>0</v>
      </c>
      <c r="T357" t="b">
        <v>0</v>
      </c>
    </row>
    <row r="358" spans="1:20" ht="17" hidden="1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s="4">
        <f t="shared" si="15"/>
        <v>0.36892473118279567</v>
      </c>
      <c r="I358">
        <f>IF(ISERROR(E358/G358),"0",E358/G358)</f>
        <v>85.775000000000006</v>
      </c>
      <c r="J358" t="s">
        <v>2014</v>
      </c>
      <c r="K358" t="s">
        <v>2015</v>
      </c>
      <c r="M358" t="s">
        <v>94</v>
      </c>
      <c r="N358" t="s">
        <v>95</v>
      </c>
      <c r="O358">
        <v>1326520800</v>
      </c>
      <c r="P358" s="8">
        <f t="shared" si="16"/>
        <v>40921.25</v>
      </c>
      <c r="Q358">
        <v>1327298400</v>
      </c>
      <c r="R358" s="8">
        <f t="shared" si="17"/>
        <v>40930.25</v>
      </c>
      <c r="S358" t="b">
        <v>0</v>
      </c>
      <c r="T358" t="b">
        <v>0</v>
      </c>
    </row>
    <row r="359" spans="1:20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s="4">
        <f t="shared" si="15"/>
        <v>1.8491304347826087</v>
      </c>
      <c r="I359">
        <f>IF(ISERROR(E359/G359),"0",E359/G359)</f>
        <v>103.73170731707317</v>
      </c>
      <c r="J359" t="s">
        <v>2025</v>
      </c>
      <c r="K359" t="s">
        <v>2026</v>
      </c>
      <c r="M359" t="s">
        <v>20</v>
      </c>
      <c r="N359" t="s">
        <v>21</v>
      </c>
      <c r="O359">
        <v>1441256400</v>
      </c>
      <c r="P359" s="8">
        <f t="shared" si="16"/>
        <v>42249.208333333328</v>
      </c>
      <c r="Q359">
        <v>1443416400</v>
      </c>
      <c r="R359" s="8">
        <f t="shared" si="17"/>
        <v>42274.208333333328</v>
      </c>
      <c r="S359" t="b">
        <v>0</v>
      </c>
      <c r="T359" t="b">
        <v>0</v>
      </c>
    </row>
    <row r="360" spans="1:20" ht="17" hidden="1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s="4">
        <f t="shared" si="15"/>
        <v>0.11814432989690722</v>
      </c>
      <c r="I360">
        <f>IF(ISERROR(E360/G360),"0",E360/G360)</f>
        <v>49.826086956521742</v>
      </c>
      <c r="J360" t="s">
        <v>2029</v>
      </c>
      <c r="K360" t="s">
        <v>2030</v>
      </c>
      <c r="M360" t="s">
        <v>15</v>
      </c>
      <c r="N360" t="s">
        <v>16</v>
      </c>
      <c r="O360">
        <v>1533877200</v>
      </c>
      <c r="P360" s="8">
        <f t="shared" si="16"/>
        <v>43321.208333333328</v>
      </c>
      <c r="Q360">
        <v>1534136400</v>
      </c>
      <c r="R360" s="8">
        <f t="shared" si="17"/>
        <v>43324.208333333328</v>
      </c>
      <c r="S360" t="b">
        <v>1</v>
      </c>
      <c r="T360" t="b">
        <v>0</v>
      </c>
    </row>
    <row r="361" spans="1:20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s="4">
        <f t="shared" si="15"/>
        <v>2.9870000000000001</v>
      </c>
      <c r="I361">
        <f>IF(ISERROR(E361/G361),"0",E361/G361)</f>
        <v>63.893048128342244</v>
      </c>
      <c r="J361" t="s">
        <v>2016</v>
      </c>
      <c r="K361" t="s">
        <v>2024</v>
      </c>
      <c r="M361" t="s">
        <v>20</v>
      </c>
      <c r="N361" t="s">
        <v>21</v>
      </c>
      <c r="O361">
        <v>1314421200</v>
      </c>
      <c r="P361" s="8">
        <f t="shared" si="16"/>
        <v>40781.208333333336</v>
      </c>
      <c r="Q361">
        <v>1315026000</v>
      </c>
      <c r="R361" s="8">
        <f t="shared" si="17"/>
        <v>40788.208333333336</v>
      </c>
      <c r="S361" t="b">
        <v>0</v>
      </c>
      <c r="T361" t="b">
        <v>0</v>
      </c>
    </row>
    <row r="362" spans="1:20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s="4">
        <f t="shared" si="15"/>
        <v>2.2635175879396985</v>
      </c>
      <c r="I362">
        <f>IF(ISERROR(E362/G362),"0",E362/G362)</f>
        <v>47.002434782608695</v>
      </c>
      <c r="J362" t="s">
        <v>2014</v>
      </c>
      <c r="K362" t="s">
        <v>2015</v>
      </c>
      <c r="M362" t="s">
        <v>36</v>
      </c>
      <c r="N362" t="s">
        <v>37</v>
      </c>
      <c r="O362">
        <v>1293861600</v>
      </c>
      <c r="P362" s="8">
        <f t="shared" si="16"/>
        <v>40543.25</v>
      </c>
      <c r="Q362">
        <v>1295071200</v>
      </c>
      <c r="R362" s="8">
        <f t="shared" si="17"/>
        <v>40557.25</v>
      </c>
      <c r="S362" t="b">
        <v>0</v>
      </c>
      <c r="T362" t="b">
        <v>1</v>
      </c>
    </row>
    <row r="363" spans="1:20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s="4">
        <f t="shared" si="15"/>
        <v>1.7356363636363636</v>
      </c>
      <c r="I363">
        <f>IF(ISERROR(E363/G363),"0",E363/G363)</f>
        <v>108.47727272727273</v>
      </c>
      <c r="J363" t="s">
        <v>2014</v>
      </c>
      <c r="K363" t="s">
        <v>2015</v>
      </c>
      <c r="M363" t="s">
        <v>20</v>
      </c>
      <c r="N363" t="s">
        <v>21</v>
      </c>
      <c r="O363">
        <v>1507352400</v>
      </c>
      <c r="P363" s="8">
        <f t="shared" si="16"/>
        <v>43014.208333333328</v>
      </c>
      <c r="Q363">
        <v>1509426000</v>
      </c>
      <c r="R363" s="8">
        <f t="shared" si="17"/>
        <v>43038.208333333328</v>
      </c>
      <c r="S363" t="b">
        <v>0</v>
      </c>
      <c r="T363" t="b">
        <v>0</v>
      </c>
    </row>
    <row r="364" spans="1:20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s="4">
        <f t="shared" si="15"/>
        <v>3.7175675675675675</v>
      </c>
      <c r="I364">
        <f>IF(ISERROR(E364/G364),"0",E364/G364)</f>
        <v>72.015706806282722</v>
      </c>
      <c r="J364" t="s">
        <v>2010</v>
      </c>
      <c r="K364" t="s">
        <v>2011</v>
      </c>
      <c r="M364" t="s">
        <v>20</v>
      </c>
      <c r="N364" t="s">
        <v>21</v>
      </c>
      <c r="O364">
        <v>1296108000</v>
      </c>
      <c r="P364" s="8">
        <f t="shared" si="16"/>
        <v>40569.25</v>
      </c>
      <c r="Q364">
        <v>1299391200</v>
      </c>
      <c r="R364" s="8">
        <f t="shared" si="17"/>
        <v>40607.25</v>
      </c>
      <c r="S364" t="b">
        <v>0</v>
      </c>
      <c r="T364" t="b">
        <v>0</v>
      </c>
    </row>
    <row r="365" spans="1:20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s="4">
        <f t="shared" si="15"/>
        <v>1.601923076923077</v>
      </c>
      <c r="I365">
        <f>IF(ISERROR(E365/G365),"0",E365/G365)</f>
        <v>59.928057553956833</v>
      </c>
      <c r="J365" t="s">
        <v>2010</v>
      </c>
      <c r="K365" t="s">
        <v>2011</v>
      </c>
      <c r="M365" t="s">
        <v>20</v>
      </c>
      <c r="N365" t="s">
        <v>21</v>
      </c>
      <c r="O365">
        <v>1324965600</v>
      </c>
      <c r="P365" s="8">
        <f t="shared" si="16"/>
        <v>40903.25</v>
      </c>
      <c r="Q365">
        <v>1325052000</v>
      </c>
      <c r="R365" s="8">
        <f t="shared" si="17"/>
        <v>40904.25</v>
      </c>
      <c r="S365" t="b">
        <v>0</v>
      </c>
      <c r="T365" t="b">
        <v>0</v>
      </c>
    </row>
    <row r="366" spans="1:20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s="4">
        <f t="shared" si="15"/>
        <v>16.163333333333334</v>
      </c>
      <c r="I366">
        <f>IF(ISERROR(E366/G366),"0",E366/G366)</f>
        <v>78.209677419354833</v>
      </c>
      <c r="J366" t="s">
        <v>2010</v>
      </c>
      <c r="K366" t="s">
        <v>2020</v>
      </c>
      <c r="M366" t="s">
        <v>20</v>
      </c>
      <c r="N366" t="s">
        <v>21</v>
      </c>
      <c r="O366">
        <v>1520229600</v>
      </c>
      <c r="P366" s="8">
        <f t="shared" si="16"/>
        <v>43163.25</v>
      </c>
      <c r="Q366">
        <v>1522818000</v>
      </c>
      <c r="R366" s="8">
        <f t="shared" si="17"/>
        <v>43193.208333333328</v>
      </c>
      <c r="S366" t="b">
        <v>0</v>
      </c>
      <c r="T366" t="b">
        <v>0</v>
      </c>
    </row>
    <row r="367" spans="1:20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s="4">
        <f t="shared" si="15"/>
        <v>7.3343749999999996</v>
      </c>
      <c r="I367">
        <f>IF(ISERROR(E367/G367),"0",E367/G367)</f>
        <v>104.77678571428571</v>
      </c>
      <c r="J367" t="s">
        <v>2014</v>
      </c>
      <c r="K367" t="s">
        <v>2015</v>
      </c>
      <c r="M367" t="s">
        <v>24</v>
      </c>
      <c r="N367" t="s">
        <v>25</v>
      </c>
      <c r="O367">
        <v>1482991200</v>
      </c>
      <c r="P367" s="8">
        <f t="shared" si="16"/>
        <v>42732.25</v>
      </c>
      <c r="Q367">
        <v>1485324000</v>
      </c>
      <c r="R367" s="8">
        <f t="shared" si="17"/>
        <v>42759.25</v>
      </c>
      <c r="S367" t="b">
        <v>0</v>
      </c>
      <c r="T367" t="b">
        <v>0</v>
      </c>
    </row>
    <row r="368" spans="1:20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s="4">
        <f t="shared" si="15"/>
        <v>5.9211111111111112</v>
      </c>
      <c r="I368">
        <f>IF(ISERROR(E368/G368),"0",E368/G368)</f>
        <v>105.52475247524752</v>
      </c>
      <c r="J368" t="s">
        <v>2014</v>
      </c>
      <c r="K368" t="s">
        <v>2015</v>
      </c>
      <c r="M368" t="s">
        <v>20</v>
      </c>
      <c r="N368" t="s">
        <v>21</v>
      </c>
      <c r="O368">
        <v>1294034400</v>
      </c>
      <c r="P368" s="8">
        <f t="shared" si="16"/>
        <v>40545.25</v>
      </c>
      <c r="Q368">
        <v>1294120800</v>
      </c>
      <c r="R368" s="8">
        <f t="shared" si="17"/>
        <v>40546.25</v>
      </c>
      <c r="S368" t="b">
        <v>0</v>
      </c>
      <c r="T368" t="b">
        <v>1</v>
      </c>
    </row>
    <row r="369" spans="1:20" ht="17" hidden="1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s="4">
        <f t="shared" si="15"/>
        <v>0.18888888888888888</v>
      </c>
      <c r="I369">
        <f>IF(ISERROR(E369/G369),"0",E369/G369)</f>
        <v>24.933333333333334</v>
      </c>
      <c r="J369" t="s">
        <v>2014</v>
      </c>
      <c r="K369" t="s">
        <v>2015</v>
      </c>
      <c r="M369" t="s">
        <v>20</v>
      </c>
      <c r="N369" t="s">
        <v>21</v>
      </c>
      <c r="O369">
        <v>1413608400</v>
      </c>
      <c r="P369" s="8">
        <f t="shared" si="16"/>
        <v>41929.208333333336</v>
      </c>
      <c r="Q369">
        <v>1415685600</v>
      </c>
      <c r="R369" s="8">
        <f t="shared" si="17"/>
        <v>41953.25</v>
      </c>
      <c r="S369" t="b">
        <v>0</v>
      </c>
      <c r="T369" t="b">
        <v>1</v>
      </c>
    </row>
    <row r="370" spans="1:20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s="4">
        <f t="shared" si="15"/>
        <v>2.7680769230769231</v>
      </c>
      <c r="I370">
        <f>IF(ISERROR(E370/G370),"0",E370/G370)</f>
        <v>69.873786407766985</v>
      </c>
      <c r="J370" t="s">
        <v>2016</v>
      </c>
      <c r="K370" t="s">
        <v>2017</v>
      </c>
      <c r="M370" t="s">
        <v>36</v>
      </c>
      <c r="N370" t="s">
        <v>37</v>
      </c>
      <c r="O370">
        <v>1286946000</v>
      </c>
      <c r="P370" s="8">
        <f t="shared" si="16"/>
        <v>40463.208333333336</v>
      </c>
      <c r="Q370">
        <v>1288933200</v>
      </c>
      <c r="R370" s="8">
        <f t="shared" si="17"/>
        <v>40486.208333333336</v>
      </c>
      <c r="S370" t="b">
        <v>0</v>
      </c>
      <c r="T370" t="b">
        <v>1</v>
      </c>
    </row>
    <row r="371" spans="1:20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s="4">
        <f t="shared" si="15"/>
        <v>2.730185185185185</v>
      </c>
      <c r="I371">
        <f>IF(ISERROR(E371/G371),"0",E371/G371)</f>
        <v>95.733766233766232</v>
      </c>
      <c r="J371" t="s">
        <v>2016</v>
      </c>
      <c r="K371" t="s">
        <v>2035</v>
      </c>
      <c r="M371" t="s">
        <v>20</v>
      </c>
      <c r="N371" t="s">
        <v>21</v>
      </c>
      <c r="O371">
        <v>1359871200</v>
      </c>
      <c r="P371" s="8">
        <f t="shared" si="16"/>
        <v>41307.25</v>
      </c>
      <c r="Q371">
        <v>1363237200</v>
      </c>
      <c r="R371" s="8">
        <f t="shared" si="17"/>
        <v>41346.208333333336</v>
      </c>
      <c r="S371" t="b">
        <v>0</v>
      </c>
      <c r="T371" t="b">
        <v>1</v>
      </c>
    </row>
    <row r="372" spans="1:20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s="4">
        <f t="shared" si="15"/>
        <v>1.593633125556545</v>
      </c>
      <c r="I372">
        <f>IF(ISERROR(E372/G372),"0",E372/G372)</f>
        <v>29.997485752598056</v>
      </c>
      <c r="J372" t="s">
        <v>2014</v>
      </c>
      <c r="K372" t="s">
        <v>2015</v>
      </c>
      <c r="M372" t="s">
        <v>20</v>
      </c>
      <c r="N372" t="s">
        <v>21</v>
      </c>
      <c r="O372">
        <v>1555304400</v>
      </c>
      <c r="P372" s="8">
        <f t="shared" si="16"/>
        <v>43569.208333333328</v>
      </c>
      <c r="Q372">
        <v>1555822800</v>
      </c>
      <c r="R372" s="8">
        <f t="shared" si="17"/>
        <v>43575.208333333328</v>
      </c>
      <c r="S372" t="b">
        <v>0</v>
      </c>
      <c r="T372" t="b">
        <v>0</v>
      </c>
    </row>
    <row r="373" spans="1:20" ht="17" hidden="1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s="4">
        <f t="shared" si="15"/>
        <v>0.67869978858350954</v>
      </c>
      <c r="I373">
        <f>IF(ISERROR(E373/G373),"0",E373/G373)</f>
        <v>59.011948529411768</v>
      </c>
      <c r="J373" t="s">
        <v>2014</v>
      </c>
      <c r="K373" t="s">
        <v>2015</v>
      </c>
      <c r="M373" t="s">
        <v>20</v>
      </c>
      <c r="N373" t="s">
        <v>21</v>
      </c>
      <c r="O373">
        <v>1423375200</v>
      </c>
      <c r="P373" s="8">
        <f t="shared" si="16"/>
        <v>42042.25</v>
      </c>
      <c r="Q373">
        <v>1427778000</v>
      </c>
      <c r="R373" s="8">
        <f t="shared" si="17"/>
        <v>42093.208333333328</v>
      </c>
      <c r="S373" t="b">
        <v>0</v>
      </c>
      <c r="T373" t="b">
        <v>0</v>
      </c>
    </row>
    <row r="374" spans="1:20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s="4">
        <f t="shared" si="15"/>
        <v>15.915555555555555</v>
      </c>
      <c r="I374">
        <f>IF(ISERROR(E374/G374),"0",E374/G374)</f>
        <v>84.757396449704146</v>
      </c>
      <c r="J374" t="s">
        <v>2016</v>
      </c>
      <c r="K374" t="s">
        <v>2017</v>
      </c>
      <c r="M374" t="s">
        <v>20</v>
      </c>
      <c r="N374" t="s">
        <v>21</v>
      </c>
      <c r="O374">
        <v>1420696800</v>
      </c>
      <c r="P374" s="8">
        <f t="shared" si="16"/>
        <v>42011.25</v>
      </c>
      <c r="Q374">
        <v>1422424800</v>
      </c>
      <c r="R374" s="8">
        <f t="shared" si="17"/>
        <v>42031.25</v>
      </c>
      <c r="S374" t="b">
        <v>0</v>
      </c>
      <c r="T374" t="b">
        <v>1</v>
      </c>
    </row>
    <row r="375" spans="1:20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s="4">
        <f t="shared" si="15"/>
        <v>7.3018222222222224</v>
      </c>
      <c r="I375">
        <f>IF(ISERROR(E375/G375),"0",E375/G375)</f>
        <v>78.010921177587846</v>
      </c>
      <c r="J375" t="s">
        <v>2014</v>
      </c>
      <c r="K375" t="s">
        <v>2015</v>
      </c>
      <c r="M375" t="s">
        <v>20</v>
      </c>
      <c r="N375" t="s">
        <v>21</v>
      </c>
      <c r="O375">
        <v>1502946000</v>
      </c>
      <c r="P375" s="8">
        <f t="shared" si="16"/>
        <v>42963.208333333328</v>
      </c>
      <c r="Q375">
        <v>1503637200</v>
      </c>
      <c r="R375" s="8">
        <f t="shared" si="17"/>
        <v>42971.208333333328</v>
      </c>
      <c r="S375" t="b">
        <v>0</v>
      </c>
      <c r="T375" t="b">
        <v>0</v>
      </c>
    </row>
    <row r="376" spans="1:20" ht="34" hidden="1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s="4">
        <f t="shared" si="15"/>
        <v>0.13185782556750297</v>
      </c>
      <c r="I376">
        <f>IF(ISERROR(E376/G376),"0",E376/G376)</f>
        <v>50.05215419501134</v>
      </c>
      <c r="J376" t="s">
        <v>2016</v>
      </c>
      <c r="K376" t="s">
        <v>2017</v>
      </c>
      <c r="M376" t="s">
        <v>20</v>
      </c>
      <c r="N376" t="s">
        <v>21</v>
      </c>
      <c r="O376">
        <v>1547186400</v>
      </c>
      <c r="P376" s="8">
        <f t="shared" si="16"/>
        <v>43475.25</v>
      </c>
      <c r="Q376">
        <v>1547618400</v>
      </c>
      <c r="R376" s="8">
        <f t="shared" si="17"/>
        <v>43480.25</v>
      </c>
      <c r="S376" t="b">
        <v>0</v>
      </c>
      <c r="T376" t="b">
        <v>1</v>
      </c>
    </row>
    <row r="377" spans="1:20" ht="34" hidden="1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s="4">
        <f t="shared" si="15"/>
        <v>0.54777777777777781</v>
      </c>
      <c r="I377">
        <f>IF(ISERROR(E377/G377),"0",E377/G377)</f>
        <v>59.16</v>
      </c>
      <c r="J377" t="s">
        <v>2010</v>
      </c>
      <c r="K377" t="s">
        <v>2020</v>
      </c>
      <c r="M377" t="s">
        <v>20</v>
      </c>
      <c r="N377" t="s">
        <v>21</v>
      </c>
      <c r="O377">
        <v>1444971600</v>
      </c>
      <c r="P377" s="8">
        <f t="shared" si="16"/>
        <v>42292.208333333328</v>
      </c>
      <c r="Q377">
        <v>1449900000</v>
      </c>
      <c r="R377" s="8">
        <f t="shared" si="17"/>
        <v>42349.25</v>
      </c>
      <c r="S377" t="b">
        <v>0</v>
      </c>
      <c r="T377" t="b">
        <v>0</v>
      </c>
    </row>
    <row r="378" spans="1:20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s="4">
        <f t="shared" si="15"/>
        <v>3.6102941176470589</v>
      </c>
      <c r="I378">
        <f>IF(ISERROR(E378/G378),"0",E378/G378)</f>
        <v>93.702290076335885</v>
      </c>
      <c r="J378" t="s">
        <v>2010</v>
      </c>
      <c r="K378" t="s">
        <v>2011</v>
      </c>
      <c r="M378" t="s">
        <v>20</v>
      </c>
      <c r="N378" t="s">
        <v>21</v>
      </c>
      <c r="O378">
        <v>1404622800</v>
      </c>
      <c r="P378" s="8">
        <f t="shared" si="16"/>
        <v>41825.208333333336</v>
      </c>
      <c r="Q378">
        <v>1405141200</v>
      </c>
      <c r="R378" s="8">
        <f t="shared" si="17"/>
        <v>41831.208333333336</v>
      </c>
      <c r="S378" t="b">
        <v>0</v>
      </c>
      <c r="T378" t="b">
        <v>0</v>
      </c>
    </row>
    <row r="379" spans="1:20" ht="17" hidden="1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s="4">
        <f t="shared" si="15"/>
        <v>0.10257545271629778</v>
      </c>
      <c r="I379">
        <f>IF(ISERROR(E379/G379),"0",E379/G379)</f>
        <v>40.14173228346457</v>
      </c>
      <c r="J379" t="s">
        <v>2014</v>
      </c>
      <c r="K379" t="s">
        <v>2015</v>
      </c>
      <c r="M379" t="s">
        <v>20</v>
      </c>
      <c r="N379" t="s">
        <v>21</v>
      </c>
      <c r="O379">
        <v>1571720400</v>
      </c>
      <c r="P379" s="8">
        <f t="shared" si="16"/>
        <v>43759.208333333328</v>
      </c>
      <c r="Q379">
        <v>1572933600</v>
      </c>
      <c r="R379" s="8">
        <f t="shared" si="17"/>
        <v>43773.25</v>
      </c>
      <c r="S379" t="b">
        <v>0</v>
      </c>
      <c r="T379" t="b">
        <v>0</v>
      </c>
    </row>
    <row r="380" spans="1:20" ht="17" hidden="1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s="4">
        <f t="shared" si="15"/>
        <v>0.13962962962962963</v>
      </c>
      <c r="I380">
        <f>IF(ISERROR(E380/G380),"0",E380/G380)</f>
        <v>70.090140845070422</v>
      </c>
      <c r="J380" t="s">
        <v>2016</v>
      </c>
      <c r="K380" t="s">
        <v>2017</v>
      </c>
      <c r="M380" t="s">
        <v>20</v>
      </c>
      <c r="N380" t="s">
        <v>21</v>
      </c>
      <c r="O380">
        <v>1526878800</v>
      </c>
      <c r="P380" s="8">
        <f t="shared" si="16"/>
        <v>43240.208333333328</v>
      </c>
      <c r="Q380">
        <v>1530162000</v>
      </c>
      <c r="R380" s="8">
        <f t="shared" si="17"/>
        <v>43278.208333333328</v>
      </c>
      <c r="S380" t="b">
        <v>0</v>
      </c>
      <c r="T380" t="b">
        <v>0</v>
      </c>
    </row>
    <row r="381" spans="1:20" ht="17" hidden="1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s="4">
        <f t="shared" si="15"/>
        <v>0.40444444444444444</v>
      </c>
      <c r="I381">
        <f>IF(ISERROR(E381/G381),"0",E381/G381)</f>
        <v>66.181818181818187</v>
      </c>
      <c r="J381" t="s">
        <v>2014</v>
      </c>
      <c r="K381" t="s">
        <v>2015</v>
      </c>
      <c r="M381" t="s">
        <v>36</v>
      </c>
      <c r="N381" t="s">
        <v>37</v>
      </c>
      <c r="O381">
        <v>1319691600</v>
      </c>
      <c r="P381" s="8">
        <f t="shared" si="16"/>
        <v>40842.208333333336</v>
      </c>
      <c r="Q381">
        <v>1320904800</v>
      </c>
      <c r="R381" s="8">
        <f t="shared" si="17"/>
        <v>40856.25</v>
      </c>
      <c r="S381" t="b">
        <v>0</v>
      </c>
      <c r="T381" t="b">
        <v>0</v>
      </c>
    </row>
    <row r="382" spans="1:20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s="4">
        <f t="shared" si="15"/>
        <v>1.6032</v>
      </c>
      <c r="I382">
        <f>IF(ISERROR(E382/G382),"0",E382/G382)</f>
        <v>47.714285714285715</v>
      </c>
      <c r="J382" t="s">
        <v>2014</v>
      </c>
      <c r="K382" t="s">
        <v>2015</v>
      </c>
      <c r="M382" t="s">
        <v>20</v>
      </c>
      <c r="N382" t="s">
        <v>21</v>
      </c>
      <c r="O382">
        <v>1371963600</v>
      </c>
      <c r="P382" s="8">
        <f t="shared" si="16"/>
        <v>41447.208333333336</v>
      </c>
      <c r="Q382">
        <v>1372395600</v>
      </c>
      <c r="R382" s="8">
        <f t="shared" si="17"/>
        <v>41452.208333333336</v>
      </c>
      <c r="S382" t="b">
        <v>0</v>
      </c>
      <c r="T382" t="b">
        <v>0</v>
      </c>
    </row>
    <row r="383" spans="1:20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s="4">
        <f t="shared" si="15"/>
        <v>1.8394339622641509</v>
      </c>
      <c r="I383">
        <f>IF(ISERROR(E383/G383),"0",E383/G383)</f>
        <v>62.896774193548389</v>
      </c>
      <c r="J383" t="s">
        <v>2014</v>
      </c>
      <c r="K383" t="s">
        <v>2015</v>
      </c>
      <c r="M383" t="s">
        <v>20</v>
      </c>
      <c r="N383" t="s">
        <v>21</v>
      </c>
      <c r="O383">
        <v>1433739600</v>
      </c>
      <c r="P383" s="8">
        <f t="shared" si="16"/>
        <v>42162.208333333328</v>
      </c>
      <c r="Q383">
        <v>1437714000</v>
      </c>
      <c r="R383" s="8">
        <f t="shared" si="17"/>
        <v>42208.208333333328</v>
      </c>
      <c r="S383" t="b">
        <v>0</v>
      </c>
      <c r="T383" t="b">
        <v>0</v>
      </c>
    </row>
    <row r="384" spans="1:20" ht="34" hidden="1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s="4">
        <f t="shared" si="15"/>
        <v>0.63769230769230767</v>
      </c>
      <c r="I384">
        <f>IF(ISERROR(E384/G384),"0",E384/G384)</f>
        <v>86.611940298507463</v>
      </c>
      <c r="J384" t="s">
        <v>2029</v>
      </c>
      <c r="K384" t="s">
        <v>2030</v>
      </c>
      <c r="M384" t="s">
        <v>20</v>
      </c>
      <c r="N384" t="s">
        <v>21</v>
      </c>
      <c r="O384">
        <v>1508130000</v>
      </c>
      <c r="P384" s="8">
        <f t="shared" si="16"/>
        <v>43023.208333333328</v>
      </c>
      <c r="Q384">
        <v>1509771600</v>
      </c>
      <c r="R384" s="8">
        <f t="shared" si="17"/>
        <v>43042.208333333328</v>
      </c>
      <c r="S384" t="b">
        <v>0</v>
      </c>
      <c r="T384" t="b">
        <v>0</v>
      </c>
    </row>
    <row r="385" spans="1:20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s="4">
        <f t="shared" si="15"/>
        <v>2.2538095238095237</v>
      </c>
      <c r="I385">
        <f>IF(ISERROR(E385/G385),"0",E385/G385)</f>
        <v>75.126984126984127</v>
      </c>
      <c r="J385" t="s">
        <v>2008</v>
      </c>
      <c r="K385" t="s">
        <v>2009</v>
      </c>
      <c r="M385" t="s">
        <v>20</v>
      </c>
      <c r="N385" t="s">
        <v>21</v>
      </c>
      <c r="O385">
        <v>1550037600</v>
      </c>
      <c r="P385" s="8">
        <f t="shared" si="16"/>
        <v>43508.25</v>
      </c>
      <c r="Q385">
        <v>1550556000</v>
      </c>
      <c r="R385" s="8">
        <f t="shared" si="17"/>
        <v>43514.25</v>
      </c>
      <c r="S385" t="b">
        <v>0</v>
      </c>
      <c r="T385" t="b">
        <v>1</v>
      </c>
    </row>
    <row r="386" spans="1:20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s="4">
        <f t="shared" ref="H386:H449" si="18">(E386/D386)*1</f>
        <v>1.7200961538461539</v>
      </c>
      <c r="I386">
        <f>IF(ISERROR(E386/G386),"0",E386/G386)</f>
        <v>41.004167534903104</v>
      </c>
      <c r="J386" t="s">
        <v>2016</v>
      </c>
      <c r="K386" t="s">
        <v>2017</v>
      </c>
      <c r="M386" t="s">
        <v>20</v>
      </c>
      <c r="N386" t="s">
        <v>21</v>
      </c>
      <c r="O386">
        <v>1486706400</v>
      </c>
      <c r="P386" s="8">
        <f t="shared" si="16"/>
        <v>42775.25</v>
      </c>
      <c r="Q386">
        <v>1489039200</v>
      </c>
      <c r="R386" s="8">
        <f t="shared" si="17"/>
        <v>42802.25</v>
      </c>
      <c r="S386" t="b">
        <v>1</v>
      </c>
      <c r="T386" t="b">
        <v>1</v>
      </c>
    </row>
    <row r="387" spans="1:20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s="4">
        <f t="shared" si="18"/>
        <v>1.4616709511568124</v>
      </c>
      <c r="I387">
        <f>IF(ISERROR(E387/G387),"0",E387/G387)</f>
        <v>50.007915567282325</v>
      </c>
      <c r="J387" t="s">
        <v>2022</v>
      </c>
      <c r="K387" t="s">
        <v>2023</v>
      </c>
      <c r="M387" t="s">
        <v>20</v>
      </c>
      <c r="N387" t="s">
        <v>21</v>
      </c>
      <c r="O387">
        <v>1553835600</v>
      </c>
      <c r="P387" s="8">
        <f t="shared" ref="P387:P450" si="19">(((O387/60)/60)/24)+DATE(1970,1,)</f>
        <v>43552.208333333328</v>
      </c>
      <c r="Q387">
        <v>1556600400</v>
      </c>
      <c r="R387" s="8">
        <f t="shared" ref="R387:R450" si="20">(((Q387/60)/60)/24)+DATE(1970,1,)</f>
        <v>43584.208333333328</v>
      </c>
      <c r="S387" t="b">
        <v>0</v>
      </c>
      <c r="T387" t="b">
        <v>0</v>
      </c>
    </row>
    <row r="388" spans="1:20" ht="34" hidden="1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s="4">
        <f t="shared" si="18"/>
        <v>0.76423616236162362</v>
      </c>
      <c r="I388">
        <f>IF(ISERROR(E388/G388),"0",E388/G388)</f>
        <v>96.960674157303373</v>
      </c>
      <c r="J388" t="s">
        <v>2014</v>
      </c>
      <c r="K388" t="s">
        <v>2015</v>
      </c>
      <c r="M388" t="s">
        <v>20</v>
      </c>
      <c r="N388" t="s">
        <v>21</v>
      </c>
      <c r="O388">
        <v>1277528400</v>
      </c>
      <c r="P388" s="8">
        <f t="shared" si="19"/>
        <v>40354.208333333336</v>
      </c>
      <c r="Q388">
        <v>1278565200</v>
      </c>
      <c r="R388" s="8">
        <f t="shared" si="20"/>
        <v>40366.208333333336</v>
      </c>
      <c r="S388" t="b">
        <v>0</v>
      </c>
      <c r="T388" t="b">
        <v>0</v>
      </c>
    </row>
    <row r="389" spans="1:20" ht="17" hidden="1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s="4">
        <f t="shared" si="18"/>
        <v>0.39261467889908258</v>
      </c>
      <c r="I389">
        <f>IF(ISERROR(E389/G389),"0",E389/G389)</f>
        <v>100.93160377358491</v>
      </c>
      <c r="J389" t="s">
        <v>2012</v>
      </c>
      <c r="K389" t="s">
        <v>2021</v>
      </c>
      <c r="M389" t="s">
        <v>20</v>
      </c>
      <c r="N389" t="s">
        <v>21</v>
      </c>
      <c r="O389">
        <v>1339477200</v>
      </c>
      <c r="P389" s="8">
        <f t="shared" si="19"/>
        <v>41071.208333333336</v>
      </c>
      <c r="Q389">
        <v>1339909200</v>
      </c>
      <c r="R389" s="8">
        <f t="shared" si="20"/>
        <v>41076.208333333336</v>
      </c>
      <c r="S389" t="b">
        <v>0</v>
      </c>
      <c r="T389" t="b">
        <v>0</v>
      </c>
    </row>
    <row r="390" spans="1:20" ht="17" hidden="1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s="4">
        <f t="shared" si="18"/>
        <v>0.11270034843205574</v>
      </c>
      <c r="I390">
        <f>IF(ISERROR(E390/G390),"0",E390/G390)</f>
        <v>89.227586206896547</v>
      </c>
      <c r="J390" t="s">
        <v>2010</v>
      </c>
      <c r="K390" t="s">
        <v>2020</v>
      </c>
      <c r="M390" t="s">
        <v>86</v>
      </c>
      <c r="N390" t="s">
        <v>87</v>
      </c>
      <c r="O390">
        <v>1325656800</v>
      </c>
      <c r="P390" s="8">
        <f t="shared" si="19"/>
        <v>40911.25</v>
      </c>
      <c r="Q390">
        <v>1325829600</v>
      </c>
      <c r="R390" s="8">
        <f t="shared" si="20"/>
        <v>40913.25</v>
      </c>
      <c r="S390" t="b">
        <v>0</v>
      </c>
      <c r="T390" t="b">
        <v>0</v>
      </c>
    </row>
    <row r="391" spans="1:20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s="4">
        <f t="shared" si="18"/>
        <v>1.2211084337349398</v>
      </c>
      <c r="I391">
        <f>IF(ISERROR(E391/G391),"0",E391/G391)</f>
        <v>87.979166666666671</v>
      </c>
      <c r="J391" t="s">
        <v>2014</v>
      </c>
      <c r="K391" t="s">
        <v>2015</v>
      </c>
      <c r="M391" t="s">
        <v>20</v>
      </c>
      <c r="N391" t="s">
        <v>21</v>
      </c>
      <c r="O391">
        <v>1288242000</v>
      </c>
      <c r="P391" s="8">
        <f t="shared" si="19"/>
        <v>40478.208333333336</v>
      </c>
      <c r="Q391">
        <v>1290578400</v>
      </c>
      <c r="R391" s="8">
        <f t="shared" si="20"/>
        <v>40505.25</v>
      </c>
      <c r="S391" t="b">
        <v>0</v>
      </c>
      <c r="T391" t="b">
        <v>0</v>
      </c>
    </row>
    <row r="392" spans="1:20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s="4">
        <f t="shared" si="18"/>
        <v>1.8654166666666667</v>
      </c>
      <c r="I392">
        <f>IF(ISERROR(E392/G392),"0",E392/G392)</f>
        <v>89.54</v>
      </c>
      <c r="J392" t="s">
        <v>2029</v>
      </c>
      <c r="K392" t="s">
        <v>2030</v>
      </c>
      <c r="M392" t="s">
        <v>20</v>
      </c>
      <c r="N392" t="s">
        <v>21</v>
      </c>
      <c r="O392">
        <v>1379048400</v>
      </c>
      <c r="P392" s="8">
        <f t="shared" si="19"/>
        <v>41529.208333333336</v>
      </c>
      <c r="Q392">
        <v>1380344400</v>
      </c>
      <c r="R392" s="8">
        <f t="shared" si="20"/>
        <v>41544.208333333336</v>
      </c>
      <c r="S392" t="b">
        <v>0</v>
      </c>
      <c r="T392" t="b">
        <v>0</v>
      </c>
    </row>
    <row r="393" spans="1:20" ht="17" hidden="1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s="4">
        <f t="shared" si="18"/>
        <v>7.27317880794702E-2</v>
      </c>
      <c r="I393">
        <f>IF(ISERROR(E393/G393),"0",E393/G393)</f>
        <v>29.09271523178808</v>
      </c>
      <c r="J393" t="s">
        <v>2022</v>
      </c>
      <c r="K393" t="s">
        <v>2023</v>
      </c>
      <c r="M393" t="s">
        <v>20</v>
      </c>
      <c r="N393" t="s">
        <v>21</v>
      </c>
      <c r="O393">
        <v>1389679200</v>
      </c>
      <c r="P393" s="8">
        <f t="shared" si="19"/>
        <v>41652.25</v>
      </c>
      <c r="Q393">
        <v>1389852000</v>
      </c>
      <c r="R393" s="8">
        <f t="shared" si="20"/>
        <v>41654.25</v>
      </c>
      <c r="S393" t="b">
        <v>0</v>
      </c>
      <c r="T393" t="b">
        <v>0</v>
      </c>
    </row>
    <row r="394" spans="1:20" ht="34" hidden="1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s="4">
        <f t="shared" si="18"/>
        <v>0.65642371234207963</v>
      </c>
      <c r="I394">
        <f>IF(ISERROR(E394/G394),"0",E394/G394)</f>
        <v>42.006218905472636</v>
      </c>
      <c r="J394" t="s">
        <v>2012</v>
      </c>
      <c r="K394" t="s">
        <v>2021</v>
      </c>
      <c r="M394" t="s">
        <v>20</v>
      </c>
      <c r="N394" t="s">
        <v>21</v>
      </c>
      <c r="O394">
        <v>1294293600</v>
      </c>
      <c r="P394" s="8">
        <f t="shared" si="19"/>
        <v>40548.25</v>
      </c>
      <c r="Q394">
        <v>1294466400</v>
      </c>
      <c r="R394" s="8">
        <f t="shared" si="20"/>
        <v>40550.25</v>
      </c>
      <c r="S394" t="b">
        <v>0</v>
      </c>
      <c r="T394" t="b">
        <v>0</v>
      </c>
    </row>
    <row r="395" spans="1:20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s="4">
        <f t="shared" si="18"/>
        <v>2.2896178343949045</v>
      </c>
      <c r="I395">
        <f>IF(ISERROR(E395/G395),"0",E395/G395)</f>
        <v>47.004903563255965</v>
      </c>
      <c r="J395" t="s">
        <v>2010</v>
      </c>
      <c r="K395" t="s">
        <v>2033</v>
      </c>
      <c r="M395" t="s">
        <v>15</v>
      </c>
      <c r="N395" t="s">
        <v>16</v>
      </c>
      <c r="O395">
        <v>1500267600</v>
      </c>
      <c r="P395" s="8">
        <f t="shared" si="19"/>
        <v>42932.208333333328</v>
      </c>
      <c r="Q395">
        <v>1500354000</v>
      </c>
      <c r="R395" s="8">
        <f t="shared" si="20"/>
        <v>42933.208333333328</v>
      </c>
      <c r="S395" t="b">
        <v>0</v>
      </c>
      <c r="T395" t="b">
        <v>0</v>
      </c>
    </row>
    <row r="396" spans="1:20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s="4">
        <f t="shared" si="18"/>
        <v>4.6937499999999996</v>
      </c>
      <c r="I396">
        <f>IF(ISERROR(E396/G396),"0",E396/G396)</f>
        <v>110.44117647058823</v>
      </c>
      <c r="J396" t="s">
        <v>2016</v>
      </c>
      <c r="K396" t="s">
        <v>2017</v>
      </c>
      <c r="M396" t="s">
        <v>20</v>
      </c>
      <c r="N396" t="s">
        <v>21</v>
      </c>
      <c r="O396">
        <v>1375074000</v>
      </c>
      <c r="P396" s="8">
        <f t="shared" si="19"/>
        <v>41483.208333333336</v>
      </c>
      <c r="Q396">
        <v>1375938000</v>
      </c>
      <c r="R396" s="8">
        <f t="shared" si="20"/>
        <v>41493.208333333336</v>
      </c>
      <c r="S396" t="b">
        <v>0</v>
      </c>
      <c r="T396" t="b">
        <v>1</v>
      </c>
    </row>
    <row r="397" spans="1:20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s="4">
        <f t="shared" si="18"/>
        <v>1.3011267605633803</v>
      </c>
      <c r="I397">
        <f>IF(ISERROR(E397/G397),"0",E397/G397)</f>
        <v>41.990909090909092</v>
      </c>
      <c r="J397" t="s">
        <v>2014</v>
      </c>
      <c r="K397" t="s">
        <v>2015</v>
      </c>
      <c r="M397" t="s">
        <v>20</v>
      </c>
      <c r="N397" t="s">
        <v>21</v>
      </c>
      <c r="O397">
        <v>1323324000</v>
      </c>
      <c r="P397" s="8">
        <f t="shared" si="19"/>
        <v>40884.25</v>
      </c>
      <c r="Q397">
        <v>1323410400</v>
      </c>
      <c r="R397" s="8">
        <f t="shared" si="20"/>
        <v>40885.25</v>
      </c>
      <c r="S397" t="b">
        <v>1</v>
      </c>
      <c r="T397" t="b">
        <v>0</v>
      </c>
    </row>
    <row r="398" spans="1:20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s="4">
        <f t="shared" si="18"/>
        <v>1.6705422993492407</v>
      </c>
      <c r="I398">
        <f>IF(ISERROR(E398/G398),"0",E398/G398)</f>
        <v>48.012468827930178</v>
      </c>
      <c r="J398" t="s">
        <v>2016</v>
      </c>
      <c r="K398" t="s">
        <v>2019</v>
      </c>
      <c r="M398" t="s">
        <v>24</v>
      </c>
      <c r="N398" t="s">
        <v>25</v>
      </c>
      <c r="O398">
        <v>1538715600</v>
      </c>
      <c r="P398" s="8">
        <f t="shared" si="19"/>
        <v>43377.208333333328</v>
      </c>
      <c r="Q398">
        <v>1539406800</v>
      </c>
      <c r="R398" s="8">
        <f t="shared" si="20"/>
        <v>43385.208333333328</v>
      </c>
      <c r="S398" t="b">
        <v>0</v>
      </c>
      <c r="T398" t="b">
        <v>0</v>
      </c>
    </row>
    <row r="399" spans="1:20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s="4">
        <f t="shared" si="18"/>
        <v>1.738641975308642</v>
      </c>
      <c r="I399">
        <f>IF(ISERROR(E399/G399),"0",E399/G399)</f>
        <v>31.019823788546255</v>
      </c>
      <c r="J399" t="s">
        <v>2010</v>
      </c>
      <c r="K399" t="s">
        <v>2011</v>
      </c>
      <c r="M399" t="s">
        <v>20</v>
      </c>
      <c r="N399" t="s">
        <v>21</v>
      </c>
      <c r="O399">
        <v>1369285200</v>
      </c>
      <c r="P399" s="8">
        <f t="shared" si="19"/>
        <v>41416.208333333336</v>
      </c>
      <c r="Q399">
        <v>1369803600</v>
      </c>
      <c r="R399" s="8">
        <f t="shared" si="20"/>
        <v>41422.208333333336</v>
      </c>
      <c r="S399" t="b">
        <v>0</v>
      </c>
      <c r="T399" t="b">
        <v>0</v>
      </c>
    </row>
    <row r="400" spans="1:20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s="4">
        <f t="shared" si="18"/>
        <v>7.1776470588235295</v>
      </c>
      <c r="I400">
        <f>IF(ISERROR(E400/G400),"0",E400/G400)</f>
        <v>99.203252032520325</v>
      </c>
      <c r="J400" t="s">
        <v>2016</v>
      </c>
      <c r="K400" t="s">
        <v>2024</v>
      </c>
      <c r="M400" t="s">
        <v>94</v>
      </c>
      <c r="N400" t="s">
        <v>95</v>
      </c>
      <c r="O400">
        <v>1525755600</v>
      </c>
      <c r="P400" s="8">
        <f t="shared" si="19"/>
        <v>43227.208333333328</v>
      </c>
      <c r="Q400">
        <v>1525928400</v>
      </c>
      <c r="R400" s="8">
        <f t="shared" si="20"/>
        <v>43229.208333333328</v>
      </c>
      <c r="S400" t="b">
        <v>0</v>
      </c>
      <c r="T400" t="b">
        <v>1</v>
      </c>
    </row>
    <row r="401" spans="1:20" ht="17" hidden="1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s="4">
        <f t="shared" si="18"/>
        <v>0.63850976361767731</v>
      </c>
      <c r="I401">
        <f>IF(ISERROR(E401/G401),"0",E401/G401)</f>
        <v>66.022316684378325</v>
      </c>
      <c r="J401" t="s">
        <v>2010</v>
      </c>
      <c r="K401" t="s">
        <v>2020</v>
      </c>
      <c r="M401" t="s">
        <v>20</v>
      </c>
      <c r="N401" t="s">
        <v>21</v>
      </c>
      <c r="O401">
        <v>1296626400</v>
      </c>
      <c r="P401" s="8">
        <f t="shared" si="19"/>
        <v>40575.25</v>
      </c>
      <c r="Q401">
        <v>1297231200</v>
      </c>
      <c r="R401" s="8">
        <f t="shared" si="20"/>
        <v>40582.25</v>
      </c>
      <c r="S401" t="b">
        <v>0</v>
      </c>
      <c r="T401" t="b">
        <v>0</v>
      </c>
    </row>
    <row r="402" spans="1:20" ht="34" hidden="1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s="4">
        <f t="shared" si="18"/>
        <v>0.02</v>
      </c>
      <c r="I402">
        <f>IF(ISERROR(E402/G402),"0",E402/G402)</f>
        <v>2</v>
      </c>
      <c r="J402" t="s">
        <v>2029</v>
      </c>
      <c r="K402" t="s">
        <v>2030</v>
      </c>
      <c r="M402" t="s">
        <v>20</v>
      </c>
      <c r="N402" t="s">
        <v>21</v>
      </c>
      <c r="O402">
        <v>1376629200</v>
      </c>
      <c r="P402" s="8">
        <f t="shared" si="19"/>
        <v>41501.208333333336</v>
      </c>
      <c r="Q402">
        <v>1378530000</v>
      </c>
      <c r="R402" s="8">
        <f t="shared" si="20"/>
        <v>41523.208333333336</v>
      </c>
      <c r="S402" t="b">
        <v>0</v>
      </c>
      <c r="T402" t="b">
        <v>1</v>
      </c>
    </row>
    <row r="403" spans="1:20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s="4">
        <f t="shared" si="18"/>
        <v>15.302222222222222</v>
      </c>
      <c r="I403">
        <f>IF(ISERROR(E403/G403),"0",E403/G403)</f>
        <v>46.060200668896321</v>
      </c>
      <c r="J403" t="s">
        <v>2014</v>
      </c>
      <c r="K403" t="s">
        <v>2015</v>
      </c>
      <c r="M403" t="s">
        <v>20</v>
      </c>
      <c r="N403" t="s">
        <v>21</v>
      </c>
      <c r="O403">
        <v>1572152400</v>
      </c>
      <c r="P403" s="8">
        <f t="shared" si="19"/>
        <v>43764.208333333328</v>
      </c>
      <c r="Q403">
        <v>1572152400</v>
      </c>
      <c r="R403" s="8">
        <f t="shared" si="20"/>
        <v>43764.208333333328</v>
      </c>
      <c r="S403" t="b">
        <v>0</v>
      </c>
      <c r="T403" t="b">
        <v>0</v>
      </c>
    </row>
    <row r="404" spans="1:20" ht="17" hidden="1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s="4">
        <f t="shared" si="18"/>
        <v>0.40356164383561643</v>
      </c>
      <c r="I404">
        <f>IF(ISERROR(E404/G404),"0",E404/G404)</f>
        <v>73.650000000000006</v>
      </c>
      <c r="J404" t="s">
        <v>2016</v>
      </c>
      <c r="K404" t="s">
        <v>2027</v>
      </c>
      <c r="M404" t="s">
        <v>20</v>
      </c>
      <c r="N404" t="s">
        <v>21</v>
      </c>
      <c r="O404">
        <v>1325829600</v>
      </c>
      <c r="P404" s="8">
        <f t="shared" si="19"/>
        <v>40913.25</v>
      </c>
      <c r="Q404">
        <v>1329890400</v>
      </c>
      <c r="R404" s="8">
        <f t="shared" si="20"/>
        <v>40960.25</v>
      </c>
      <c r="S404" t="b">
        <v>0</v>
      </c>
      <c r="T404" t="b">
        <v>1</v>
      </c>
    </row>
    <row r="405" spans="1:20" ht="17" hidden="1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s="4">
        <f t="shared" si="18"/>
        <v>0.86220633299284988</v>
      </c>
      <c r="I405">
        <f>IF(ISERROR(E405/G405),"0",E405/G405)</f>
        <v>55.99336650082919</v>
      </c>
      <c r="J405" t="s">
        <v>2014</v>
      </c>
      <c r="K405" t="s">
        <v>2015</v>
      </c>
      <c r="M405" t="s">
        <v>15</v>
      </c>
      <c r="N405" t="s">
        <v>16</v>
      </c>
      <c r="O405">
        <v>1273640400</v>
      </c>
      <c r="P405" s="8">
        <f t="shared" si="19"/>
        <v>40309.208333333336</v>
      </c>
      <c r="Q405">
        <v>1276750800</v>
      </c>
      <c r="R405" s="8">
        <f t="shared" si="20"/>
        <v>40345.208333333336</v>
      </c>
      <c r="S405" t="b">
        <v>0</v>
      </c>
      <c r="T405" t="b">
        <v>1</v>
      </c>
    </row>
    <row r="406" spans="1:20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s="4">
        <f t="shared" si="18"/>
        <v>3.1558486707566464</v>
      </c>
      <c r="I406">
        <f>IF(ISERROR(E406/G406),"0",E406/G406)</f>
        <v>68.985695127402778</v>
      </c>
      <c r="J406" t="s">
        <v>2014</v>
      </c>
      <c r="K406" t="s">
        <v>2015</v>
      </c>
      <c r="M406" t="s">
        <v>20</v>
      </c>
      <c r="N406" t="s">
        <v>21</v>
      </c>
      <c r="O406">
        <v>1510639200</v>
      </c>
      <c r="P406" s="8">
        <f t="shared" si="19"/>
        <v>43052.25</v>
      </c>
      <c r="Q406">
        <v>1510898400</v>
      </c>
      <c r="R406" s="8">
        <f t="shared" si="20"/>
        <v>43055.25</v>
      </c>
      <c r="S406" t="b">
        <v>0</v>
      </c>
      <c r="T406" t="b">
        <v>0</v>
      </c>
    </row>
    <row r="407" spans="1:20" ht="17" hidden="1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s="4">
        <f t="shared" si="18"/>
        <v>0.89618243243243245</v>
      </c>
      <c r="I407">
        <f>IF(ISERROR(E407/G407),"0",E407/G407)</f>
        <v>60.981609195402299</v>
      </c>
      <c r="J407" t="s">
        <v>2014</v>
      </c>
      <c r="K407" t="s">
        <v>2015</v>
      </c>
      <c r="M407" t="s">
        <v>20</v>
      </c>
      <c r="N407" t="s">
        <v>21</v>
      </c>
      <c r="O407">
        <v>1528088400</v>
      </c>
      <c r="P407" s="8">
        <f t="shared" si="19"/>
        <v>43254.208333333328</v>
      </c>
      <c r="Q407">
        <v>1532408400</v>
      </c>
      <c r="R407" s="8">
        <f t="shared" si="20"/>
        <v>43304.208333333328</v>
      </c>
      <c r="S407" t="b">
        <v>0</v>
      </c>
      <c r="T407" t="b">
        <v>0</v>
      </c>
    </row>
    <row r="408" spans="1:20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s="4">
        <f t="shared" si="18"/>
        <v>1.8214503816793892</v>
      </c>
      <c r="I408">
        <f>IF(ISERROR(E408/G408),"0",E408/G408)</f>
        <v>110.98139534883721</v>
      </c>
      <c r="J408" t="s">
        <v>2016</v>
      </c>
      <c r="K408" t="s">
        <v>2017</v>
      </c>
      <c r="M408" t="s">
        <v>20</v>
      </c>
      <c r="N408" t="s">
        <v>21</v>
      </c>
      <c r="O408">
        <v>1359525600</v>
      </c>
      <c r="P408" s="8">
        <f t="shared" si="19"/>
        <v>41303.25</v>
      </c>
      <c r="Q408">
        <v>1360562400</v>
      </c>
      <c r="R408" s="8">
        <f t="shared" si="20"/>
        <v>41315.25</v>
      </c>
      <c r="S408" t="b">
        <v>1</v>
      </c>
      <c r="T408" t="b">
        <v>0</v>
      </c>
    </row>
    <row r="409" spans="1:20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s="4">
        <f t="shared" si="18"/>
        <v>3.5588235294117645</v>
      </c>
      <c r="I409">
        <f>IF(ISERROR(E409/G409),"0",E409/G409)</f>
        <v>25</v>
      </c>
      <c r="J409" t="s">
        <v>2014</v>
      </c>
      <c r="K409" t="s">
        <v>2015</v>
      </c>
      <c r="M409" t="s">
        <v>32</v>
      </c>
      <c r="N409" t="s">
        <v>33</v>
      </c>
      <c r="O409">
        <v>1570942800</v>
      </c>
      <c r="P409" s="8">
        <f t="shared" si="19"/>
        <v>43750.208333333328</v>
      </c>
      <c r="Q409">
        <v>1571547600</v>
      </c>
      <c r="R409" s="8">
        <f t="shared" si="20"/>
        <v>43757.208333333328</v>
      </c>
      <c r="S409" t="b">
        <v>0</v>
      </c>
      <c r="T409" t="b">
        <v>0</v>
      </c>
    </row>
    <row r="410" spans="1:20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s="4">
        <f t="shared" si="18"/>
        <v>1.3183695652173912</v>
      </c>
      <c r="I410">
        <f>IF(ISERROR(E410/G410),"0",E410/G410)</f>
        <v>78.759740259740255</v>
      </c>
      <c r="J410" t="s">
        <v>2016</v>
      </c>
      <c r="K410" t="s">
        <v>2017</v>
      </c>
      <c r="M410" t="s">
        <v>15</v>
      </c>
      <c r="N410" t="s">
        <v>16</v>
      </c>
      <c r="O410">
        <v>1466398800</v>
      </c>
      <c r="P410" s="8">
        <f t="shared" si="19"/>
        <v>42540.208333333328</v>
      </c>
      <c r="Q410">
        <v>1468126800</v>
      </c>
      <c r="R410" s="8">
        <f t="shared" si="20"/>
        <v>42560.208333333328</v>
      </c>
      <c r="S410" t="b">
        <v>0</v>
      </c>
      <c r="T410" t="b">
        <v>0</v>
      </c>
    </row>
    <row r="411" spans="1:20" ht="17" hidden="1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s="4">
        <f t="shared" si="18"/>
        <v>0.46315634218289087</v>
      </c>
      <c r="I411">
        <f>IF(ISERROR(E411/G411),"0",E411/G411)</f>
        <v>87.960784313725483</v>
      </c>
      <c r="J411" t="s">
        <v>2010</v>
      </c>
      <c r="K411" t="s">
        <v>2011</v>
      </c>
      <c r="M411" t="s">
        <v>20</v>
      </c>
      <c r="N411" t="s">
        <v>21</v>
      </c>
      <c r="O411">
        <v>1492491600</v>
      </c>
      <c r="P411" s="8">
        <f t="shared" si="19"/>
        <v>42842.208333333328</v>
      </c>
      <c r="Q411">
        <v>1492837200</v>
      </c>
      <c r="R411" s="8">
        <f t="shared" si="20"/>
        <v>42846.208333333328</v>
      </c>
      <c r="S411" t="b">
        <v>0</v>
      </c>
      <c r="T411" t="b">
        <v>0</v>
      </c>
    </row>
    <row r="412" spans="1:20" ht="17" hidden="1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s="4">
        <f t="shared" si="18"/>
        <v>0.36132726089785294</v>
      </c>
      <c r="I412">
        <f>IF(ISERROR(E412/G412),"0",E412/G412)</f>
        <v>49.987398739873989</v>
      </c>
      <c r="J412" t="s">
        <v>2025</v>
      </c>
      <c r="K412" t="s">
        <v>2036</v>
      </c>
      <c r="M412" t="s">
        <v>20</v>
      </c>
      <c r="N412" t="s">
        <v>21</v>
      </c>
      <c r="O412">
        <v>1430197200</v>
      </c>
      <c r="P412" s="8">
        <f t="shared" si="19"/>
        <v>42121.208333333328</v>
      </c>
      <c r="Q412">
        <v>1430197200</v>
      </c>
      <c r="R412" s="8">
        <f t="shared" si="20"/>
        <v>42121.208333333328</v>
      </c>
      <c r="S412" t="b">
        <v>0</v>
      </c>
      <c r="T412" t="b">
        <v>0</v>
      </c>
    </row>
    <row r="413" spans="1:20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s="4">
        <f t="shared" si="18"/>
        <v>1.0462820512820512</v>
      </c>
      <c r="I413">
        <f>IF(ISERROR(E413/G413),"0",E413/G413)</f>
        <v>99.524390243902445</v>
      </c>
      <c r="J413" t="s">
        <v>2014</v>
      </c>
      <c r="K413" t="s">
        <v>2015</v>
      </c>
      <c r="M413" t="s">
        <v>20</v>
      </c>
      <c r="N413" t="s">
        <v>21</v>
      </c>
      <c r="O413">
        <v>1496034000</v>
      </c>
      <c r="P413" s="8">
        <f t="shared" si="19"/>
        <v>42883.208333333328</v>
      </c>
      <c r="Q413">
        <v>1496206800</v>
      </c>
      <c r="R413" s="8">
        <f t="shared" si="20"/>
        <v>42885.208333333328</v>
      </c>
      <c r="S413" t="b">
        <v>0</v>
      </c>
      <c r="T413" t="b">
        <v>0</v>
      </c>
    </row>
    <row r="414" spans="1:20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s="4">
        <f t="shared" si="18"/>
        <v>6.6885714285714286</v>
      </c>
      <c r="I414">
        <f>IF(ISERROR(E414/G414),"0",E414/G414)</f>
        <v>104.82089552238806</v>
      </c>
      <c r="J414" t="s">
        <v>2022</v>
      </c>
      <c r="K414" t="s">
        <v>2028</v>
      </c>
      <c r="M414" t="s">
        <v>20</v>
      </c>
      <c r="N414" t="s">
        <v>21</v>
      </c>
      <c r="O414">
        <v>1388728800</v>
      </c>
      <c r="P414" s="8">
        <f t="shared" si="19"/>
        <v>41641.25</v>
      </c>
      <c r="Q414">
        <v>1389592800</v>
      </c>
      <c r="R414" s="8">
        <f t="shared" si="20"/>
        <v>41651.25</v>
      </c>
      <c r="S414" t="b">
        <v>0</v>
      </c>
      <c r="T414" t="b">
        <v>0</v>
      </c>
    </row>
    <row r="415" spans="1:20" ht="17" hidden="1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s="4">
        <f t="shared" si="18"/>
        <v>0.62072823218997364</v>
      </c>
      <c r="I415">
        <f>IF(ISERROR(E415/G415),"0",E415/G415)</f>
        <v>108.01469237832875</v>
      </c>
      <c r="J415" t="s">
        <v>2016</v>
      </c>
      <c r="K415" t="s">
        <v>2024</v>
      </c>
      <c r="M415" t="s">
        <v>20</v>
      </c>
      <c r="N415" t="s">
        <v>21</v>
      </c>
      <c r="O415">
        <v>1543298400</v>
      </c>
      <c r="P415" s="8">
        <f t="shared" si="19"/>
        <v>43430.25</v>
      </c>
      <c r="Q415">
        <v>1545631200</v>
      </c>
      <c r="R415" s="8">
        <f t="shared" si="20"/>
        <v>43457.25</v>
      </c>
      <c r="S415" t="b">
        <v>0</v>
      </c>
      <c r="T415" t="b">
        <v>0</v>
      </c>
    </row>
    <row r="416" spans="1:20" ht="17" hidden="1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s="4">
        <f t="shared" si="18"/>
        <v>0.84699787460148779</v>
      </c>
      <c r="I416">
        <f>IF(ISERROR(E416/G416),"0",E416/G416)</f>
        <v>28.998544660724033</v>
      </c>
      <c r="J416" t="s">
        <v>2008</v>
      </c>
      <c r="K416" t="s">
        <v>2009</v>
      </c>
      <c r="M416" t="s">
        <v>20</v>
      </c>
      <c r="N416" t="s">
        <v>21</v>
      </c>
      <c r="O416">
        <v>1271739600</v>
      </c>
      <c r="P416" s="8">
        <f t="shared" si="19"/>
        <v>40287.208333333336</v>
      </c>
      <c r="Q416">
        <v>1272430800</v>
      </c>
      <c r="R416" s="8">
        <f t="shared" si="20"/>
        <v>40295.208333333336</v>
      </c>
      <c r="S416" t="b">
        <v>0</v>
      </c>
      <c r="T416" t="b">
        <v>1</v>
      </c>
    </row>
    <row r="417" spans="1:20" ht="17" hidden="1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s="4">
        <f t="shared" si="18"/>
        <v>0.11059030837004405</v>
      </c>
      <c r="I417">
        <f>IF(ISERROR(E417/G417),"0",E417/G417)</f>
        <v>30.028708133971293</v>
      </c>
      <c r="J417" t="s">
        <v>2014</v>
      </c>
      <c r="K417" t="s">
        <v>2015</v>
      </c>
      <c r="M417" t="s">
        <v>20</v>
      </c>
      <c r="N417" t="s">
        <v>21</v>
      </c>
      <c r="O417">
        <v>1326434400</v>
      </c>
      <c r="P417" s="8">
        <f t="shared" si="19"/>
        <v>40920.25</v>
      </c>
      <c r="Q417">
        <v>1327903200</v>
      </c>
      <c r="R417" s="8">
        <f t="shared" si="20"/>
        <v>40937.25</v>
      </c>
      <c r="S417" t="b">
        <v>0</v>
      </c>
      <c r="T417" t="b">
        <v>0</v>
      </c>
    </row>
    <row r="418" spans="1:20" ht="34" hidden="1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s="4">
        <f t="shared" si="18"/>
        <v>0.43838781575037145</v>
      </c>
      <c r="I418">
        <f>IF(ISERROR(E418/G418),"0",E418/G418)</f>
        <v>41.005559416261292</v>
      </c>
      <c r="J418" t="s">
        <v>2016</v>
      </c>
      <c r="K418" t="s">
        <v>2017</v>
      </c>
      <c r="M418" t="s">
        <v>20</v>
      </c>
      <c r="N418" t="s">
        <v>21</v>
      </c>
      <c r="O418">
        <v>1295244000</v>
      </c>
      <c r="P418" s="8">
        <f t="shared" si="19"/>
        <v>40559.25</v>
      </c>
      <c r="Q418">
        <v>1296021600</v>
      </c>
      <c r="R418" s="8">
        <f t="shared" si="20"/>
        <v>40568.25</v>
      </c>
      <c r="S418" t="b">
        <v>0</v>
      </c>
      <c r="T418" t="b">
        <v>1</v>
      </c>
    </row>
    <row r="419" spans="1:20" ht="17" hidden="1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s="4">
        <f t="shared" si="18"/>
        <v>0.55470588235294116</v>
      </c>
      <c r="I419">
        <f>IF(ISERROR(E419/G419),"0",E419/G419)</f>
        <v>62.866666666666667</v>
      </c>
      <c r="J419" t="s">
        <v>2014</v>
      </c>
      <c r="K419" t="s">
        <v>2015</v>
      </c>
      <c r="M419" t="s">
        <v>20</v>
      </c>
      <c r="N419" t="s">
        <v>21</v>
      </c>
      <c r="O419">
        <v>1541221200</v>
      </c>
      <c r="P419" s="8">
        <f t="shared" si="19"/>
        <v>43406.208333333328</v>
      </c>
      <c r="Q419">
        <v>1543298400</v>
      </c>
      <c r="R419" s="8">
        <f t="shared" si="20"/>
        <v>43430.25</v>
      </c>
      <c r="S419" t="b">
        <v>0</v>
      </c>
      <c r="T419" t="b">
        <v>0</v>
      </c>
    </row>
    <row r="420" spans="1:20" ht="17" hidden="1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s="4">
        <f t="shared" si="18"/>
        <v>0.57399511301160655</v>
      </c>
      <c r="I420">
        <f>IF(ISERROR(E420/G420),"0",E420/G420)</f>
        <v>47.005002501250623</v>
      </c>
      <c r="J420" t="s">
        <v>2016</v>
      </c>
      <c r="K420" t="s">
        <v>2017</v>
      </c>
      <c r="M420" t="s">
        <v>15</v>
      </c>
      <c r="N420" t="s">
        <v>16</v>
      </c>
      <c r="O420">
        <v>1336280400</v>
      </c>
      <c r="P420" s="8">
        <f t="shared" si="19"/>
        <v>41034.208333333336</v>
      </c>
      <c r="Q420">
        <v>1336366800</v>
      </c>
      <c r="R420" s="8">
        <f t="shared" si="20"/>
        <v>41035.208333333336</v>
      </c>
      <c r="S420" t="b">
        <v>0</v>
      </c>
      <c r="T420" t="b">
        <v>0</v>
      </c>
    </row>
    <row r="421" spans="1:20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s="4">
        <f t="shared" si="18"/>
        <v>1.2343497363796134</v>
      </c>
      <c r="I421">
        <f>IF(ISERROR(E421/G421),"0",E421/G421)</f>
        <v>26.997693638285604</v>
      </c>
      <c r="J421" t="s">
        <v>2012</v>
      </c>
      <c r="K421" t="s">
        <v>2013</v>
      </c>
      <c r="M421" t="s">
        <v>20</v>
      </c>
      <c r="N421" t="s">
        <v>21</v>
      </c>
      <c r="O421">
        <v>1324533600</v>
      </c>
      <c r="P421" s="8">
        <f t="shared" si="19"/>
        <v>40898.25</v>
      </c>
      <c r="Q421">
        <v>1325052000</v>
      </c>
      <c r="R421" s="8">
        <f t="shared" si="20"/>
        <v>40904.25</v>
      </c>
      <c r="S421" t="b">
        <v>0</v>
      </c>
      <c r="T421" t="b">
        <v>0</v>
      </c>
    </row>
    <row r="422" spans="1:20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s="4">
        <f t="shared" si="18"/>
        <v>1.2846</v>
      </c>
      <c r="I422">
        <f>IF(ISERROR(E422/G422),"0",E422/G422)</f>
        <v>68.329787234042556</v>
      </c>
      <c r="J422" t="s">
        <v>2014</v>
      </c>
      <c r="K422" t="s">
        <v>2015</v>
      </c>
      <c r="M422" t="s">
        <v>20</v>
      </c>
      <c r="N422" t="s">
        <v>21</v>
      </c>
      <c r="O422">
        <v>1498366800</v>
      </c>
      <c r="P422" s="8">
        <f t="shared" si="19"/>
        <v>42910.208333333328</v>
      </c>
      <c r="Q422">
        <v>1499576400</v>
      </c>
      <c r="R422" s="8">
        <f t="shared" si="20"/>
        <v>42924.208333333328</v>
      </c>
      <c r="S422" t="b">
        <v>0</v>
      </c>
      <c r="T422" t="b">
        <v>0</v>
      </c>
    </row>
    <row r="423" spans="1:20" ht="17" hidden="1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s="4">
        <f t="shared" si="18"/>
        <v>0.63989361702127656</v>
      </c>
      <c r="I423">
        <f>IF(ISERROR(E423/G423),"0",E423/G423)</f>
        <v>50.974576271186443</v>
      </c>
      <c r="J423" t="s">
        <v>2012</v>
      </c>
      <c r="K423" t="s">
        <v>2021</v>
      </c>
      <c r="M423" t="s">
        <v>20</v>
      </c>
      <c r="N423" t="s">
        <v>21</v>
      </c>
      <c r="O423">
        <v>1498712400</v>
      </c>
      <c r="P423" s="8">
        <f t="shared" si="19"/>
        <v>42914.208333333328</v>
      </c>
      <c r="Q423">
        <v>1501304400</v>
      </c>
      <c r="R423" s="8">
        <f t="shared" si="20"/>
        <v>42944.208333333328</v>
      </c>
      <c r="S423" t="b">
        <v>0</v>
      </c>
      <c r="T423" t="b">
        <v>1</v>
      </c>
    </row>
    <row r="424" spans="1:20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s="4">
        <f t="shared" si="18"/>
        <v>1.2729885057471264</v>
      </c>
      <c r="I424">
        <f>IF(ISERROR(E424/G424),"0",E424/G424)</f>
        <v>54.024390243902438</v>
      </c>
      <c r="J424" t="s">
        <v>2014</v>
      </c>
      <c r="K424" t="s">
        <v>2015</v>
      </c>
      <c r="M424" t="s">
        <v>20</v>
      </c>
      <c r="N424" t="s">
        <v>21</v>
      </c>
      <c r="O424">
        <v>1271480400</v>
      </c>
      <c r="P424" s="8">
        <f t="shared" si="19"/>
        <v>40284.208333333336</v>
      </c>
      <c r="Q424">
        <v>1273208400</v>
      </c>
      <c r="R424" s="8">
        <f t="shared" si="20"/>
        <v>40304.208333333336</v>
      </c>
      <c r="S424" t="b">
        <v>0</v>
      </c>
      <c r="T424" t="b">
        <v>1</v>
      </c>
    </row>
    <row r="425" spans="1:20" ht="17" hidden="1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s="4">
        <f t="shared" si="18"/>
        <v>0.10638024357239513</v>
      </c>
      <c r="I425">
        <f>IF(ISERROR(E425/G425),"0",E425/G425)</f>
        <v>97.055555555555557</v>
      </c>
      <c r="J425" t="s">
        <v>2008</v>
      </c>
      <c r="K425" t="s">
        <v>2009</v>
      </c>
      <c r="M425" t="s">
        <v>20</v>
      </c>
      <c r="N425" t="s">
        <v>21</v>
      </c>
      <c r="O425">
        <v>1316667600</v>
      </c>
      <c r="P425" s="8">
        <f t="shared" si="19"/>
        <v>40807.208333333336</v>
      </c>
      <c r="Q425">
        <v>1316840400</v>
      </c>
      <c r="R425" s="8">
        <f t="shared" si="20"/>
        <v>40809.208333333336</v>
      </c>
      <c r="S425" t="b">
        <v>0</v>
      </c>
      <c r="T425" t="b">
        <v>1</v>
      </c>
    </row>
    <row r="426" spans="1:20" ht="17" hidden="1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s="4">
        <f t="shared" si="18"/>
        <v>0.40470588235294119</v>
      </c>
      <c r="I426">
        <f>IF(ISERROR(E426/G426),"0",E426/G426)</f>
        <v>24.867469879518072</v>
      </c>
      <c r="J426" t="s">
        <v>2010</v>
      </c>
      <c r="K426" t="s">
        <v>2020</v>
      </c>
      <c r="M426" t="s">
        <v>20</v>
      </c>
      <c r="N426" t="s">
        <v>21</v>
      </c>
      <c r="O426">
        <v>1524027600</v>
      </c>
      <c r="P426" s="8">
        <f t="shared" si="19"/>
        <v>43207.208333333328</v>
      </c>
      <c r="Q426">
        <v>1524546000</v>
      </c>
      <c r="R426" s="8">
        <f t="shared" si="20"/>
        <v>43213.208333333328</v>
      </c>
      <c r="S426" t="b">
        <v>0</v>
      </c>
      <c r="T426" t="b">
        <v>0</v>
      </c>
    </row>
    <row r="427" spans="1:20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s="4">
        <f t="shared" si="18"/>
        <v>2.8766666666666665</v>
      </c>
      <c r="I427">
        <f>IF(ISERROR(E427/G427),"0",E427/G427)</f>
        <v>84.423913043478265</v>
      </c>
      <c r="J427" t="s">
        <v>2029</v>
      </c>
      <c r="K427" t="s">
        <v>2030</v>
      </c>
      <c r="M427" t="s">
        <v>20</v>
      </c>
      <c r="N427" t="s">
        <v>21</v>
      </c>
      <c r="O427">
        <v>1438059600</v>
      </c>
      <c r="P427" s="8">
        <f t="shared" si="19"/>
        <v>42212.208333333328</v>
      </c>
      <c r="Q427">
        <v>1438578000</v>
      </c>
      <c r="R427" s="8">
        <f t="shared" si="20"/>
        <v>42218.208333333328</v>
      </c>
      <c r="S427" t="b">
        <v>0</v>
      </c>
      <c r="T427" t="b">
        <v>0</v>
      </c>
    </row>
    <row r="428" spans="1:20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s="4">
        <f t="shared" si="18"/>
        <v>5.7294444444444448</v>
      </c>
      <c r="I428">
        <f>IF(ISERROR(E428/G428),"0",E428/G428)</f>
        <v>47.091324200913242</v>
      </c>
      <c r="J428" t="s">
        <v>2014</v>
      </c>
      <c r="K428" t="s">
        <v>2015</v>
      </c>
      <c r="M428" t="s">
        <v>20</v>
      </c>
      <c r="N428" t="s">
        <v>21</v>
      </c>
      <c r="O428">
        <v>1361944800</v>
      </c>
      <c r="P428" s="8">
        <f t="shared" si="19"/>
        <v>41331.25</v>
      </c>
      <c r="Q428">
        <v>1362549600</v>
      </c>
      <c r="R428" s="8">
        <f t="shared" si="20"/>
        <v>41338.25</v>
      </c>
      <c r="S428" t="b">
        <v>0</v>
      </c>
      <c r="T428" t="b">
        <v>0</v>
      </c>
    </row>
    <row r="429" spans="1:20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s="4">
        <f t="shared" si="18"/>
        <v>1.1290429799426933</v>
      </c>
      <c r="I429">
        <f>IF(ISERROR(E429/G429),"0",E429/G429)</f>
        <v>77.996041171813147</v>
      </c>
      <c r="J429" t="s">
        <v>2014</v>
      </c>
      <c r="K429" t="s">
        <v>2015</v>
      </c>
      <c r="M429" t="s">
        <v>20</v>
      </c>
      <c r="N429" t="s">
        <v>21</v>
      </c>
      <c r="O429">
        <v>1410584400</v>
      </c>
      <c r="P429" s="8">
        <f t="shared" si="19"/>
        <v>41894.208333333336</v>
      </c>
      <c r="Q429">
        <v>1413349200</v>
      </c>
      <c r="R429" s="8">
        <f t="shared" si="20"/>
        <v>41926.208333333336</v>
      </c>
      <c r="S429" t="b">
        <v>0</v>
      </c>
      <c r="T429" t="b">
        <v>1</v>
      </c>
    </row>
    <row r="430" spans="1:20" ht="17" hidden="1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s="4">
        <f t="shared" si="18"/>
        <v>0.46387573964497042</v>
      </c>
      <c r="I430">
        <f>IF(ISERROR(E430/G430),"0",E430/G430)</f>
        <v>62.967871485943775</v>
      </c>
      <c r="J430" t="s">
        <v>2016</v>
      </c>
      <c r="K430" t="s">
        <v>2024</v>
      </c>
      <c r="M430" t="s">
        <v>20</v>
      </c>
      <c r="N430" t="s">
        <v>21</v>
      </c>
      <c r="O430">
        <v>1297404000</v>
      </c>
      <c r="P430" s="8">
        <f t="shared" si="19"/>
        <v>40584.25</v>
      </c>
      <c r="Q430">
        <v>1298008800</v>
      </c>
      <c r="R430" s="8">
        <f t="shared" si="20"/>
        <v>40591.25</v>
      </c>
      <c r="S430" t="b">
        <v>0</v>
      </c>
      <c r="T430" t="b">
        <v>0</v>
      </c>
    </row>
    <row r="431" spans="1:20" ht="17" hidden="1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s="4">
        <f t="shared" si="18"/>
        <v>0.90675916230366493</v>
      </c>
      <c r="I431">
        <f>IF(ISERROR(E431/G431),"0",E431/G431)</f>
        <v>81.006080449017773</v>
      </c>
      <c r="J431" t="s">
        <v>2029</v>
      </c>
      <c r="K431" t="s">
        <v>2030</v>
      </c>
      <c r="M431" t="s">
        <v>20</v>
      </c>
      <c r="N431" t="s">
        <v>21</v>
      </c>
      <c r="O431">
        <v>1392012000</v>
      </c>
      <c r="P431" s="8">
        <f t="shared" si="19"/>
        <v>41679.25</v>
      </c>
      <c r="Q431">
        <v>1394427600</v>
      </c>
      <c r="R431" s="8">
        <f t="shared" si="20"/>
        <v>41707.208333333336</v>
      </c>
      <c r="S431" t="b">
        <v>0</v>
      </c>
      <c r="T431" t="b">
        <v>1</v>
      </c>
    </row>
    <row r="432" spans="1:20" ht="34" hidden="1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s="4">
        <f t="shared" si="18"/>
        <v>0.67740740740740746</v>
      </c>
      <c r="I432">
        <f>IF(ISERROR(E432/G432),"0",E432/G432)</f>
        <v>65.321428571428569</v>
      </c>
      <c r="J432" t="s">
        <v>2014</v>
      </c>
      <c r="K432" t="s">
        <v>2015</v>
      </c>
      <c r="M432" t="s">
        <v>20</v>
      </c>
      <c r="N432" t="s">
        <v>21</v>
      </c>
      <c r="O432">
        <v>1569733200</v>
      </c>
      <c r="P432" s="8">
        <f t="shared" si="19"/>
        <v>43736.208333333328</v>
      </c>
      <c r="Q432">
        <v>1572670800</v>
      </c>
      <c r="R432" s="8">
        <f t="shared" si="20"/>
        <v>43770.208333333328</v>
      </c>
      <c r="S432" t="b">
        <v>0</v>
      </c>
      <c r="T432" t="b">
        <v>0</v>
      </c>
    </row>
    <row r="433" spans="1:20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s="4">
        <f t="shared" si="18"/>
        <v>1.9249019607843136</v>
      </c>
      <c r="I433">
        <f>IF(ISERROR(E433/G433),"0",E433/G433)</f>
        <v>104.43617021276596</v>
      </c>
      <c r="J433" t="s">
        <v>2014</v>
      </c>
      <c r="K433" t="s">
        <v>2015</v>
      </c>
      <c r="M433" t="s">
        <v>20</v>
      </c>
      <c r="N433" t="s">
        <v>21</v>
      </c>
      <c r="O433">
        <v>1529643600</v>
      </c>
      <c r="P433" s="8">
        <f t="shared" si="19"/>
        <v>43272.208333333328</v>
      </c>
      <c r="Q433">
        <v>1531112400</v>
      </c>
      <c r="R433" s="8">
        <f t="shared" si="20"/>
        <v>43289.208333333328</v>
      </c>
      <c r="S433" t="b">
        <v>1</v>
      </c>
      <c r="T433" t="b">
        <v>0</v>
      </c>
    </row>
    <row r="434" spans="1:20" ht="17" hidden="1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s="4">
        <f t="shared" si="18"/>
        <v>0.82714285714285718</v>
      </c>
      <c r="I434">
        <f>IF(ISERROR(E434/G434),"0",E434/G434)</f>
        <v>69.989010989010993</v>
      </c>
      <c r="J434" t="s">
        <v>2014</v>
      </c>
      <c r="K434" t="s">
        <v>2015</v>
      </c>
      <c r="M434" t="s">
        <v>20</v>
      </c>
      <c r="N434" t="s">
        <v>21</v>
      </c>
      <c r="O434">
        <v>1399006800</v>
      </c>
      <c r="P434" s="8">
        <f t="shared" si="19"/>
        <v>41760.208333333336</v>
      </c>
      <c r="Q434">
        <v>1400734800</v>
      </c>
      <c r="R434" s="8">
        <f t="shared" si="20"/>
        <v>41780.208333333336</v>
      </c>
      <c r="S434" t="b">
        <v>0</v>
      </c>
      <c r="T434" t="b">
        <v>0</v>
      </c>
    </row>
    <row r="435" spans="1:20" ht="17" hidden="1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s="4">
        <f t="shared" si="18"/>
        <v>0.54163920922570019</v>
      </c>
      <c r="I435">
        <f>IF(ISERROR(E435/G435),"0",E435/G435)</f>
        <v>83.023989898989896</v>
      </c>
      <c r="J435" t="s">
        <v>2016</v>
      </c>
      <c r="K435" t="s">
        <v>2017</v>
      </c>
      <c r="M435" t="s">
        <v>20</v>
      </c>
      <c r="N435" t="s">
        <v>21</v>
      </c>
      <c r="O435">
        <v>1385359200</v>
      </c>
      <c r="P435" s="8">
        <f t="shared" si="19"/>
        <v>41602.25</v>
      </c>
      <c r="Q435">
        <v>1386741600</v>
      </c>
      <c r="R435" s="8">
        <f t="shared" si="20"/>
        <v>41618.25</v>
      </c>
      <c r="S435" t="b">
        <v>0</v>
      </c>
      <c r="T435" t="b">
        <v>1</v>
      </c>
    </row>
    <row r="436" spans="1:20" ht="17" hidden="1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s="4">
        <f t="shared" si="18"/>
        <v>0.16722222222222222</v>
      </c>
      <c r="I436">
        <f>IF(ISERROR(E436/G436),"0",E436/G436)</f>
        <v>90.3</v>
      </c>
      <c r="J436" t="s">
        <v>2014</v>
      </c>
      <c r="K436" t="s">
        <v>2015</v>
      </c>
      <c r="M436" t="s">
        <v>15</v>
      </c>
      <c r="N436" t="s">
        <v>16</v>
      </c>
      <c r="O436">
        <v>1480572000</v>
      </c>
      <c r="P436" s="8">
        <f t="shared" si="19"/>
        <v>42704.25</v>
      </c>
      <c r="Q436">
        <v>1481781600</v>
      </c>
      <c r="R436" s="8">
        <f t="shared" si="20"/>
        <v>42718.25</v>
      </c>
      <c r="S436" t="b">
        <v>1</v>
      </c>
      <c r="T436" t="b">
        <v>0</v>
      </c>
    </row>
    <row r="437" spans="1:20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s="4">
        <f t="shared" si="18"/>
        <v>1.168766404199475</v>
      </c>
      <c r="I437">
        <f>IF(ISERROR(E437/G437),"0",E437/G437)</f>
        <v>103.98131932282546</v>
      </c>
      <c r="J437" t="s">
        <v>2014</v>
      </c>
      <c r="K437" t="s">
        <v>2015</v>
      </c>
      <c r="M437" t="s">
        <v>94</v>
      </c>
      <c r="N437" t="s">
        <v>95</v>
      </c>
      <c r="O437">
        <v>1418623200</v>
      </c>
      <c r="P437" s="8">
        <f t="shared" si="19"/>
        <v>41987.25</v>
      </c>
      <c r="Q437">
        <v>1419660000</v>
      </c>
      <c r="R437" s="8">
        <f t="shared" si="20"/>
        <v>41999.25</v>
      </c>
      <c r="S437" t="b">
        <v>0</v>
      </c>
      <c r="T437" t="b">
        <v>1</v>
      </c>
    </row>
    <row r="438" spans="1:20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s="4">
        <f t="shared" si="18"/>
        <v>10.521538461538462</v>
      </c>
      <c r="I438">
        <f>IF(ISERROR(E438/G438),"0",E438/G438)</f>
        <v>54.931726907630519</v>
      </c>
      <c r="J438" t="s">
        <v>2010</v>
      </c>
      <c r="K438" t="s">
        <v>2033</v>
      </c>
      <c r="M438" t="s">
        <v>20</v>
      </c>
      <c r="N438" t="s">
        <v>21</v>
      </c>
      <c r="O438">
        <v>1555736400</v>
      </c>
      <c r="P438" s="8">
        <f t="shared" si="19"/>
        <v>43574.208333333328</v>
      </c>
      <c r="Q438">
        <v>1555822800</v>
      </c>
      <c r="R438" s="8">
        <f t="shared" si="20"/>
        <v>43575.208333333328</v>
      </c>
      <c r="S438" t="b">
        <v>0</v>
      </c>
      <c r="T438" t="b">
        <v>0</v>
      </c>
    </row>
    <row r="439" spans="1:20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s="4">
        <f t="shared" si="18"/>
        <v>1.2307407407407407</v>
      </c>
      <c r="I439">
        <f>IF(ISERROR(E439/G439),"0",E439/G439)</f>
        <v>51.921875</v>
      </c>
      <c r="J439" t="s">
        <v>2016</v>
      </c>
      <c r="K439" t="s">
        <v>2024</v>
      </c>
      <c r="M439" t="s">
        <v>20</v>
      </c>
      <c r="N439" t="s">
        <v>21</v>
      </c>
      <c r="O439">
        <v>1442120400</v>
      </c>
      <c r="P439" s="8">
        <f t="shared" si="19"/>
        <v>42259.208333333328</v>
      </c>
      <c r="Q439">
        <v>1442379600</v>
      </c>
      <c r="R439" s="8">
        <f t="shared" si="20"/>
        <v>42262.208333333328</v>
      </c>
      <c r="S439" t="b">
        <v>0</v>
      </c>
      <c r="T439" t="b">
        <v>1</v>
      </c>
    </row>
    <row r="440" spans="1:20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s="4">
        <f t="shared" si="18"/>
        <v>1.7863855421686747</v>
      </c>
      <c r="I440">
        <f>IF(ISERROR(E440/G440),"0",E440/G440)</f>
        <v>60.02834008097166</v>
      </c>
      <c r="J440" t="s">
        <v>2014</v>
      </c>
      <c r="K440" t="s">
        <v>2015</v>
      </c>
      <c r="M440" t="s">
        <v>20</v>
      </c>
      <c r="N440" t="s">
        <v>21</v>
      </c>
      <c r="O440">
        <v>1362376800</v>
      </c>
      <c r="P440" s="8">
        <f t="shared" si="19"/>
        <v>41336.25</v>
      </c>
      <c r="Q440">
        <v>1364965200</v>
      </c>
      <c r="R440" s="8">
        <f t="shared" si="20"/>
        <v>41366.208333333336</v>
      </c>
      <c r="S440" t="b">
        <v>0</v>
      </c>
      <c r="T440" t="b">
        <v>0</v>
      </c>
    </row>
    <row r="441" spans="1:20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s="4">
        <f t="shared" si="18"/>
        <v>3.5528169014084505</v>
      </c>
      <c r="I441">
        <f>IF(ISERROR(E441/G441),"0",E441/G441)</f>
        <v>44.003488879197555</v>
      </c>
      <c r="J441" t="s">
        <v>2016</v>
      </c>
      <c r="K441" t="s">
        <v>2038</v>
      </c>
      <c r="M441" t="s">
        <v>20</v>
      </c>
      <c r="N441" t="s">
        <v>21</v>
      </c>
      <c r="O441">
        <v>1478408400</v>
      </c>
      <c r="P441" s="8">
        <f t="shared" si="19"/>
        <v>42679.208333333328</v>
      </c>
      <c r="Q441">
        <v>1479016800</v>
      </c>
      <c r="R441" s="8">
        <f t="shared" si="20"/>
        <v>42686.25</v>
      </c>
      <c r="S441" t="b">
        <v>0</v>
      </c>
      <c r="T441" t="b">
        <v>0</v>
      </c>
    </row>
    <row r="442" spans="1:20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s="4">
        <f t="shared" si="18"/>
        <v>1.6190634146341463</v>
      </c>
      <c r="I442">
        <f>IF(ISERROR(E442/G442),"0",E442/G442)</f>
        <v>53.003513254551258</v>
      </c>
      <c r="J442" t="s">
        <v>2016</v>
      </c>
      <c r="K442" t="s">
        <v>2035</v>
      </c>
      <c r="M442" t="s">
        <v>20</v>
      </c>
      <c r="N442" t="s">
        <v>21</v>
      </c>
      <c r="O442">
        <v>1498798800</v>
      </c>
      <c r="P442" s="8">
        <f t="shared" si="19"/>
        <v>42915.208333333328</v>
      </c>
      <c r="Q442">
        <v>1499662800</v>
      </c>
      <c r="R442" s="8">
        <f t="shared" si="20"/>
        <v>42925.208333333328</v>
      </c>
      <c r="S442" t="b">
        <v>0</v>
      </c>
      <c r="T442" t="b">
        <v>0</v>
      </c>
    </row>
    <row r="443" spans="1:20" ht="17" hidden="1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s="4">
        <f t="shared" si="18"/>
        <v>0.24914285714285714</v>
      </c>
      <c r="I443">
        <f>IF(ISERROR(E443/G443),"0",E443/G443)</f>
        <v>54.5</v>
      </c>
      <c r="J443" t="s">
        <v>2012</v>
      </c>
      <c r="K443" t="s">
        <v>2021</v>
      </c>
      <c r="M443" t="s">
        <v>20</v>
      </c>
      <c r="N443" t="s">
        <v>21</v>
      </c>
      <c r="O443">
        <v>1335416400</v>
      </c>
      <c r="P443" s="8">
        <f t="shared" si="19"/>
        <v>41024.208333333336</v>
      </c>
      <c r="Q443">
        <v>1337835600</v>
      </c>
      <c r="R443" s="8">
        <f t="shared" si="20"/>
        <v>41052.208333333336</v>
      </c>
      <c r="S443" t="b">
        <v>0</v>
      </c>
      <c r="T443" t="b">
        <v>0</v>
      </c>
    </row>
    <row r="444" spans="1:20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s="4">
        <f t="shared" si="18"/>
        <v>1.9872222222222222</v>
      </c>
      <c r="I444">
        <f>IF(ISERROR(E444/G444),"0",E444/G444)</f>
        <v>75.04195804195804</v>
      </c>
      <c r="J444" t="s">
        <v>2014</v>
      </c>
      <c r="K444" t="s">
        <v>2015</v>
      </c>
      <c r="M444" t="s">
        <v>94</v>
      </c>
      <c r="N444" t="s">
        <v>95</v>
      </c>
      <c r="O444">
        <v>1504328400</v>
      </c>
      <c r="P444" s="8">
        <f t="shared" si="19"/>
        <v>42979.208333333328</v>
      </c>
      <c r="Q444">
        <v>1505710800</v>
      </c>
      <c r="R444" s="8">
        <f t="shared" si="20"/>
        <v>42995.208333333328</v>
      </c>
      <c r="S444" t="b">
        <v>0</v>
      </c>
      <c r="T444" t="b">
        <v>0</v>
      </c>
    </row>
    <row r="445" spans="1:20" ht="17" hidden="1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s="4">
        <f t="shared" si="18"/>
        <v>0.34752688172043011</v>
      </c>
      <c r="I445">
        <f>IF(ISERROR(E445/G445),"0",E445/G445)</f>
        <v>35.911111111111111</v>
      </c>
      <c r="J445" t="s">
        <v>2014</v>
      </c>
      <c r="K445" t="s">
        <v>2015</v>
      </c>
      <c r="M445" t="s">
        <v>20</v>
      </c>
      <c r="N445" t="s">
        <v>21</v>
      </c>
      <c r="O445">
        <v>1285822800</v>
      </c>
      <c r="P445" s="8">
        <f t="shared" si="19"/>
        <v>40450.208333333336</v>
      </c>
      <c r="Q445">
        <v>1287464400</v>
      </c>
      <c r="R445" s="8">
        <f t="shared" si="20"/>
        <v>40469.208333333336</v>
      </c>
      <c r="S445" t="b">
        <v>0</v>
      </c>
      <c r="T445" t="b">
        <v>0</v>
      </c>
    </row>
    <row r="446" spans="1:20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s="4">
        <f t="shared" si="18"/>
        <v>1.7641935483870967</v>
      </c>
      <c r="I446">
        <f>IF(ISERROR(E446/G446),"0",E446/G446)</f>
        <v>36.952702702702702</v>
      </c>
      <c r="J446" t="s">
        <v>2010</v>
      </c>
      <c r="K446" t="s">
        <v>2020</v>
      </c>
      <c r="M446" t="s">
        <v>20</v>
      </c>
      <c r="N446" t="s">
        <v>21</v>
      </c>
      <c r="O446">
        <v>1311483600</v>
      </c>
      <c r="P446" s="8">
        <f t="shared" si="19"/>
        <v>40747.208333333336</v>
      </c>
      <c r="Q446">
        <v>1311656400</v>
      </c>
      <c r="R446" s="8">
        <f t="shared" si="20"/>
        <v>40749.208333333336</v>
      </c>
      <c r="S446" t="b">
        <v>0</v>
      </c>
      <c r="T446" t="b">
        <v>1</v>
      </c>
    </row>
    <row r="447" spans="1:20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s="4">
        <f t="shared" si="18"/>
        <v>5.1138095238095236</v>
      </c>
      <c r="I447">
        <f>IF(ISERROR(E447/G447),"0",E447/G447)</f>
        <v>63.170588235294119</v>
      </c>
      <c r="J447" t="s">
        <v>2014</v>
      </c>
      <c r="K447" t="s">
        <v>2015</v>
      </c>
      <c r="M447" t="s">
        <v>20</v>
      </c>
      <c r="N447" t="s">
        <v>21</v>
      </c>
      <c r="O447">
        <v>1291356000</v>
      </c>
      <c r="P447" s="8">
        <f t="shared" si="19"/>
        <v>40514.25</v>
      </c>
      <c r="Q447">
        <v>1293170400</v>
      </c>
      <c r="R447" s="8">
        <f t="shared" si="20"/>
        <v>40535.25</v>
      </c>
      <c r="S447" t="b">
        <v>0</v>
      </c>
      <c r="T447" t="b">
        <v>1</v>
      </c>
    </row>
    <row r="448" spans="1:20" ht="17" hidden="1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s="4">
        <f t="shared" si="18"/>
        <v>0.82044117647058823</v>
      </c>
      <c r="I448">
        <f>IF(ISERROR(E448/G448),"0",E448/G448)</f>
        <v>29.99462365591398</v>
      </c>
      <c r="J448" t="s">
        <v>2012</v>
      </c>
      <c r="K448" t="s">
        <v>2021</v>
      </c>
      <c r="M448" t="s">
        <v>20</v>
      </c>
      <c r="N448" t="s">
        <v>21</v>
      </c>
      <c r="O448">
        <v>1355810400</v>
      </c>
      <c r="P448" s="8">
        <f t="shared" si="19"/>
        <v>41260.25</v>
      </c>
      <c r="Q448">
        <v>1355983200</v>
      </c>
      <c r="R448" s="8">
        <f t="shared" si="20"/>
        <v>41262.25</v>
      </c>
      <c r="S448" t="b">
        <v>0</v>
      </c>
      <c r="T448" t="b">
        <v>0</v>
      </c>
    </row>
    <row r="449" spans="1:20" ht="34" hidden="1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s="4">
        <f t="shared" si="18"/>
        <v>0.24326030927835052</v>
      </c>
      <c r="I449">
        <f>IF(ISERROR(E449/G449),"0",E449/G449)</f>
        <v>86</v>
      </c>
      <c r="J449" t="s">
        <v>2016</v>
      </c>
      <c r="K449" t="s">
        <v>2035</v>
      </c>
      <c r="M449" t="s">
        <v>36</v>
      </c>
      <c r="N449" t="s">
        <v>37</v>
      </c>
      <c r="O449">
        <v>1513663200</v>
      </c>
      <c r="P449" s="8">
        <f t="shared" si="19"/>
        <v>43087.25</v>
      </c>
      <c r="Q449">
        <v>1515045600</v>
      </c>
      <c r="R449" s="8">
        <f t="shared" si="20"/>
        <v>43103.25</v>
      </c>
      <c r="S449" t="b">
        <v>0</v>
      </c>
      <c r="T449" t="b">
        <v>0</v>
      </c>
    </row>
    <row r="450" spans="1:20" ht="17" hidden="1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s="4">
        <f t="shared" ref="H450:H513" si="21">(E450/D450)*1</f>
        <v>0.50482758620689661</v>
      </c>
      <c r="I450">
        <f>IF(ISERROR(E450/G450),"0",E450/G450)</f>
        <v>75.014876033057845</v>
      </c>
      <c r="J450" t="s">
        <v>2025</v>
      </c>
      <c r="K450" t="s">
        <v>2026</v>
      </c>
      <c r="M450" t="s">
        <v>20</v>
      </c>
      <c r="N450" t="s">
        <v>21</v>
      </c>
      <c r="O450">
        <v>1365915600</v>
      </c>
      <c r="P450" s="8">
        <f t="shared" si="19"/>
        <v>41377.208333333336</v>
      </c>
      <c r="Q450">
        <v>1366088400</v>
      </c>
      <c r="R450" s="8">
        <f t="shared" si="20"/>
        <v>41379.208333333336</v>
      </c>
      <c r="S450" t="b">
        <v>0</v>
      </c>
      <c r="T450" t="b">
        <v>1</v>
      </c>
    </row>
    <row r="451" spans="1:20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s="4">
        <f t="shared" si="21"/>
        <v>9.67</v>
      </c>
      <c r="I451">
        <f>IF(ISERROR(E451/G451),"0",E451/G451)</f>
        <v>101.19767441860465</v>
      </c>
      <c r="J451" t="s">
        <v>2025</v>
      </c>
      <c r="K451" t="s">
        <v>2026</v>
      </c>
      <c r="M451" t="s">
        <v>32</v>
      </c>
      <c r="N451" t="s">
        <v>33</v>
      </c>
      <c r="O451">
        <v>1551852000</v>
      </c>
      <c r="P451" s="8">
        <f t="shared" ref="P451:P514" si="22">(((O451/60)/60)/24)+DATE(1970,1,)</f>
        <v>43529.25</v>
      </c>
      <c r="Q451">
        <v>1553317200</v>
      </c>
      <c r="R451" s="8">
        <f t="shared" ref="R451:R514" si="23">(((Q451/60)/60)/24)+DATE(1970,1,)</f>
        <v>43546.208333333328</v>
      </c>
      <c r="S451" t="b">
        <v>0</v>
      </c>
      <c r="T451" t="b">
        <v>0</v>
      </c>
    </row>
    <row r="452" spans="1:20" ht="17" hidden="1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s="4">
        <f t="shared" si="21"/>
        <v>0.04</v>
      </c>
      <c r="I452">
        <f>IF(ISERROR(E452/G452),"0",E452/G452)</f>
        <v>4</v>
      </c>
      <c r="J452" t="s">
        <v>2016</v>
      </c>
      <c r="K452" t="s">
        <v>2024</v>
      </c>
      <c r="M452" t="s">
        <v>15</v>
      </c>
      <c r="N452" t="s">
        <v>16</v>
      </c>
      <c r="O452">
        <v>1540098000</v>
      </c>
      <c r="P452" s="8">
        <f t="shared" si="22"/>
        <v>43393.208333333328</v>
      </c>
      <c r="Q452">
        <v>1542088800</v>
      </c>
      <c r="R452" s="8">
        <f t="shared" si="23"/>
        <v>43416.25</v>
      </c>
      <c r="S452" t="b">
        <v>0</v>
      </c>
      <c r="T452" t="b">
        <v>0</v>
      </c>
    </row>
    <row r="453" spans="1:20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s="4">
        <f t="shared" si="21"/>
        <v>1.2284501347708894</v>
      </c>
      <c r="I453">
        <f>IF(ISERROR(E453/G453),"0",E453/G453)</f>
        <v>29.001272669424118</v>
      </c>
      <c r="J453" t="s">
        <v>2010</v>
      </c>
      <c r="K453" t="s">
        <v>2011</v>
      </c>
      <c r="M453" t="s">
        <v>20</v>
      </c>
      <c r="N453" t="s">
        <v>21</v>
      </c>
      <c r="O453">
        <v>1500440400</v>
      </c>
      <c r="P453" s="8">
        <f t="shared" si="22"/>
        <v>42934.208333333328</v>
      </c>
      <c r="Q453">
        <v>1503118800</v>
      </c>
      <c r="R453" s="8">
        <f t="shared" si="23"/>
        <v>42965.208333333328</v>
      </c>
      <c r="S453" t="b">
        <v>0</v>
      </c>
      <c r="T453" t="b">
        <v>0</v>
      </c>
    </row>
    <row r="454" spans="1:20" ht="34" hidden="1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s="4">
        <f t="shared" si="21"/>
        <v>0.63437500000000002</v>
      </c>
      <c r="I454">
        <f>IF(ISERROR(E454/G454),"0",E454/G454)</f>
        <v>98.225806451612897</v>
      </c>
      <c r="J454" t="s">
        <v>2016</v>
      </c>
      <c r="K454" t="s">
        <v>2019</v>
      </c>
      <c r="M454" t="s">
        <v>20</v>
      </c>
      <c r="N454" t="s">
        <v>21</v>
      </c>
      <c r="O454">
        <v>1278392400</v>
      </c>
      <c r="P454" s="8">
        <f t="shared" si="22"/>
        <v>40364.208333333336</v>
      </c>
      <c r="Q454">
        <v>1278478800</v>
      </c>
      <c r="R454" s="8">
        <f t="shared" si="23"/>
        <v>40365.208333333336</v>
      </c>
      <c r="S454" t="b">
        <v>0</v>
      </c>
      <c r="T454" t="b">
        <v>0</v>
      </c>
    </row>
    <row r="455" spans="1:20" ht="34" hidden="1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s="4">
        <f t="shared" si="21"/>
        <v>0.56331688596491225</v>
      </c>
      <c r="I455">
        <f>IF(ISERROR(E455/G455),"0",E455/G455)</f>
        <v>87.001693480101608</v>
      </c>
      <c r="J455" t="s">
        <v>2016</v>
      </c>
      <c r="K455" t="s">
        <v>2038</v>
      </c>
      <c r="M455" t="s">
        <v>20</v>
      </c>
      <c r="N455" t="s">
        <v>21</v>
      </c>
      <c r="O455">
        <v>1480572000</v>
      </c>
      <c r="P455" s="8">
        <f t="shared" si="22"/>
        <v>42704.25</v>
      </c>
      <c r="Q455">
        <v>1484114400</v>
      </c>
      <c r="R455" s="8">
        <f t="shared" si="23"/>
        <v>42745.25</v>
      </c>
      <c r="S455" t="b">
        <v>0</v>
      </c>
      <c r="T455" t="b">
        <v>0</v>
      </c>
    </row>
    <row r="456" spans="1:20" ht="17" hidden="1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s="4">
        <f t="shared" si="21"/>
        <v>0.44074999999999998</v>
      </c>
      <c r="I456">
        <f>IF(ISERROR(E456/G456),"0",E456/G456)</f>
        <v>45.205128205128204</v>
      </c>
      <c r="J456" t="s">
        <v>2016</v>
      </c>
      <c r="K456" t="s">
        <v>2019</v>
      </c>
      <c r="M456" t="s">
        <v>20</v>
      </c>
      <c r="N456" t="s">
        <v>21</v>
      </c>
      <c r="O456">
        <v>1382331600</v>
      </c>
      <c r="P456" s="8">
        <f t="shared" si="22"/>
        <v>41567.208333333336</v>
      </c>
      <c r="Q456">
        <v>1385445600</v>
      </c>
      <c r="R456" s="8">
        <f t="shared" si="23"/>
        <v>41603.25</v>
      </c>
      <c r="S456" t="b">
        <v>0</v>
      </c>
      <c r="T456" t="b">
        <v>1</v>
      </c>
    </row>
    <row r="457" spans="1:20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s="4">
        <f t="shared" si="21"/>
        <v>1.1837253218884121</v>
      </c>
      <c r="I457">
        <f>IF(ISERROR(E457/G457),"0",E457/G457)</f>
        <v>37.001341561577675</v>
      </c>
      <c r="J457" t="s">
        <v>2014</v>
      </c>
      <c r="K457" t="s">
        <v>2015</v>
      </c>
      <c r="M457" t="s">
        <v>20</v>
      </c>
      <c r="N457" t="s">
        <v>21</v>
      </c>
      <c r="O457">
        <v>1316754000</v>
      </c>
      <c r="P457" s="8">
        <f t="shared" si="22"/>
        <v>40808.208333333336</v>
      </c>
      <c r="Q457">
        <v>1318741200</v>
      </c>
      <c r="R457" s="8">
        <f t="shared" si="23"/>
        <v>40831.208333333336</v>
      </c>
      <c r="S457" t="b">
        <v>0</v>
      </c>
      <c r="T457" t="b">
        <v>0</v>
      </c>
    </row>
    <row r="458" spans="1:20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s="4">
        <f t="shared" si="21"/>
        <v>1.041243169398907</v>
      </c>
      <c r="I458">
        <f>IF(ISERROR(E458/G458),"0",E458/G458)</f>
        <v>94.976947040498445</v>
      </c>
      <c r="J458" t="s">
        <v>2010</v>
      </c>
      <c r="K458" t="s">
        <v>2020</v>
      </c>
      <c r="M458" t="s">
        <v>20</v>
      </c>
      <c r="N458" t="s">
        <v>21</v>
      </c>
      <c r="O458">
        <v>1518242400</v>
      </c>
      <c r="P458" s="8">
        <f t="shared" si="22"/>
        <v>43140.25</v>
      </c>
      <c r="Q458">
        <v>1518242400</v>
      </c>
      <c r="R458" s="8">
        <f t="shared" si="23"/>
        <v>43140.25</v>
      </c>
      <c r="S458" t="b">
        <v>0</v>
      </c>
      <c r="T458" t="b">
        <v>1</v>
      </c>
    </row>
    <row r="459" spans="1:20" ht="17" hidden="1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s="4">
        <f t="shared" si="21"/>
        <v>0.26640000000000003</v>
      </c>
      <c r="I459">
        <f>IF(ISERROR(E459/G459),"0",E459/G459)</f>
        <v>28.956521739130434</v>
      </c>
      <c r="J459" t="s">
        <v>2014</v>
      </c>
      <c r="K459" t="s">
        <v>2015</v>
      </c>
      <c r="M459" t="s">
        <v>20</v>
      </c>
      <c r="N459" t="s">
        <v>21</v>
      </c>
      <c r="O459">
        <v>1476421200</v>
      </c>
      <c r="P459" s="8">
        <f t="shared" si="22"/>
        <v>42656.208333333328</v>
      </c>
      <c r="Q459">
        <v>1476594000</v>
      </c>
      <c r="R459" s="8">
        <f t="shared" si="23"/>
        <v>42658.208333333328</v>
      </c>
      <c r="S459" t="b">
        <v>0</v>
      </c>
      <c r="T459" t="b">
        <v>0</v>
      </c>
    </row>
    <row r="460" spans="1:20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s="4">
        <f t="shared" si="21"/>
        <v>3.5120118343195266</v>
      </c>
      <c r="I460">
        <f>IF(ISERROR(E460/G460),"0",E460/G460)</f>
        <v>55.993396226415094</v>
      </c>
      <c r="J460" t="s">
        <v>2014</v>
      </c>
      <c r="K460" t="s">
        <v>2015</v>
      </c>
      <c r="M460" t="s">
        <v>20</v>
      </c>
      <c r="N460" t="s">
        <v>21</v>
      </c>
      <c r="O460">
        <v>1269752400</v>
      </c>
      <c r="P460" s="8">
        <f t="shared" si="22"/>
        <v>40264.208333333336</v>
      </c>
      <c r="Q460">
        <v>1273554000</v>
      </c>
      <c r="R460" s="8">
        <f t="shared" si="23"/>
        <v>40308.208333333336</v>
      </c>
      <c r="S460" t="b">
        <v>0</v>
      </c>
      <c r="T460" t="b">
        <v>0</v>
      </c>
    </row>
    <row r="461" spans="1:20" ht="17" hidden="1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s="4">
        <f t="shared" si="21"/>
        <v>0.90063492063492068</v>
      </c>
      <c r="I461">
        <f>IF(ISERROR(E461/G461),"0",E461/G461)</f>
        <v>54.038095238095238</v>
      </c>
      <c r="J461" t="s">
        <v>2016</v>
      </c>
      <c r="K461" t="s">
        <v>2017</v>
      </c>
      <c r="M461" t="s">
        <v>20</v>
      </c>
      <c r="N461" t="s">
        <v>21</v>
      </c>
      <c r="O461">
        <v>1419746400</v>
      </c>
      <c r="P461" s="8">
        <f t="shared" si="22"/>
        <v>42000.25</v>
      </c>
      <c r="Q461">
        <v>1421906400</v>
      </c>
      <c r="R461" s="8">
        <f t="shared" si="23"/>
        <v>42025.25</v>
      </c>
      <c r="S461" t="b">
        <v>0</v>
      </c>
      <c r="T461" t="b">
        <v>0</v>
      </c>
    </row>
    <row r="462" spans="1:20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s="4">
        <f t="shared" si="21"/>
        <v>1.7162500000000001</v>
      </c>
      <c r="I462">
        <f>IF(ISERROR(E462/G462),"0",E462/G462)</f>
        <v>82.38</v>
      </c>
      <c r="J462" t="s">
        <v>2014</v>
      </c>
      <c r="K462" t="s">
        <v>2015</v>
      </c>
      <c r="M462" t="s">
        <v>20</v>
      </c>
      <c r="N462" t="s">
        <v>21</v>
      </c>
      <c r="O462">
        <v>1281330000</v>
      </c>
      <c r="P462" s="8">
        <f t="shared" si="22"/>
        <v>40398.208333333336</v>
      </c>
      <c r="Q462">
        <v>1281589200</v>
      </c>
      <c r="R462" s="8">
        <f t="shared" si="23"/>
        <v>40401.208333333336</v>
      </c>
      <c r="S462" t="b">
        <v>0</v>
      </c>
      <c r="T462" t="b">
        <v>0</v>
      </c>
    </row>
    <row r="463" spans="1:20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s="4">
        <f t="shared" si="21"/>
        <v>1.4104655870445344</v>
      </c>
      <c r="I463">
        <f>IF(ISERROR(E463/G463),"0",E463/G463)</f>
        <v>66.997115384615384</v>
      </c>
      <c r="J463" t="s">
        <v>2016</v>
      </c>
      <c r="K463" t="s">
        <v>2019</v>
      </c>
      <c r="M463" t="s">
        <v>20</v>
      </c>
      <c r="N463" t="s">
        <v>21</v>
      </c>
      <c r="O463">
        <v>1398661200</v>
      </c>
      <c r="P463" s="8">
        <f t="shared" si="22"/>
        <v>41756.208333333336</v>
      </c>
      <c r="Q463">
        <v>1400389200</v>
      </c>
      <c r="R463" s="8">
        <f t="shared" si="23"/>
        <v>41776.208333333336</v>
      </c>
      <c r="S463" t="b">
        <v>0</v>
      </c>
      <c r="T463" t="b">
        <v>0</v>
      </c>
    </row>
    <row r="464" spans="1:20" ht="17" hidden="1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s="4">
        <f t="shared" si="21"/>
        <v>0.30579449152542371</v>
      </c>
      <c r="I464">
        <f>IF(ISERROR(E464/G464),"0",E464/G464)</f>
        <v>107.91401869158878</v>
      </c>
      <c r="J464" t="s">
        <v>2025</v>
      </c>
      <c r="K464" t="s">
        <v>2036</v>
      </c>
      <c r="M464" t="s">
        <v>20</v>
      </c>
      <c r="N464" t="s">
        <v>21</v>
      </c>
      <c r="O464">
        <v>1359525600</v>
      </c>
      <c r="P464" s="8">
        <f t="shared" si="22"/>
        <v>41303.25</v>
      </c>
      <c r="Q464">
        <v>1362808800</v>
      </c>
      <c r="R464" s="8">
        <f t="shared" si="23"/>
        <v>41341.25</v>
      </c>
      <c r="S464" t="b">
        <v>0</v>
      </c>
      <c r="T464" t="b">
        <v>0</v>
      </c>
    </row>
    <row r="465" spans="1:20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s="4">
        <f t="shared" si="21"/>
        <v>1.0816455696202532</v>
      </c>
      <c r="I465">
        <f>IF(ISERROR(E465/G465),"0",E465/G465)</f>
        <v>69.009501187648453</v>
      </c>
      <c r="J465" t="s">
        <v>2016</v>
      </c>
      <c r="K465" t="s">
        <v>2024</v>
      </c>
      <c r="M465" t="s">
        <v>20</v>
      </c>
      <c r="N465" t="s">
        <v>21</v>
      </c>
      <c r="O465">
        <v>1388469600</v>
      </c>
      <c r="P465" s="8">
        <f t="shared" si="22"/>
        <v>41638.25</v>
      </c>
      <c r="Q465">
        <v>1388815200</v>
      </c>
      <c r="R465" s="8">
        <f t="shared" si="23"/>
        <v>41642.25</v>
      </c>
      <c r="S465" t="b">
        <v>0</v>
      </c>
      <c r="T465" t="b">
        <v>0</v>
      </c>
    </row>
    <row r="466" spans="1:20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s="4">
        <f t="shared" si="21"/>
        <v>1.3345505617977529</v>
      </c>
      <c r="I466">
        <f>IF(ISERROR(E466/G466),"0",E466/G466)</f>
        <v>39.006568144499177</v>
      </c>
      <c r="J466" t="s">
        <v>2014</v>
      </c>
      <c r="K466" t="s">
        <v>2015</v>
      </c>
      <c r="M466" t="s">
        <v>20</v>
      </c>
      <c r="N466" t="s">
        <v>21</v>
      </c>
      <c r="O466">
        <v>1518328800</v>
      </c>
      <c r="P466" s="8">
        <f t="shared" si="22"/>
        <v>43141.25</v>
      </c>
      <c r="Q466">
        <v>1519538400</v>
      </c>
      <c r="R466" s="8">
        <f t="shared" si="23"/>
        <v>43155.25</v>
      </c>
      <c r="S466" t="b">
        <v>0</v>
      </c>
      <c r="T466" t="b">
        <v>0</v>
      </c>
    </row>
    <row r="467" spans="1:20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s="4">
        <f t="shared" si="21"/>
        <v>1.8785106382978722</v>
      </c>
      <c r="I467">
        <f>IF(ISERROR(E467/G467),"0",E467/G467)</f>
        <v>110.3625</v>
      </c>
      <c r="J467" t="s">
        <v>2022</v>
      </c>
      <c r="K467" t="s">
        <v>2034</v>
      </c>
      <c r="M467" t="s">
        <v>20</v>
      </c>
      <c r="N467" t="s">
        <v>21</v>
      </c>
      <c r="O467">
        <v>1517032800</v>
      </c>
      <c r="P467" s="8">
        <f t="shared" si="22"/>
        <v>43126.25</v>
      </c>
      <c r="Q467">
        <v>1517810400</v>
      </c>
      <c r="R467" s="8">
        <f t="shared" si="23"/>
        <v>43135.25</v>
      </c>
      <c r="S467" t="b">
        <v>0</v>
      </c>
      <c r="T467" t="b">
        <v>0</v>
      </c>
    </row>
    <row r="468" spans="1:20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s="4">
        <f t="shared" si="21"/>
        <v>3.32</v>
      </c>
      <c r="I468">
        <f>IF(ISERROR(E468/G468),"0",E468/G468)</f>
        <v>94.857142857142861</v>
      </c>
      <c r="J468" t="s">
        <v>2012</v>
      </c>
      <c r="K468" t="s">
        <v>2021</v>
      </c>
      <c r="M468" t="s">
        <v>20</v>
      </c>
      <c r="N468" t="s">
        <v>21</v>
      </c>
      <c r="O468">
        <v>1368594000</v>
      </c>
      <c r="P468" s="8">
        <f t="shared" si="22"/>
        <v>41408.208333333336</v>
      </c>
      <c r="Q468">
        <v>1370581200</v>
      </c>
      <c r="R468" s="8">
        <f t="shared" si="23"/>
        <v>41431.208333333336</v>
      </c>
      <c r="S468" t="b">
        <v>0</v>
      </c>
      <c r="T468" t="b">
        <v>1</v>
      </c>
    </row>
    <row r="469" spans="1:20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s="4">
        <f t="shared" si="21"/>
        <v>5.7521428571428572</v>
      </c>
      <c r="I469">
        <f>IF(ISERROR(E469/G469),"0",E469/G469)</f>
        <v>57.935251798561154</v>
      </c>
      <c r="J469" t="s">
        <v>2012</v>
      </c>
      <c r="K469" t="s">
        <v>2013</v>
      </c>
      <c r="M469" t="s">
        <v>15</v>
      </c>
      <c r="N469" t="s">
        <v>16</v>
      </c>
      <c r="O469">
        <v>1448258400</v>
      </c>
      <c r="P469" s="8">
        <f t="shared" si="22"/>
        <v>42330.25</v>
      </c>
      <c r="Q469">
        <v>1448863200</v>
      </c>
      <c r="R469" s="8">
        <f t="shared" si="23"/>
        <v>42337.25</v>
      </c>
      <c r="S469" t="b">
        <v>0</v>
      </c>
      <c r="T469" t="b">
        <v>1</v>
      </c>
    </row>
    <row r="470" spans="1:20" ht="17" hidden="1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s="4">
        <f t="shared" si="21"/>
        <v>0.40500000000000003</v>
      </c>
      <c r="I470">
        <f>IF(ISERROR(E470/G470),"0",E470/G470)</f>
        <v>101.25</v>
      </c>
      <c r="J470" t="s">
        <v>2014</v>
      </c>
      <c r="K470" t="s">
        <v>2015</v>
      </c>
      <c r="M470" t="s">
        <v>20</v>
      </c>
      <c r="N470" t="s">
        <v>21</v>
      </c>
      <c r="O470">
        <v>1555218000</v>
      </c>
      <c r="P470" s="8">
        <f t="shared" si="22"/>
        <v>43568.208333333328</v>
      </c>
      <c r="Q470">
        <v>1556600400</v>
      </c>
      <c r="R470" s="8">
        <f t="shared" si="23"/>
        <v>43584.208333333328</v>
      </c>
      <c r="S470" t="b">
        <v>0</v>
      </c>
      <c r="T470" t="b">
        <v>0</v>
      </c>
    </row>
    <row r="471" spans="1:20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s="4">
        <f t="shared" si="21"/>
        <v>1.8442857142857143</v>
      </c>
      <c r="I471">
        <f>IF(ISERROR(E471/G471),"0",E471/G471)</f>
        <v>64.95597484276729</v>
      </c>
      <c r="J471" t="s">
        <v>2016</v>
      </c>
      <c r="K471" t="s">
        <v>2019</v>
      </c>
      <c r="M471" t="s">
        <v>20</v>
      </c>
      <c r="N471" t="s">
        <v>21</v>
      </c>
      <c r="O471">
        <v>1431925200</v>
      </c>
      <c r="P471" s="8">
        <f t="shared" si="22"/>
        <v>42141.208333333328</v>
      </c>
      <c r="Q471">
        <v>1432098000</v>
      </c>
      <c r="R471" s="8">
        <f t="shared" si="23"/>
        <v>42143.208333333328</v>
      </c>
      <c r="S471" t="b">
        <v>0</v>
      </c>
      <c r="T471" t="b">
        <v>0</v>
      </c>
    </row>
    <row r="472" spans="1:20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s="4">
        <f t="shared" si="21"/>
        <v>2.8580555555555556</v>
      </c>
      <c r="I472">
        <f>IF(ISERROR(E472/G472),"0",E472/G472)</f>
        <v>27.00524934383202</v>
      </c>
      <c r="J472" t="s">
        <v>2012</v>
      </c>
      <c r="K472" t="s">
        <v>2021</v>
      </c>
      <c r="M472" t="s">
        <v>20</v>
      </c>
      <c r="N472" t="s">
        <v>21</v>
      </c>
      <c r="O472">
        <v>1481522400</v>
      </c>
      <c r="P472" s="8">
        <f t="shared" si="22"/>
        <v>42715.25</v>
      </c>
      <c r="Q472">
        <v>1482127200</v>
      </c>
      <c r="R472" s="8">
        <f t="shared" si="23"/>
        <v>42722.25</v>
      </c>
      <c r="S472" t="b">
        <v>0</v>
      </c>
      <c r="T472" t="b">
        <v>0</v>
      </c>
    </row>
    <row r="473" spans="1:20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s="4">
        <f t="shared" si="21"/>
        <v>3.19</v>
      </c>
      <c r="I473">
        <f>IF(ISERROR(E473/G473),"0",E473/G473)</f>
        <v>50.97422680412371</v>
      </c>
      <c r="J473" t="s">
        <v>2008</v>
      </c>
      <c r="K473" t="s">
        <v>2009</v>
      </c>
      <c r="M473" t="s">
        <v>36</v>
      </c>
      <c r="N473" t="s">
        <v>37</v>
      </c>
      <c r="O473">
        <v>1335934800</v>
      </c>
      <c r="P473" s="8">
        <f t="shared" si="22"/>
        <v>41030.208333333336</v>
      </c>
      <c r="Q473">
        <v>1335934800</v>
      </c>
      <c r="R473" s="8">
        <f t="shared" si="23"/>
        <v>41030.208333333336</v>
      </c>
      <c r="S473" t="b">
        <v>0</v>
      </c>
      <c r="T473" t="b">
        <v>1</v>
      </c>
    </row>
    <row r="474" spans="1:20" ht="34" hidden="1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s="4">
        <f t="shared" si="21"/>
        <v>0.39234070221066319</v>
      </c>
      <c r="I474">
        <f>IF(ISERROR(E474/G474),"0",E474/G474)</f>
        <v>104.94260869565217</v>
      </c>
      <c r="J474" t="s">
        <v>2010</v>
      </c>
      <c r="K474" t="s">
        <v>2011</v>
      </c>
      <c r="M474" t="s">
        <v>20</v>
      </c>
      <c r="N474" t="s">
        <v>21</v>
      </c>
      <c r="O474">
        <v>1552280400</v>
      </c>
      <c r="P474" s="8">
        <f t="shared" si="22"/>
        <v>43534.208333333328</v>
      </c>
      <c r="Q474">
        <v>1556946000</v>
      </c>
      <c r="R474" s="8">
        <f t="shared" si="23"/>
        <v>43588.208333333328</v>
      </c>
      <c r="S474" t="b">
        <v>0</v>
      </c>
      <c r="T474" t="b">
        <v>0</v>
      </c>
    </row>
    <row r="475" spans="1:20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s="4">
        <f t="shared" si="21"/>
        <v>1.7814000000000001</v>
      </c>
      <c r="I475">
        <f>IF(ISERROR(E475/G475),"0",E475/G475)</f>
        <v>84.028301886792448</v>
      </c>
      <c r="J475" t="s">
        <v>2010</v>
      </c>
      <c r="K475" t="s">
        <v>2018</v>
      </c>
      <c r="M475" t="s">
        <v>20</v>
      </c>
      <c r="N475" t="s">
        <v>21</v>
      </c>
      <c r="O475">
        <v>1529989200</v>
      </c>
      <c r="P475" s="8">
        <f t="shared" si="22"/>
        <v>43276.208333333328</v>
      </c>
      <c r="Q475">
        <v>1530075600</v>
      </c>
      <c r="R475" s="8">
        <f t="shared" si="23"/>
        <v>43277.208333333328</v>
      </c>
      <c r="S475" t="b">
        <v>0</v>
      </c>
      <c r="T475" t="b">
        <v>0</v>
      </c>
    </row>
    <row r="476" spans="1:20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s="4">
        <f t="shared" si="21"/>
        <v>3.6515</v>
      </c>
      <c r="I476">
        <f>IF(ISERROR(E476/G476),"0",E476/G476)</f>
        <v>102.85915492957747</v>
      </c>
      <c r="J476" t="s">
        <v>2016</v>
      </c>
      <c r="K476" t="s">
        <v>2035</v>
      </c>
      <c r="M476" t="s">
        <v>20</v>
      </c>
      <c r="N476" t="s">
        <v>21</v>
      </c>
      <c r="O476">
        <v>1418709600</v>
      </c>
      <c r="P476" s="8">
        <f t="shared" si="22"/>
        <v>41988.25</v>
      </c>
      <c r="Q476">
        <v>1418796000</v>
      </c>
      <c r="R476" s="8">
        <f t="shared" si="23"/>
        <v>41989.25</v>
      </c>
      <c r="S476" t="b">
        <v>0</v>
      </c>
      <c r="T476" t="b">
        <v>0</v>
      </c>
    </row>
    <row r="477" spans="1:20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s="4">
        <f t="shared" si="21"/>
        <v>1.1394594594594594</v>
      </c>
      <c r="I477">
        <f>IF(ISERROR(E477/G477),"0",E477/G477)</f>
        <v>39.962085308056871</v>
      </c>
      <c r="J477" t="s">
        <v>2022</v>
      </c>
      <c r="K477" t="s">
        <v>2034</v>
      </c>
      <c r="M477" t="s">
        <v>20</v>
      </c>
      <c r="N477" t="s">
        <v>21</v>
      </c>
      <c r="O477">
        <v>1372136400</v>
      </c>
      <c r="P477" s="8">
        <f t="shared" si="22"/>
        <v>41449.208333333336</v>
      </c>
      <c r="Q477">
        <v>1372482000</v>
      </c>
      <c r="R477" s="8">
        <f t="shared" si="23"/>
        <v>41453.208333333336</v>
      </c>
      <c r="S477" t="b">
        <v>0</v>
      </c>
      <c r="T477" t="b">
        <v>1</v>
      </c>
    </row>
    <row r="478" spans="1:20" ht="34" hidden="1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s="4">
        <f t="shared" si="21"/>
        <v>0.29828720626631855</v>
      </c>
      <c r="I478">
        <f>IF(ISERROR(E478/G478),"0",E478/G478)</f>
        <v>51.001785714285717</v>
      </c>
      <c r="J478" t="s">
        <v>2022</v>
      </c>
      <c r="K478" t="s">
        <v>2028</v>
      </c>
      <c r="M478" t="s">
        <v>20</v>
      </c>
      <c r="N478" t="s">
        <v>21</v>
      </c>
      <c r="O478">
        <v>1533877200</v>
      </c>
      <c r="P478" s="8">
        <f t="shared" si="22"/>
        <v>43321.208333333328</v>
      </c>
      <c r="Q478">
        <v>1534395600</v>
      </c>
      <c r="R478" s="8">
        <f t="shared" si="23"/>
        <v>43327.208333333328</v>
      </c>
      <c r="S478" t="b">
        <v>0</v>
      </c>
      <c r="T478" t="b">
        <v>0</v>
      </c>
    </row>
    <row r="479" spans="1:20" ht="17" hidden="1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s="4">
        <f t="shared" si="21"/>
        <v>0.54270588235294115</v>
      </c>
      <c r="I479">
        <f>IF(ISERROR(E479/G479),"0",E479/G479)</f>
        <v>40.823008849557525</v>
      </c>
      <c r="J479" t="s">
        <v>2016</v>
      </c>
      <c r="K479" t="s">
        <v>2038</v>
      </c>
      <c r="M479" t="s">
        <v>20</v>
      </c>
      <c r="N479" t="s">
        <v>21</v>
      </c>
      <c r="O479">
        <v>1309064400</v>
      </c>
      <c r="P479" s="8">
        <f t="shared" si="22"/>
        <v>40719.208333333336</v>
      </c>
      <c r="Q479">
        <v>1311397200</v>
      </c>
      <c r="R479" s="8">
        <f t="shared" si="23"/>
        <v>40746.208333333336</v>
      </c>
      <c r="S479" t="b">
        <v>0</v>
      </c>
      <c r="T479" t="b">
        <v>0</v>
      </c>
    </row>
    <row r="480" spans="1:20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s="4">
        <f t="shared" si="21"/>
        <v>2.3634156976744185</v>
      </c>
      <c r="I480">
        <f>IF(ISERROR(E480/G480),"0",E480/G480)</f>
        <v>58.999637155297535</v>
      </c>
      <c r="J480" t="s">
        <v>2012</v>
      </c>
      <c r="K480" t="s">
        <v>2021</v>
      </c>
      <c r="M480" t="s">
        <v>20</v>
      </c>
      <c r="N480" t="s">
        <v>21</v>
      </c>
      <c r="O480">
        <v>1425877200</v>
      </c>
      <c r="P480" s="8">
        <f t="shared" si="22"/>
        <v>42071.208333333328</v>
      </c>
      <c r="Q480">
        <v>1426914000</v>
      </c>
      <c r="R480" s="8">
        <f t="shared" si="23"/>
        <v>42083.208333333328</v>
      </c>
      <c r="S480" t="b">
        <v>0</v>
      </c>
      <c r="T480" t="b">
        <v>0</v>
      </c>
    </row>
    <row r="481" spans="1:20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s="4">
        <f t="shared" si="21"/>
        <v>5.1291666666666664</v>
      </c>
      <c r="I481">
        <f>IF(ISERROR(E481/G481),"0",E481/G481)</f>
        <v>71.156069364161851</v>
      </c>
      <c r="J481" t="s">
        <v>2008</v>
      </c>
      <c r="K481" t="s">
        <v>2009</v>
      </c>
      <c r="M481" t="s">
        <v>36</v>
      </c>
      <c r="N481" t="s">
        <v>37</v>
      </c>
      <c r="O481">
        <v>1501304400</v>
      </c>
      <c r="P481" s="8">
        <f t="shared" si="22"/>
        <v>42944.208333333328</v>
      </c>
      <c r="Q481">
        <v>1501477200</v>
      </c>
      <c r="R481" s="8">
        <f t="shared" si="23"/>
        <v>42946.208333333328</v>
      </c>
      <c r="S481" t="b">
        <v>0</v>
      </c>
      <c r="T481" t="b">
        <v>0</v>
      </c>
    </row>
    <row r="482" spans="1:20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s="4">
        <f t="shared" si="21"/>
        <v>1.0065116279069768</v>
      </c>
      <c r="I482">
        <f>IF(ISERROR(E482/G482),"0",E482/G482)</f>
        <v>99.494252873563212</v>
      </c>
      <c r="J482" t="s">
        <v>2029</v>
      </c>
      <c r="K482" t="s">
        <v>2030</v>
      </c>
      <c r="M482" t="s">
        <v>20</v>
      </c>
      <c r="N482" t="s">
        <v>21</v>
      </c>
      <c r="O482">
        <v>1268287200</v>
      </c>
      <c r="P482" s="8">
        <f t="shared" si="22"/>
        <v>40247.25</v>
      </c>
      <c r="Q482">
        <v>1269061200</v>
      </c>
      <c r="R482" s="8">
        <f t="shared" si="23"/>
        <v>40256.208333333336</v>
      </c>
      <c r="S482" t="b">
        <v>0</v>
      </c>
      <c r="T482" t="b">
        <v>1</v>
      </c>
    </row>
    <row r="483" spans="1:20" ht="34" hidden="1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s="4">
        <f t="shared" si="21"/>
        <v>0.81348423194303154</v>
      </c>
      <c r="I483">
        <f>IF(ISERROR(E483/G483),"0",E483/G483)</f>
        <v>103.98634590377114</v>
      </c>
      <c r="J483" t="s">
        <v>2014</v>
      </c>
      <c r="K483" t="s">
        <v>2015</v>
      </c>
      <c r="M483" t="s">
        <v>20</v>
      </c>
      <c r="N483" t="s">
        <v>21</v>
      </c>
      <c r="O483">
        <v>1412139600</v>
      </c>
      <c r="P483" s="8">
        <f t="shared" si="22"/>
        <v>41912.208333333336</v>
      </c>
      <c r="Q483">
        <v>1415772000</v>
      </c>
      <c r="R483" s="8">
        <f t="shared" si="23"/>
        <v>41954.25</v>
      </c>
      <c r="S483" t="b">
        <v>0</v>
      </c>
      <c r="T483" t="b">
        <v>1</v>
      </c>
    </row>
    <row r="484" spans="1:20" ht="34" hidden="1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s="4">
        <f t="shared" si="21"/>
        <v>0.16404761904761905</v>
      </c>
      <c r="I484">
        <f>IF(ISERROR(E484/G484),"0",E484/G484)</f>
        <v>76.555555555555557</v>
      </c>
      <c r="J484" t="s">
        <v>2022</v>
      </c>
      <c r="K484" t="s">
        <v>2028</v>
      </c>
      <c r="M484" t="s">
        <v>20</v>
      </c>
      <c r="N484" t="s">
        <v>21</v>
      </c>
      <c r="O484">
        <v>1330063200</v>
      </c>
      <c r="P484" s="8">
        <f t="shared" si="22"/>
        <v>40962.25</v>
      </c>
      <c r="Q484">
        <v>1331013600</v>
      </c>
      <c r="R484" s="8">
        <f t="shared" si="23"/>
        <v>40973.25</v>
      </c>
      <c r="S484" t="b">
        <v>0</v>
      </c>
      <c r="T484" t="b">
        <v>1</v>
      </c>
    </row>
    <row r="485" spans="1:20" ht="17" hidden="1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s="4">
        <f t="shared" si="21"/>
        <v>0.52774617067833696</v>
      </c>
      <c r="I485">
        <f>IF(ISERROR(E485/G485),"0",E485/G485)</f>
        <v>87.068592057761734</v>
      </c>
      <c r="J485" t="s">
        <v>2014</v>
      </c>
      <c r="K485" t="s">
        <v>2015</v>
      </c>
      <c r="M485" t="s">
        <v>20</v>
      </c>
      <c r="N485" t="s">
        <v>21</v>
      </c>
      <c r="O485">
        <v>1576130400</v>
      </c>
      <c r="P485" s="8">
        <f t="shared" si="22"/>
        <v>43810.25</v>
      </c>
      <c r="Q485">
        <v>1576735200</v>
      </c>
      <c r="R485" s="8">
        <f t="shared" si="23"/>
        <v>43817.25</v>
      </c>
      <c r="S485" t="b">
        <v>0</v>
      </c>
      <c r="T485" t="b">
        <v>0</v>
      </c>
    </row>
    <row r="486" spans="1:20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s="4">
        <f t="shared" si="21"/>
        <v>2.6020608108108108</v>
      </c>
      <c r="I486">
        <f>IF(ISERROR(E486/G486),"0",E486/G486)</f>
        <v>48.99554707379135</v>
      </c>
      <c r="J486" t="s">
        <v>2008</v>
      </c>
      <c r="K486" t="s">
        <v>2009</v>
      </c>
      <c r="M486" t="s">
        <v>36</v>
      </c>
      <c r="N486" t="s">
        <v>37</v>
      </c>
      <c r="O486">
        <v>1407128400</v>
      </c>
      <c r="P486" s="8">
        <f t="shared" si="22"/>
        <v>41854.208333333336</v>
      </c>
      <c r="Q486">
        <v>1411362000</v>
      </c>
      <c r="R486" s="8">
        <f t="shared" si="23"/>
        <v>41903.208333333336</v>
      </c>
      <c r="S486" t="b">
        <v>0</v>
      </c>
      <c r="T486" t="b">
        <v>1</v>
      </c>
    </row>
    <row r="487" spans="1:20" ht="34" hidden="1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s="4">
        <f t="shared" si="21"/>
        <v>0.30732891832229581</v>
      </c>
      <c r="I487">
        <f>IF(ISERROR(E487/G487),"0",E487/G487)</f>
        <v>42.969135802469133</v>
      </c>
      <c r="J487" t="s">
        <v>2014</v>
      </c>
      <c r="K487" t="s">
        <v>2015</v>
      </c>
      <c r="M487" t="s">
        <v>36</v>
      </c>
      <c r="N487" t="s">
        <v>37</v>
      </c>
      <c r="O487">
        <v>1560142800</v>
      </c>
      <c r="P487" s="8">
        <f t="shared" si="22"/>
        <v>43625.208333333328</v>
      </c>
      <c r="Q487">
        <v>1563685200</v>
      </c>
      <c r="R487" s="8">
        <f t="shared" si="23"/>
        <v>43666.208333333328</v>
      </c>
      <c r="S487" t="b">
        <v>0</v>
      </c>
      <c r="T487" t="b">
        <v>0</v>
      </c>
    </row>
    <row r="488" spans="1:20" ht="34" hidden="1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s="4">
        <f t="shared" si="21"/>
        <v>0.13500000000000001</v>
      </c>
      <c r="I488">
        <f>IF(ISERROR(E488/G488),"0",E488/G488)</f>
        <v>33.428571428571431</v>
      </c>
      <c r="J488" t="s">
        <v>2022</v>
      </c>
      <c r="K488" t="s">
        <v>2034</v>
      </c>
      <c r="M488" t="s">
        <v>36</v>
      </c>
      <c r="N488" t="s">
        <v>37</v>
      </c>
      <c r="O488">
        <v>1520575200</v>
      </c>
      <c r="P488" s="8">
        <f t="shared" si="22"/>
        <v>43167.25</v>
      </c>
      <c r="Q488">
        <v>1521867600</v>
      </c>
      <c r="R488" s="8">
        <f t="shared" si="23"/>
        <v>43182.208333333328</v>
      </c>
      <c r="S488" t="b">
        <v>0</v>
      </c>
      <c r="T488" t="b">
        <v>1</v>
      </c>
    </row>
    <row r="489" spans="1:20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s="4">
        <f t="shared" si="21"/>
        <v>1.7862556663644606</v>
      </c>
      <c r="I489">
        <f>IF(ISERROR(E489/G489),"0",E489/G489)</f>
        <v>83.982949701619773</v>
      </c>
      <c r="J489" t="s">
        <v>2014</v>
      </c>
      <c r="K489" t="s">
        <v>2015</v>
      </c>
      <c r="M489" t="s">
        <v>20</v>
      </c>
      <c r="N489" t="s">
        <v>21</v>
      </c>
      <c r="O489">
        <v>1492664400</v>
      </c>
      <c r="P489" s="8">
        <f t="shared" si="22"/>
        <v>42844.208333333328</v>
      </c>
      <c r="Q489">
        <v>1495515600</v>
      </c>
      <c r="R489" s="8">
        <f t="shared" si="23"/>
        <v>42877.208333333328</v>
      </c>
      <c r="S489" t="b">
        <v>0</v>
      </c>
      <c r="T489" t="b">
        <v>0</v>
      </c>
    </row>
    <row r="490" spans="1:20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s="4">
        <f t="shared" si="21"/>
        <v>2.2005660377358489</v>
      </c>
      <c r="I490">
        <f>IF(ISERROR(E490/G490),"0",E490/G490)</f>
        <v>101.41739130434783</v>
      </c>
      <c r="J490" t="s">
        <v>2014</v>
      </c>
      <c r="K490" t="s">
        <v>2015</v>
      </c>
      <c r="M490" t="s">
        <v>20</v>
      </c>
      <c r="N490" t="s">
        <v>21</v>
      </c>
      <c r="O490">
        <v>1454479200</v>
      </c>
      <c r="P490" s="8">
        <f t="shared" si="22"/>
        <v>42402.25</v>
      </c>
      <c r="Q490">
        <v>1455948000</v>
      </c>
      <c r="R490" s="8">
        <f t="shared" si="23"/>
        <v>42419.25</v>
      </c>
      <c r="S490" t="b">
        <v>0</v>
      </c>
      <c r="T490" t="b">
        <v>0</v>
      </c>
    </row>
    <row r="491" spans="1:20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s="4">
        <f t="shared" si="21"/>
        <v>1.015108695652174</v>
      </c>
      <c r="I491">
        <f>IF(ISERROR(E491/G491),"0",E491/G491)</f>
        <v>109.87058823529412</v>
      </c>
      <c r="J491" t="s">
        <v>2012</v>
      </c>
      <c r="K491" t="s">
        <v>2021</v>
      </c>
      <c r="M491" t="s">
        <v>94</v>
      </c>
      <c r="N491" t="s">
        <v>95</v>
      </c>
      <c r="O491">
        <v>1281934800</v>
      </c>
      <c r="P491" s="8">
        <f t="shared" si="22"/>
        <v>40405.208333333336</v>
      </c>
      <c r="Q491">
        <v>1282366800</v>
      </c>
      <c r="R491" s="8">
        <f t="shared" si="23"/>
        <v>40410.208333333336</v>
      </c>
      <c r="S491" t="b">
        <v>0</v>
      </c>
      <c r="T491" t="b">
        <v>0</v>
      </c>
    </row>
    <row r="492" spans="1:20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s="4">
        <f t="shared" si="21"/>
        <v>1.915</v>
      </c>
      <c r="I492">
        <f>IF(ISERROR(E492/G492),"0",E492/G492)</f>
        <v>31.916666666666668</v>
      </c>
      <c r="J492" t="s">
        <v>2039</v>
      </c>
      <c r="K492" t="s">
        <v>2040</v>
      </c>
      <c r="M492" t="s">
        <v>20</v>
      </c>
      <c r="N492" t="s">
        <v>21</v>
      </c>
      <c r="O492">
        <v>1573970400</v>
      </c>
      <c r="P492" s="8">
        <f t="shared" si="22"/>
        <v>43785.25</v>
      </c>
      <c r="Q492">
        <v>1574575200</v>
      </c>
      <c r="R492" s="8">
        <f t="shared" si="23"/>
        <v>43792.25</v>
      </c>
      <c r="S492" t="b">
        <v>0</v>
      </c>
      <c r="T492" t="b">
        <v>0</v>
      </c>
    </row>
    <row r="493" spans="1:20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s="4">
        <f t="shared" si="21"/>
        <v>3.0534683098591549</v>
      </c>
      <c r="I493">
        <f>IF(ISERROR(E493/G493),"0",E493/G493)</f>
        <v>70.993450675399103</v>
      </c>
      <c r="J493" t="s">
        <v>2008</v>
      </c>
      <c r="K493" t="s">
        <v>2009</v>
      </c>
      <c r="M493" t="s">
        <v>20</v>
      </c>
      <c r="N493" t="s">
        <v>21</v>
      </c>
      <c r="O493">
        <v>1372654800</v>
      </c>
      <c r="P493" s="8">
        <f t="shared" si="22"/>
        <v>41455.208333333336</v>
      </c>
      <c r="Q493">
        <v>1374901200</v>
      </c>
      <c r="R493" s="8">
        <f t="shared" si="23"/>
        <v>41481.208333333336</v>
      </c>
      <c r="S493" t="b">
        <v>0</v>
      </c>
      <c r="T493" t="b">
        <v>1</v>
      </c>
    </row>
    <row r="494" spans="1:20" ht="17" hidden="1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s="4">
        <f t="shared" si="21"/>
        <v>0.23995287958115183</v>
      </c>
      <c r="I494">
        <f>IF(ISERROR(E494/G494),"0",E494/G494)</f>
        <v>77.026890756302521</v>
      </c>
      <c r="J494" t="s">
        <v>2016</v>
      </c>
      <c r="K494" t="s">
        <v>2027</v>
      </c>
      <c r="M494" t="s">
        <v>20</v>
      </c>
      <c r="N494" t="s">
        <v>21</v>
      </c>
      <c r="O494">
        <v>1275886800</v>
      </c>
      <c r="P494" s="8">
        <f t="shared" si="22"/>
        <v>40335.208333333336</v>
      </c>
      <c r="Q494">
        <v>1278910800</v>
      </c>
      <c r="R494" s="8">
        <f t="shared" si="23"/>
        <v>40370.208333333336</v>
      </c>
      <c r="S494" t="b">
        <v>1</v>
      </c>
      <c r="T494" t="b">
        <v>1</v>
      </c>
    </row>
    <row r="495" spans="1:20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s="4">
        <f t="shared" si="21"/>
        <v>7.2377777777777776</v>
      </c>
      <c r="I495">
        <f>IF(ISERROR(E495/G495),"0",E495/G495)</f>
        <v>101.78125</v>
      </c>
      <c r="J495" t="s">
        <v>2029</v>
      </c>
      <c r="K495" t="s">
        <v>2030</v>
      </c>
      <c r="M495" t="s">
        <v>20</v>
      </c>
      <c r="N495" t="s">
        <v>21</v>
      </c>
      <c r="O495">
        <v>1561784400</v>
      </c>
      <c r="P495" s="8">
        <f t="shared" si="22"/>
        <v>43644.208333333328</v>
      </c>
      <c r="Q495">
        <v>1562907600</v>
      </c>
      <c r="R495" s="8">
        <f t="shared" si="23"/>
        <v>43657.208333333328</v>
      </c>
      <c r="S495" t="b">
        <v>0</v>
      </c>
      <c r="T495" t="b">
        <v>0</v>
      </c>
    </row>
    <row r="496" spans="1:20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s="4">
        <f t="shared" si="21"/>
        <v>5.4736000000000002</v>
      </c>
      <c r="I496">
        <f>IF(ISERROR(E496/G496),"0",E496/G496)</f>
        <v>51.059701492537314</v>
      </c>
      <c r="J496" t="s">
        <v>2012</v>
      </c>
      <c r="K496" t="s">
        <v>2021</v>
      </c>
      <c r="M496" t="s">
        <v>20</v>
      </c>
      <c r="N496" t="s">
        <v>21</v>
      </c>
      <c r="O496">
        <v>1332392400</v>
      </c>
      <c r="P496" s="8">
        <f t="shared" si="22"/>
        <v>40989.208333333336</v>
      </c>
      <c r="Q496">
        <v>1332478800</v>
      </c>
      <c r="R496" s="8">
        <f t="shared" si="23"/>
        <v>40990.208333333336</v>
      </c>
      <c r="S496" t="b">
        <v>0</v>
      </c>
      <c r="T496" t="b">
        <v>0</v>
      </c>
    </row>
    <row r="497" spans="1:20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s="4">
        <f t="shared" si="21"/>
        <v>4.1449999999999996</v>
      </c>
      <c r="I497">
        <f>IF(ISERROR(E497/G497),"0",E497/G497)</f>
        <v>68.02051282051282</v>
      </c>
      <c r="J497" t="s">
        <v>2014</v>
      </c>
      <c r="K497" t="s">
        <v>2015</v>
      </c>
      <c r="M497" t="s">
        <v>32</v>
      </c>
      <c r="N497" t="s">
        <v>33</v>
      </c>
      <c r="O497">
        <v>1402376400</v>
      </c>
      <c r="P497" s="8">
        <f t="shared" si="22"/>
        <v>41799.208333333336</v>
      </c>
      <c r="Q497">
        <v>1402722000</v>
      </c>
      <c r="R497" s="8">
        <f t="shared" si="23"/>
        <v>41803.208333333336</v>
      </c>
      <c r="S497" t="b">
        <v>0</v>
      </c>
      <c r="T497" t="b">
        <v>0</v>
      </c>
    </row>
    <row r="498" spans="1:20" ht="17" hidden="1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s="4">
        <f t="shared" si="21"/>
        <v>9.0696409140369975E-3</v>
      </c>
      <c r="I498">
        <f>IF(ISERROR(E498/G498),"0",E498/G498)</f>
        <v>30.87037037037037</v>
      </c>
      <c r="J498" t="s">
        <v>2016</v>
      </c>
      <c r="K498" t="s">
        <v>2024</v>
      </c>
      <c r="M498" t="s">
        <v>20</v>
      </c>
      <c r="N498" t="s">
        <v>21</v>
      </c>
      <c r="O498">
        <v>1495342800</v>
      </c>
      <c r="P498" s="8">
        <f t="shared" si="22"/>
        <v>42875.208333333328</v>
      </c>
      <c r="Q498">
        <v>1496811600</v>
      </c>
      <c r="R498" s="8">
        <f t="shared" si="23"/>
        <v>42892.208333333328</v>
      </c>
      <c r="S498" t="b">
        <v>0</v>
      </c>
      <c r="T498" t="b">
        <v>0</v>
      </c>
    </row>
    <row r="499" spans="1:20" ht="17" hidden="1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s="4">
        <f t="shared" si="21"/>
        <v>0.34173469387755101</v>
      </c>
      <c r="I499">
        <f>IF(ISERROR(E499/G499),"0",E499/G499)</f>
        <v>27.908333333333335</v>
      </c>
      <c r="J499" t="s">
        <v>2012</v>
      </c>
      <c r="K499" t="s">
        <v>2021</v>
      </c>
      <c r="M499" t="s">
        <v>20</v>
      </c>
      <c r="N499" t="s">
        <v>21</v>
      </c>
      <c r="O499">
        <v>1482213600</v>
      </c>
      <c r="P499" s="8">
        <f t="shared" si="22"/>
        <v>42723.25</v>
      </c>
      <c r="Q499">
        <v>1482213600</v>
      </c>
      <c r="R499" s="8">
        <f t="shared" si="23"/>
        <v>42723.25</v>
      </c>
      <c r="S499" t="b">
        <v>0</v>
      </c>
      <c r="T499" t="b">
        <v>1</v>
      </c>
    </row>
    <row r="500" spans="1:20" ht="17" hidden="1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s="4">
        <f t="shared" si="21"/>
        <v>0.239488107549121</v>
      </c>
      <c r="I500">
        <f>IF(ISERROR(E500/G500),"0",E500/G500)</f>
        <v>79.994818652849744</v>
      </c>
      <c r="J500" t="s">
        <v>2012</v>
      </c>
      <c r="K500" t="s">
        <v>2013</v>
      </c>
      <c r="M500" t="s">
        <v>32</v>
      </c>
      <c r="N500" t="s">
        <v>33</v>
      </c>
      <c r="O500">
        <v>1420092000</v>
      </c>
      <c r="P500" s="8">
        <f t="shared" si="22"/>
        <v>42004.25</v>
      </c>
      <c r="Q500">
        <v>1420264800</v>
      </c>
      <c r="R500" s="8">
        <f t="shared" si="23"/>
        <v>42006.25</v>
      </c>
      <c r="S500" t="b">
        <v>0</v>
      </c>
      <c r="T500" t="b">
        <v>0</v>
      </c>
    </row>
    <row r="501" spans="1:20" ht="34" hidden="1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s="4">
        <f t="shared" si="21"/>
        <v>0.48072649572649573</v>
      </c>
      <c r="I501">
        <f>IF(ISERROR(E501/G501),"0",E501/G501)</f>
        <v>38.003378378378379</v>
      </c>
      <c r="J501" t="s">
        <v>2016</v>
      </c>
      <c r="K501" t="s">
        <v>2017</v>
      </c>
      <c r="M501" t="s">
        <v>20</v>
      </c>
      <c r="N501" t="s">
        <v>21</v>
      </c>
      <c r="O501">
        <v>1458018000</v>
      </c>
      <c r="P501" s="8">
        <f t="shared" si="22"/>
        <v>42443.208333333328</v>
      </c>
      <c r="Q501">
        <v>1458450000</v>
      </c>
      <c r="R501" s="8">
        <f t="shared" si="23"/>
        <v>42448.208333333328</v>
      </c>
      <c r="S501" t="b">
        <v>0</v>
      </c>
      <c r="T501" t="b">
        <v>1</v>
      </c>
    </row>
    <row r="502" spans="1:20" ht="17" hidden="1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s="4">
        <f t="shared" si="21"/>
        <v>0</v>
      </c>
      <c r="I502" t="str">
        <f>IF(ISERROR(E502/G502),"0",E502/G502)</f>
        <v>0</v>
      </c>
      <c r="J502" t="s">
        <v>2014</v>
      </c>
      <c r="K502" t="s">
        <v>2015</v>
      </c>
      <c r="M502" t="s">
        <v>20</v>
      </c>
      <c r="N502" t="s">
        <v>21</v>
      </c>
      <c r="O502">
        <v>1367384400</v>
      </c>
      <c r="P502" s="8">
        <f t="shared" si="22"/>
        <v>41394.208333333336</v>
      </c>
      <c r="Q502">
        <v>1369803600</v>
      </c>
      <c r="R502" s="8">
        <f t="shared" si="23"/>
        <v>41422.208333333336</v>
      </c>
      <c r="S502" t="b">
        <v>0</v>
      </c>
      <c r="T502" t="b">
        <v>1</v>
      </c>
    </row>
    <row r="503" spans="1:20" ht="17" hidden="1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s="4">
        <f t="shared" si="21"/>
        <v>0.70145182291666663</v>
      </c>
      <c r="I503">
        <f>IF(ISERROR(E503/G503),"0",E503/G503)</f>
        <v>59.990534521158132</v>
      </c>
      <c r="J503" t="s">
        <v>2016</v>
      </c>
      <c r="K503" t="s">
        <v>2017</v>
      </c>
      <c r="M503" t="s">
        <v>20</v>
      </c>
      <c r="N503" t="s">
        <v>21</v>
      </c>
      <c r="O503">
        <v>1363064400</v>
      </c>
      <c r="P503" s="8">
        <f t="shared" si="22"/>
        <v>41344.208333333336</v>
      </c>
      <c r="Q503">
        <v>1363237200</v>
      </c>
      <c r="R503" s="8">
        <f t="shared" si="23"/>
        <v>41346.208333333336</v>
      </c>
      <c r="S503" t="b">
        <v>0</v>
      </c>
      <c r="T503" t="b">
        <v>0</v>
      </c>
    </row>
    <row r="504" spans="1:20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s="4">
        <f t="shared" si="21"/>
        <v>5.2992307692307694</v>
      </c>
      <c r="I504">
        <f>IF(ISERROR(E504/G504),"0",E504/G504)</f>
        <v>37.037634408602152</v>
      </c>
      <c r="J504" t="s">
        <v>2025</v>
      </c>
      <c r="K504" t="s">
        <v>2026</v>
      </c>
      <c r="M504" t="s">
        <v>24</v>
      </c>
      <c r="N504" t="s">
        <v>25</v>
      </c>
      <c r="O504">
        <v>1343365200</v>
      </c>
      <c r="P504" s="8">
        <f t="shared" si="22"/>
        <v>41116.208333333336</v>
      </c>
      <c r="Q504">
        <v>1345870800</v>
      </c>
      <c r="R504" s="8">
        <f t="shared" si="23"/>
        <v>41145.208333333336</v>
      </c>
      <c r="S504" t="b">
        <v>0</v>
      </c>
      <c r="T504" t="b">
        <v>1</v>
      </c>
    </row>
    <row r="505" spans="1:20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s="4">
        <f t="shared" si="21"/>
        <v>1.8032549019607844</v>
      </c>
      <c r="I505">
        <f>IF(ISERROR(E505/G505),"0",E505/G505)</f>
        <v>99.963043478260872</v>
      </c>
      <c r="J505" t="s">
        <v>2016</v>
      </c>
      <c r="K505" t="s">
        <v>2019</v>
      </c>
      <c r="M505" t="s">
        <v>20</v>
      </c>
      <c r="N505" t="s">
        <v>21</v>
      </c>
      <c r="O505">
        <v>1435726800</v>
      </c>
      <c r="P505" s="8">
        <f t="shared" si="22"/>
        <v>42185.208333333328</v>
      </c>
      <c r="Q505">
        <v>1437454800</v>
      </c>
      <c r="R505" s="8">
        <f t="shared" si="23"/>
        <v>42205.208333333328</v>
      </c>
      <c r="S505" t="b">
        <v>0</v>
      </c>
      <c r="T505" t="b">
        <v>0</v>
      </c>
    </row>
    <row r="506" spans="1:20" ht="17" hidden="1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s="4">
        <f t="shared" si="21"/>
        <v>0.92320000000000002</v>
      </c>
      <c r="I506">
        <f>IF(ISERROR(E506/G506),"0",E506/G506)</f>
        <v>111.6774193548387</v>
      </c>
      <c r="J506" t="s">
        <v>2010</v>
      </c>
      <c r="K506" t="s">
        <v>2011</v>
      </c>
      <c r="M506" t="s">
        <v>94</v>
      </c>
      <c r="N506" t="s">
        <v>95</v>
      </c>
      <c r="O506">
        <v>1431925200</v>
      </c>
      <c r="P506" s="8">
        <f t="shared" si="22"/>
        <v>42141.208333333328</v>
      </c>
      <c r="Q506">
        <v>1432011600</v>
      </c>
      <c r="R506" s="8">
        <f t="shared" si="23"/>
        <v>42142.208333333328</v>
      </c>
      <c r="S506" t="b">
        <v>0</v>
      </c>
      <c r="T506" t="b">
        <v>0</v>
      </c>
    </row>
    <row r="507" spans="1:20" ht="17" hidden="1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s="4">
        <f t="shared" si="21"/>
        <v>0.13901001112347053</v>
      </c>
      <c r="I507">
        <f>IF(ISERROR(E507/G507),"0",E507/G507)</f>
        <v>36.014409221902014</v>
      </c>
      <c r="J507" t="s">
        <v>2022</v>
      </c>
      <c r="K507" t="s">
        <v>2031</v>
      </c>
      <c r="M507" t="s">
        <v>20</v>
      </c>
      <c r="N507" t="s">
        <v>21</v>
      </c>
      <c r="O507">
        <v>1362722400</v>
      </c>
      <c r="P507" s="8">
        <f t="shared" si="22"/>
        <v>41340.25</v>
      </c>
      <c r="Q507">
        <v>1366347600</v>
      </c>
      <c r="R507" s="8">
        <f t="shared" si="23"/>
        <v>41382.208333333336</v>
      </c>
      <c r="S507" t="b">
        <v>0</v>
      </c>
      <c r="T507" t="b">
        <v>1</v>
      </c>
    </row>
    <row r="508" spans="1:20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s="4">
        <f t="shared" si="21"/>
        <v>9.2707777777777771</v>
      </c>
      <c r="I508">
        <f>IF(ISERROR(E508/G508),"0",E508/G508)</f>
        <v>66.010284810126578</v>
      </c>
      <c r="J508" t="s">
        <v>2014</v>
      </c>
      <c r="K508" t="s">
        <v>2015</v>
      </c>
      <c r="M508" t="s">
        <v>20</v>
      </c>
      <c r="N508" t="s">
        <v>21</v>
      </c>
      <c r="O508">
        <v>1511416800</v>
      </c>
      <c r="P508" s="8">
        <f t="shared" si="22"/>
        <v>43061.25</v>
      </c>
      <c r="Q508">
        <v>1512885600</v>
      </c>
      <c r="R508" s="8">
        <f t="shared" si="23"/>
        <v>43078.25</v>
      </c>
      <c r="S508" t="b">
        <v>0</v>
      </c>
      <c r="T508" t="b">
        <v>1</v>
      </c>
    </row>
    <row r="509" spans="1:20" ht="34" hidden="1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s="4">
        <f t="shared" si="21"/>
        <v>0.39857142857142858</v>
      </c>
      <c r="I509">
        <f>IF(ISERROR(E509/G509),"0",E509/G509)</f>
        <v>44.05263157894737</v>
      </c>
      <c r="J509" t="s">
        <v>2012</v>
      </c>
      <c r="K509" t="s">
        <v>2013</v>
      </c>
      <c r="M509" t="s">
        <v>20</v>
      </c>
      <c r="N509" t="s">
        <v>21</v>
      </c>
      <c r="O509">
        <v>1365483600</v>
      </c>
      <c r="P509" s="8">
        <f t="shared" si="22"/>
        <v>41372.208333333336</v>
      </c>
      <c r="Q509">
        <v>1369717200</v>
      </c>
      <c r="R509" s="8">
        <f t="shared" si="23"/>
        <v>41421.208333333336</v>
      </c>
      <c r="S509" t="b">
        <v>0</v>
      </c>
      <c r="T509" t="b">
        <v>1</v>
      </c>
    </row>
    <row r="510" spans="1:20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s="4">
        <f t="shared" si="21"/>
        <v>1.1222929936305732</v>
      </c>
      <c r="I510">
        <f>IF(ISERROR(E510/G510),"0",E510/G510)</f>
        <v>52.999726551818434</v>
      </c>
      <c r="J510" t="s">
        <v>2014</v>
      </c>
      <c r="K510" t="s">
        <v>2015</v>
      </c>
      <c r="M510" t="s">
        <v>20</v>
      </c>
      <c r="N510" t="s">
        <v>21</v>
      </c>
      <c r="O510">
        <v>1532840400</v>
      </c>
      <c r="P510" s="8">
        <f t="shared" si="22"/>
        <v>43309.208333333328</v>
      </c>
      <c r="Q510">
        <v>1534654800</v>
      </c>
      <c r="R510" s="8">
        <f t="shared" si="23"/>
        <v>43330.208333333328</v>
      </c>
      <c r="S510" t="b">
        <v>0</v>
      </c>
      <c r="T510" t="b">
        <v>0</v>
      </c>
    </row>
    <row r="511" spans="1:20" ht="17" hidden="1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s="4">
        <f t="shared" si="21"/>
        <v>0.70925816023738875</v>
      </c>
      <c r="I511">
        <f>IF(ISERROR(E511/G511),"0",E511/G511)</f>
        <v>95</v>
      </c>
      <c r="J511" t="s">
        <v>2014</v>
      </c>
      <c r="K511" t="s">
        <v>2015</v>
      </c>
      <c r="M511" t="s">
        <v>20</v>
      </c>
      <c r="N511" t="s">
        <v>21</v>
      </c>
      <c r="O511">
        <v>1336194000</v>
      </c>
      <c r="P511" s="8">
        <f t="shared" si="22"/>
        <v>41033.208333333336</v>
      </c>
      <c r="Q511">
        <v>1337058000</v>
      </c>
      <c r="R511" s="8">
        <f t="shared" si="23"/>
        <v>41043.208333333336</v>
      </c>
      <c r="S511" t="b">
        <v>0</v>
      </c>
      <c r="T511" t="b">
        <v>0</v>
      </c>
    </row>
    <row r="512" spans="1:20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s="4">
        <f t="shared" si="21"/>
        <v>1.1908974358974358</v>
      </c>
      <c r="I512">
        <f>IF(ISERROR(E512/G512),"0",E512/G512)</f>
        <v>70.908396946564892</v>
      </c>
      <c r="J512" t="s">
        <v>2016</v>
      </c>
      <c r="K512" t="s">
        <v>2019</v>
      </c>
      <c r="M512" t="s">
        <v>24</v>
      </c>
      <c r="N512" t="s">
        <v>25</v>
      </c>
      <c r="O512">
        <v>1527742800</v>
      </c>
      <c r="P512" s="8">
        <f t="shared" si="22"/>
        <v>43250.208333333328</v>
      </c>
      <c r="Q512">
        <v>1529816400</v>
      </c>
      <c r="R512" s="8">
        <f t="shared" si="23"/>
        <v>43274.208333333328</v>
      </c>
      <c r="S512" t="b">
        <v>0</v>
      </c>
      <c r="T512" t="b">
        <v>0</v>
      </c>
    </row>
    <row r="513" spans="1:20" ht="17" hidden="1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s="4">
        <f t="shared" si="21"/>
        <v>0.24017591339648173</v>
      </c>
      <c r="I513">
        <f>IF(ISERROR(E513/G513),"0",E513/G513)</f>
        <v>98.060773480662988</v>
      </c>
      <c r="J513" t="s">
        <v>2014</v>
      </c>
      <c r="K513" t="s">
        <v>2015</v>
      </c>
      <c r="M513" t="s">
        <v>20</v>
      </c>
      <c r="N513" t="s">
        <v>21</v>
      </c>
      <c r="O513">
        <v>1564030800</v>
      </c>
      <c r="P513" s="8">
        <f t="shared" si="22"/>
        <v>43670.208333333328</v>
      </c>
      <c r="Q513">
        <v>1564894800</v>
      </c>
      <c r="R513" s="8">
        <f t="shared" si="23"/>
        <v>43680.208333333328</v>
      </c>
      <c r="S513" t="b">
        <v>0</v>
      </c>
      <c r="T513" t="b">
        <v>0</v>
      </c>
    </row>
    <row r="514" spans="1:20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s="4">
        <f t="shared" ref="H514:H577" si="24">(E514/D514)*1</f>
        <v>1.3931868131868133</v>
      </c>
      <c r="I514">
        <f>IF(ISERROR(E514/G514),"0",E514/G514)</f>
        <v>53.046025104602514</v>
      </c>
      <c r="J514" t="s">
        <v>2025</v>
      </c>
      <c r="K514" t="s">
        <v>2026</v>
      </c>
      <c r="M514" t="s">
        <v>20</v>
      </c>
      <c r="N514" t="s">
        <v>21</v>
      </c>
      <c r="O514">
        <v>1404536400</v>
      </c>
      <c r="P514" s="8">
        <f t="shared" si="22"/>
        <v>41824.208333333336</v>
      </c>
      <c r="Q514">
        <v>1404622800</v>
      </c>
      <c r="R514" s="8">
        <f t="shared" si="23"/>
        <v>41825.208333333336</v>
      </c>
      <c r="S514" t="b">
        <v>0</v>
      </c>
      <c r="T514" t="b">
        <v>1</v>
      </c>
    </row>
    <row r="515" spans="1:20" ht="17" hidden="1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s="4">
        <f t="shared" si="24"/>
        <v>0.39277108433734942</v>
      </c>
      <c r="I515">
        <f>IF(ISERROR(E515/G515),"0",E515/G515)</f>
        <v>93.142857142857139</v>
      </c>
      <c r="J515" t="s">
        <v>2016</v>
      </c>
      <c r="K515" t="s">
        <v>2035</v>
      </c>
      <c r="M515" t="s">
        <v>20</v>
      </c>
      <c r="N515" t="s">
        <v>21</v>
      </c>
      <c r="O515">
        <v>1284008400</v>
      </c>
      <c r="P515" s="8">
        <f t="shared" ref="P515:P578" si="25">(((O515/60)/60)/24)+DATE(1970,1,)</f>
        <v>40429.208333333336</v>
      </c>
      <c r="Q515">
        <v>1284181200</v>
      </c>
      <c r="R515" s="8">
        <f t="shared" ref="R515:R578" si="26">(((Q515/60)/60)/24)+DATE(1970,1,)</f>
        <v>40431.208333333336</v>
      </c>
      <c r="S515" t="b">
        <v>0</v>
      </c>
      <c r="T515" t="b">
        <v>0</v>
      </c>
    </row>
    <row r="516" spans="1:20" ht="17" hidden="1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s="4">
        <f t="shared" si="24"/>
        <v>0.22439077144917088</v>
      </c>
      <c r="I516">
        <f>IF(ISERROR(E516/G516),"0",E516/G516)</f>
        <v>58.945075757575758</v>
      </c>
      <c r="J516" t="s">
        <v>2010</v>
      </c>
      <c r="K516" t="s">
        <v>2011</v>
      </c>
      <c r="M516" t="s">
        <v>86</v>
      </c>
      <c r="N516" t="s">
        <v>87</v>
      </c>
      <c r="O516">
        <v>1386309600</v>
      </c>
      <c r="P516" s="8">
        <f t="shared" si="25"/>
        <v>41613.25</v>
      </c>
      <c r="Q516">
        <v>1386741600</v>
      </c>
      <c r="R516" s="8">
        <f t="shared" si="26"/>
        <v>41618.25</v>
      </c>
      <c r="S516" t="b">
        <v>0</v>
      </c>
      <c r="T516" t="b">
        <v>1</v>
      </c>
    </row>
    <row r="517" spans="1:20" ht="17" hidden="1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s="4">
        <f t="shared" si="24"/>
        <v>0.55779069767441858</v>
      </c>
      <c r="I517">
        <f>IF(ISERROR(E517/G517),"0",E517/G517)</f>
        <v>36.067669172932334</v>
      </c>
      <c r="J517" t="s">
        <v>2014</v>
      </c>
      <c r="K517" t="s">
        <v>2015</v>
      </c>
      <c r="M517" t="s">
        <v>15</v>
      </c>
      <c r="N517" t="s">
        <v>16</v>
      </c>
      <c r="O517">
        <v>1324620000</v>
      </c>
      <c r="P517" s="8">
        <f t="shared" si="25"/>
        <v>40899.25</v>
      </c>
      <c r="Q517">
        <v>1324792800</v>
      </c>
      <c r="R517" s="8">
        <f t="shared" si="26"/>
        <v>40901.25</v>
      </c>
      <c r="S517" t="b">
        <v>0</v>
      </c>
      <c r="T517" t="b">
        <v>1</v>
      </c>
    </row>
    <row r="518" spans="1:20" ht="17" hidden="1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s="4">
        <f t="shared" si="24"/>
        <v>0.42523125996810207</v>
      </c>
      <c r="I518">
        <f>IF(ISERROR(E518/G518),"0",E518/G518)</f>
        <v>63.030732860520096</v>
      </c>
      <c r="J518" t="s">
        <v>2022</v>
      </c>
      <c r="K518" t="s">
        <v>2023</v>
      </c>
      <c r="M518" t="s">
        <v>20</v>
      </c>
      <c r="N518" t="s">
        <v>21</v>
      </c>
      <c r="O518">
        <v>1281070800</v>
      </c>
      <c r="P518" s="8">
        <f t="shared" si="25"/>
        <v>40395.208333333336</v>
      </c>
      <c r="Q518">
        <v>1284354000</v>
      </c>
      <c r="R518" s="8">
        <f t="shared" si="26"/>
        <v>40433.208333333336</v>
      </c>
      <c r="S518" t="b">
        <v>0</v>
      </c>
      <c r="T518" t="b">
        <v>0</v>
      </c>
    </row>
    <row r="519" spans="1:20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s="4">
        <f t="shared" si="24"/>
        <v>1.1200000000000001</v>
      </c>
      <c r="I519">
        <f>IF(ISERROR(E519/G519),"0",E519/G519)</f>
        <v>84.717948717948715</v>
      </c>
      <c r="J519" t="s">
        <v>2008</v>
      </c>
      <c r="K519" t="s">
        <v>2009</v>
      </c>
      <c r="M519" t="s">
        <v>20</v>
      </c>
      <c r="N519" t="s">
        <v>21</v>
      </c>
      <c r="O519">
        <v>1493960400</v>
      </c>
      <c r="P519" s="8">
        <f t="shared" si="25"/>
        <v>42859.208333333328</v>
      </c>
      <c r="Q519">
        <v>1494392400</v>
      </c>
      <c r="R519" s="8">
        <f t="shared" si="26"/>
        <v>42864.208333333328</v>
      </c>
      <c r="S519" t="b">
        <v>0</v>
      </c>
      <c r="T519" t="b">
        <v>0</v>
      </c>
    </row>
    <row r="520" spans="1:20" ht="34" hidden="1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s="4">
        <f t="shared" si="24"/>
        <v>7.0681818181818179E-2</v>
      </c>
      <c r="I520">
        <f>IF(ISERROR(E520/G520),"0",E520/G520)</f>
        <v>62.2</v>
      </c>
      <c r="J520" t="s">
        <v>2016</v>
      </c>
      <c r="K520" t="s">
        <v>2024</v>
      </c>
      <c r="M520" t="s">
        <v>20</v>
      </c>
      <c r="N520" t="s">
        <v>21</v>
      </c>
      <c r="O520">
        <v>1519365600</v>
      </c>
      <c r="P520" s="8">
        <f t="shared" si="25"/>
        <v>43153.25</v>
      </c>
      <c r="Q520">
        <v>1519538400</v>
      </c>
      <c r="R520" s="8">
        <f t="shared" si="26"/>
        <v>43155.25</v>
      </c>
      <c r="S520" t="b">
        <v>0</v>
      </c>
      <c r="T520" t="b">
        <v>1</v>
      </c>
    </row>
    <row r="521" spans="1:20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s="4">
        <f t="shared" si="24"/>
        <v>1.0174563871693867</v>
      </c>
      <c r="I521">
        <f>IF(ISERROR(E521/G521),"0",E521/G521)</f>
        <v>101.97518330513255</v>
      </c>
      <c r="J521" t="s">
        <v>2010</v>
      </c>
      <c r="K521" t="s">
        <v>2011</v>
      </c>
      <c r="M521" t="s">
        <v>20</v>
      </c>
      <c r="N521" t="s">
        <v>21</v>
      </c>
      <c r="O521">
        <v>1420696800</v>
      </c>
      <c r="P521" s="8">
        <f t="shared" si="25"/>
        <v>42011.25</v>
      </c>
      <c r="Q521">
        <v>1421906400</v>
      </c>
      <c r="R521" s="8">
        <f t="shared" si="26"/>
        <v>42025.25</v>
      </c>
      <c r="S521" t="b">
        <v>0</v>
      </c>
      <c r="T521" t="b">
        <v>1</v>
      </c>
    </row>
    <row r="522" spans="1:20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s="4">
        <f t="shared" si="24"/>
        <v>4.2575000000000003</v>
      </c>
      <c r="I522">
        <f>IF(ISERROR(E522/G522),"0",E522/G522)</f>
        <v>106.4375</v>
      </c>
      <c r="J522" t="s">
        <v>2014</v>
      </c>
      <c r="K522" t="s">
        <v>2015</v>
      </c>
      <c r="M522" t="s">
        <v>20</v>
      </c>
      <c r="N522" t="s">
        <v>21</v>
      </c>
      <c r="O522">
        <v>1555650000</v>
      </c>
      <c r="P522" s="8">
        <f t="shared" si="25"/>
        <v>43573.208333333328</v>
      </c>
      <c r="Q522">
        <v>1555909200</v>
      </c>
      <c r="R522" s="8">
        <f t="shared" si="26"/>
        <v>43576.208333333328</v>
      </c>
      <c r="S522" t="b">
        <v>0</v>
      </c>
      <c r="T522" t="b">
        <v>0</v>
      </c>
    </row>
    <row r="523" spans="1:20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s="4">
        <f t="shared" si="24"/>
        <v>1.4553947368421052</v>
      </c>
      <c r="I523">
        <f>IF(ISERROR(E523/G523),"0",E523/G523)</f>
        <v>29.975609756097562</v>
      </c>
      <c r="J523" t="s">
        <v>2016</v>
      </c>
      <c r="K523" t="s">
        <v>2019</v>
      </c>
      <c r="M523" t="s">
        <v>20</v>
      </c>
      <c r="N523" t="s">
        <v>21</v>
      </c>
      <c r="O523">
        <v>1471928400</v>
      </c>
      <c r="P523" s="8">
        <f t="shared" si="25"/>
        <v>42604.208333333328</v>
      </c>
      <c r="Q523">
        <v>1472446800</v>
      </c>
      <c r="R523" s="8">
        <f t="shared" si="26"/>
        <v>42610.208333333328</v>
      </c>
      <c r="S523" t="b">
        <v>0</v>
      </c>
      <c r="T523" t="b">
        <v>1</v>
      </c>
    </row>
    <row r="524" spans="1:20" ht="34" hidden="1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s="4">
        <f t="shared" si="24"/>
        <v>0.32453465346534655</v>
      </c>
      <c r="I524">
        <f>IF(ISERROR(E524/G524),"0",E524/G524)</f>
        <v>85.806282722513089</v>
      </c>
      <c r="J524" t="s">
        <v>2016</v>
      </c>
      <c r="K524" t="s">
        <v>2027</v>
      </c>
      <c r="M524" t="s">
        <v>20</v>
      </c>
      <c r="N524" t="s">
        <v>21</v>
      </c>
      <c r="O524">
        <v>1341291600</v>
      </c>
      <c r="P524" s="8">
        <f t="shared" si="25"/>
        <v>41092.208333333336</v>
      </c>
      <c r="Q524">
        <v>1342328400</v>
      </c>
      <c r="R524" s="8">
        <f t="shared" si="26"/>
        <v>41104.208333333336</v>
      </c>
      <c r="S524" t="b">
        <v>0</v>
      </c>
      <c r="T524" t="b">
        <v>0</v>
      </c>
    </row>
    <row r="525" spans="1:20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s="4">
        <f t="shared" si="24"/>
        <v>7.003333333333333</v>
      </c>
      <c r="I525">
        <f>IF(ISERROR(E525/G525),"0",E525/G525)</f>
        <v>70.82022471910112</v>
      </c>
      <c r="J525" t="s">
        <v>2016</v>
      </c>
      <c r="K525" t="s">
        <v>2027</v>
      </c>
      <c r="M525" t="s">
        <v>20</v>
      </c>
      <c r="N525" t="s">
        <v>21</v>
      </c>
      <c r="O525">
        <v>1267682400</v>
      </c>
      <c r="P525" s="8">
        <f t="shared" si="25"/>
        <v>40240.25</v>
      </c>
      <c r="Q525">
        <v>1268114400</v>
      </c>
      <c r="R525" s="8">
        <f t="shared" si="26"/>
        <v>40245.25</v>
      </c>
      <c r="S525" t="b">
        <v>0</v>
      </c>
      <c r="T525" t="b">
        <v>0</v>
      </c>
    </row>
    <row r="526" spans="1:20" ht="17" hidden="1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s="4">
        <f t="shared" si="24"/>
        <v>0.83904860392967939</v>
      </c>
      <c r="I526">
        <f>IF(ISERROR(E526/G526),"0",E526/G526)</f>
        <v>40.998484082870135</v>
      </c>
      <c r="J526" t="s">
        <v>2014</v>
      </c>
      <c r="K526" t="s">
        <v>2015</v>
      </c>
      <c r="M526" t="s">
        <v>20</v>
      </c>
      <c r="N526" t="s">
        <v>21</v>
      </c>
      <c r="O526">
        <v>1272258000</v>
      </c>
      <c r="P526" s="8">
        <f t="shared" si="25"/>
        <v>40293.208333333336</v>
      </c>
      <c r="Q526">
        <v>1273381200</v>
      </c>
      <c r="R526" s="8">
        <f t="shared" si="26"/>
        <v>40306.208333333336</v>
      </c>
      <c r="S526" t="b">
        <v>0</v>
      </c>
      <c r="T526" t="b">
        <v>0</v>
      </c>
    </row>
    <row r="527" spans="1:20" ht="34" hidden="1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s="4">
        <f t="shared" si="24"/>
        <v>0.84190476190476193</v>
      </c>
      <c r="I527">
        <f>IF(ISERROR(E527/G527),"0",E527/G527)</f>
        <v>28.063492063492063</v>
      </c>
      <c r="J527" t="s">
        <v>2012</v>
      </c>
      <c r="K527" t="s">
        <v>2021</v>
      </c>
      <c r="M527" t="s">
        <v>20</v>
      </c>
      <c r="N527" t="s">
        <v>21</v>
      </c>
      <c r="O527">
        <v>1290492000</v>
      </c>
      <c r="P527" s="8">
        <f t="shared" si="25"/>
        <v>40504.25</v>
      </c>
      <c r="Q527">
        <v>1290837600</v>
      </c>
      <c r="R527" s="8">
        <f t="shared" si="26"/>
        <v>40508.25</v>
      </c>
      <c r="S527" t="b">
        <v>0</v>
      </c>
      <c r="T527" t="b">
        <v>0</v>
      </c>
    </row>
    <row r="528" spans="1:20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s="4">
        <f t="shared" si="24"/>
        <v>1.5595180722891566</v>
      </c>
      <c r="I528">
        <f>IF(ISERROR(E528/G528),"0",E528/G528)</f>
        <v>88.054421768707485</v>
      </c>
      <c r="J528" t="s">
        <v>2014</v>
      </c>
      <c r="K528" t="s">
        <v>2015</v>
      </c>
      <c r="M528" t="s">
        <v>20</v>
      </c>
      <c r="N528" t="s">
        <v>21</v>
      </c>
      <c r="O528">
        <v>1451109600</v>
      </c>
      <c r="P528" s="8">
        <f t="shared" si="25"/>
        <v>42363.25</v>
      </c>
      <c r="Q528">
        <v>1454306400</v>
      </c>
      <c r="R528" s="8">
        <f t="shared" si="26"/>
        <v>42400.25</v>
      </c>
      <c r="S528" t="b">
        <v>0</v>
      </c>
      <c r="T528" t="b">
        <v>1</v>
      </c>
    </row>
    <row r="529" spans="1:20" ht="17" hidden="1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s="4">
        <f t="shared" si="24"/>
        <v>0.99619450317124736</v>
      </c>
      <c r="I529">
        <f>IF(ISERROR(E529/G529),"0",E529/G529)</f>
        <v>31</v>
      </c>
      <c r="J529" t="s">
        <v>2016</v>
      </c>
      <c r="K529" t="s">
        <v>2024</v>
      </c>
      <c r="M529" t="s">
        <v>15</v>
      </c>
      <c r="N529" t="s">
        <v>16</v>
      </c>
      <c r="O529">
        <v>1454652000</v>
      </c>
      <c r="P529" s="8">
        <f t="shared" si="25"/>
        <v>42404.25</v>
      </c>
      <c r="Q529">
        <v>1457762400</v>
      </c>
      <c r="R529" s="8">
        <f t="shared" si="26"/>
        <v>42440.25</v>
      </c>
      <c r="S529" t="b">
        <v>0</v>
      </c>
      <c r="T529" t="b">
        <v>0</v>
      </c>
    </row>
    <row r="530" spans="1:20" ht="17" hidden="1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s="4">
        <f t="shared" si="24"/>
        <v>0.80300000000000005</v>
      </c>
      <c r="I530">
        <f>IF(ISERROR(E530/G530),"0",E530/G530)</f>
        <v>90.337500000000006</v>
      </c>
      <c r="J530" t="s">
        <v>2010</v>
      </c>
      <c r="K530" t="s">
        <v>2020</v>
      </c>
      <c r="M530" t="s">
        <v>36</v>
      </c>
      <c r="N530" t="s">
        <v>37</v>
      </c>
      <c r="O530">
        <v>1385186400</v>
      </c>
      <c r="P530" s="8">
        <f t="shared" si="25"/>
        <v>41600.25</v>
      </c>
      <c r="Q530">
        <v>1389074400</v>
      </c>
      <c r="R530" s="8">
        <f t="shared" si="26"/>
        <v>41645.25</v>
      </c>
      <c r="S530" t="b">
        <v>0</v>
      </c>
      <c r="T530" t="b">
        <v>0</v>
      </c>
    </row>
    <row r="531" spans="1:20" ht="17" hidden="1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s="4">
        <f t="shared" si="24"/>
        <v>0.11254901960784314</v>
      </c>
      <c r="I531">
        <f>IF(ISERROR(E531/G531),"0",E531/G531)</f>
        <v>63.777777777777779</v>
      </c>
      <c r="J531" t="s">
        <v>2025</v>
      </c>
      <c r="K531" t="s">
        <v>2026</v>
      </c>
      <c r="M531" t="s">
        <v>20</v>
      </c>
      <c r="N531" t="s">
        <v>21</v>
      </c>
      <c r="O531">
        <v>1399698000</v>
      </c>
      <c r="P531" s="8">
        <f t="shared" si="25"/>
        <v>41768.208333333336</v>
      </c>
      <c r="Q531">
        <v>1402117200</v>
      </c>
      <c r="R531" s="8">
        <f t="shared" si="26"/>
        <v>41796.208333333336</v>
      </c>
      <c r="S531" t="b">
        <v>0</v>
      </c>
      <c r="T531" t="b">
        <v>0</v>
      </c>
    </row>
    <row r="532" spans="1:20" ht="34" hidden="1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s="4">
        <f t="shared" si="24"/>
        <v>0.91740952380952379</v>
      </c>
      <c r="I532">
        <f>IF(ISERROR(E532/G532),"0",E532/G532)</f>
        <v>53.995515695067262</v>
      </c>
      <c r="J532" t="s">
        <v>2022</v>
      </c>
      <c r="K532" t="s">
        <v>2028</v>
      </c>
      <c r="M532" t="s">
        <v>20</v>
      </c>
      <c r="N532" t="s">
        <v>21</v>
      </c>
      <c r="O532">
        <v>1283230800</v>
      </c>
      <c r="P532" s="8">
        <f t="shared" si="25"/>
        <v>40420.208333333336</v>
      </c>
      <c r="Q532">
        <v>1284440400</v>
      </c>
      <c r="R532" s="8">
        <f t="shared" si="26"/>
        <v>40434.208333333336</v>
      </c>
      <c r="S532" t="b">
        <v>0</v>
      </c>
      <c r="T532" t="b">
        <v>1</v>
      </c>
    </row>
    <row r="533" spans="1:20" ht="34" hidden="1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s="4">
        <f t="shared" si="24"/>
        <v>0.95521156936261387</v>
      </c>
      <c r="I533">
        <f>IF(ISERROR(E533/G533),"0",E533/G533)</f>
        <v>48.993956043956047</v>
      </c>
      <c r="J533" t="s">
        <v>2025</v>
      </c>
      <c r="K533" t="s">
        <v>2026</v>
      </c>
      <c r="M533" t="s">
        <v>86</v>
      </c>
      <c r="N533" t="s">
        <v>87</v>
      </c>
      <c r="O533">
        <v>1384149600</v>
      </c>
      <c r="P533" s="8">
        <f t="shared" si="25"/>
        <v>41588.25</v>
      </c>
      <c r="Q533">
        <v>1388988000</v>
      </c>
      <c r="R533" s="8">
        <f t="shared" si="26"/>
        <v>41644.25</v>
      </c>
      <c r="S533" t="b">
        <v>0</v>
      </c>
      <c r="T533" t="b">
        <v>0</v>
      </c>
    </row>
    <row r="534" spans="1:20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s="4">
        <f t="shared" si="24"/>
        <v>5.0287499999999996</v>
      </c>
      <c r="I534">
        <f>IF(ISERROR(E534/G534),"0",E534/G534)</f>
        <v>63.857142857142854</v>
      </c>
      <c r="J534" t="s">
        <v>2014</v>
      </c>
      <c r="K534" t="s">
        <v>2015</v>
      </c>
      <c r="M534" t="s">
        <v>15</v>
      </c>
      <c r="N534" t="s">
        <v>16</v>
      </c>
      <c r="O534">
        <v>1516860000</v>
      </c>
      <c r="P534" s="8">
        <f t="shared" si="25"/>
        <v>43124.25</v>
      </c>
      <c r="Q534">
        <v>1516946400</v>
      </c>
      <c r="R534" s="8">
        <f t="shared" si="26"/>
        <v>43125.25</v>
      </c>
      <c r="S534" t="b">
        <v>0</v>
      </c>
      <c r="T534" t="b">
        <v>0</v>
      </c>
    </row>
    <row r="535" spans="1:20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s="4">
        <f t="shared" si="24"/>
        <v>1.5924394463667819</v>
      </c>
      <c r="I535">
        <f>IF(ISERROR(E535/G535),"0",E535/G535)</f>
        <v>82.996393146979258</v>
      </c>
      <c r="J535" t="s">
        <v>2010</v>
      </c>
      <c r="K535" t="s">
        <v>2020</v>
      </c>
      <c r="M535" t="s">
        <v>36</v>
      </c>
      <c r="N535" t="s">
        <v>37</v>
      </c>
      <c r="O535">
        <v>1374642000</v>
      </c>
      <c r="P535" s="8">
        <f t="shared" si="25"/>
        <v>41478.208333333336</v>
      </c>
      <c r="Q535">
        <v>1377752400</v>
      </c>
      <c r="R535" s="8">
        <f t="shared" si="26"/>
        <v>41514.208333333336</v>
      </c>
      <c r="S535" t="b">
        <v>0</v>
      </c>
      <c r="T535" t="b">
        <v>0</v>
      </c>
    </row>
    <row r="536" spans="1:20" ht="17" hidden="1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s="4">
        <f t="shared" si="24"/>
        <v>0.15022446689113356</v>
      </c>
      <c r="I536">
        <f>IF(ISERROR(E536/G536),"0",E536/G536)</f>
        <v>55.08230452674897</v>
      </c>
      <c r="J536" t="s">
        <v>2016</v>
      </c>
      <c r="K536" t="s">
        <v>2019</v>
      </c>
      <c r="M536" t="s">
        <v>20</v>
      </c>
      <c r="N536" t="s">
        <v>21</v>
      </c>
      <c r="O536">
        <v>1534482000</v>
      </c>
      <c r="P536" s="8">
        <f t="shared" si="25"/>
        <v>43328.208333333328</v>
      </c>
      <c r="Q536">
        <v>1534568400</v>
      </c>
      <c r="R536" s="8">
        <f t="shared" si="26"/>
        <v>43329.208333333328</v>
      </c>
      <c r="S536" t="b">
        <v>0</v>
      </c>
      <c r="T536" t="b">
        <v>1</v>
      </c>
    </row>
    <row r="537" spans="1:20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s="4">
        <f t="shared" si="24"/>
        <v>4.820384615384615</v>
      </c>
      <c r="I537">
        <f>IF(ISERROR(E537/G537),"0",E537/G537)</f>
        <v>62.044554455445542</v>
      </c>
      <c r="J537" t="s">
        <v>2014</v>
      </c>
      <c r="K537" t="s">
        <v>2015</v>
      </c>
      <c r="M537" t="s">
        <v>94</v>
      </c>
      <c r="N537" t="s">
        <v>95</v>
      </c>
      <c r="O537">
        <v>1528434000</v>
      </c>
      <c r="P537" s="8">
        <f t="shared" si="25"/>
        <v>43258.208333333328</v>
      </c>
      <c r="Q537">
        <v>1528606800</v>
      </c>
      <c r="R537" s="8">
        <f t="shared" si="26"/>
        <v>43260.208333333328</v>
      </c>
      <c r="S537" t="b">
        <v>0</v>
      </c>
      <c r="T537" t="b">
        <v>1</v>
      </c>
    </row>
    <row r="538" spans="1:20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s="4">
        <f t="shared" si="24"/>
        <v>1.4996938775510205</v>
      </c>
      <c r="I538">
        <f>IF(ISERROR(E538/G538),"0",E538/G538)</f>
        <v>104.97857142857143</v>
      </c>
      <c r="J538" t="s">
        <v>2022</v>
      </c>
      <c r="K538" t="s">
        <v>2028</v>
      </c>
      <c r="M538" t="s">
        <v>94</v>
      </c>
      <c r="N538" t="s">
        <v>95</v>
      </c>
      <c r="O538">
        <v>1282626000</v>
      </c>
      <c r="P538" s="8">
        <f t="shared" si="25"/>
        <v>40413.208333333336</v>
      </c>
      <c r="Q538">
        <v>1284872400</v>
      </c>
      <c r="R538" s="8">
        <f t="shared" si="26"/>
        <v>40439.208333333336</v>
      </c>
      <c r="S538" t="b">
        <v>0</v>
      </c>
      <c r="T538" t="b">
        <v>0</v>
      </c>
    </row>
    <row r="539" spans="1:20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s="4">
        <f t="shared" si="24"/>
        <v>1.1722156398104266</v>
      </c>
      <c r="I539">
        <f>IF(ISERROR(E539/G539),"0",E539/G539)</f>
        <v>94.044676806083643</v>
      </c>
      <c r="J539" t="s">
        <v>2016</v>
      </c>
      <c r="K539" t="s">
        <v>2017</v>
      </c>
      <c r="M539" t="s">
        <v>32</v>
      </c>
      <c r="N539" t="s">
        <v>33</v>
      </c>
      <c r="O539">
        <v>1535605200</v>
      </c>
      <c r="P539" s="8">
        <f t="shared" si="25"/>
        <v>43341.208333333328</v>
      </c>
      <c r="Q539">
        <v>1537592400</v>
      </c>
      <c r="R539" s="8">
        <f t="shared" si="26"/>
        <v>43364.208333333328</v>
      </c>
      <c r="S539" t="b">
        <v>1</v>
      </c>
      <c r="T539" t="b">
        <v>1</v>
      </c>
    </row>
    <row r="540" spans="1:20" ht="17" hidden="1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s="4">
        <f t="shared" si="24"/>
        <v>0.37695968274950431</v>
      </c>
      <c r="I540">
        <f>IF(ISERROR(E540/G540),"0",E540/G540)</f>
        <v>44.007716049382715</v>
      </c>
      <c r="J540" t="s">
        <v>2025</v>
      </c>
      <c r="K540" t="s">
        <v>2036</v>
      </c>
      <c r="M540" t="s">
        <v>20</v>
      </c>
      <c r="N540" t="s">
        <v>21</v>
      </c>
      <c r="O540">
        <v>1379826000</v>
      </c>
      <c r="P540" s="8">
        <f t="shared" si="25"/>
        <v>41538.208333333336</v>
      </c>
      <c r="Q540">
        <v>1381208400</v>
      </c>
      <c r="R540" s="8">
        <f t="shared" si="26"/>
        <v>41554.208333333336</v>
      </c>
      <c r="S540" t="b">
        <v>0</v>
      </c>
      <c r="T540" t="b">
        <v>0</v>
      </c>
    </row>
    <row r="541" spans="1:20" ht="17" hidden="1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s="4">
        <f t="shared" si="24"/>
        <v>0.72653061224489801</v>
      </c>
      <c r="I541">
        <f>IF(ISERROR(E541/G541),"0",E541/G541)</f>
        <v>92.467532467532465</v>
      </c>
      <c r="J541" t="s">
        <v>2008</v>
      </c>
      <c r="K541" t="s">
        <v>2009</v>
      </c>
      <c r="M541" t="s">
        <v>20</v>
      </c>
      <c r="N541" t="s">
        <v>21</v>
      </c>
      <c r="O541">
        <v>1561957200</v>
      </c>
      <c r="P541" s="8">
        <f t="shared" si="25"/>
        <v>43646.208333333328</v>
      </c>
      <c r="Q541">
        <v>1562475600</v>
      </c>
      <c r="R541" s="8">
        <f t="shared" si="26"/>
        <v>43652.208333333328</v>
      </c>
      <c r="S541" t="b">
        <v>0</v>
      </c>
      <c r="T541" t="b">
        <v>1</v>
      </c>
    </row>
    <row r="542" spans="1:20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s="4">
        <f t="shared" si="24"/>
        <v>2.6598113207547169</v>
      </c>
      <c r="I542">
        <f>IF(ISERROR(E542/G542),"0",E542/G542)</f>
        <v>57.072874493927124</v>
      </c>
      <c r="J542" t="s">
        <v>2029</v>
      </c>
      <c r="K542" t="s">
        <v>2030</v>
      </c>
      <c r="M542" t="s">
        <v>20</v>
      </c>
      <c r="N542" t="s">
        <v>21</v>
      </c>
      <c r="O542">
        <v>1525496400</v>
      </c>
      <c r="P542" s="8">
        <f t="shared" si="25"/>
        <v>43224.208333333328</v>
      </c>
      <c r="Q542">
        <v>1527397200</v>
      </c>
      <c r="R542" s="8">
        <f t="shared" si="26"/>
        <v>43246.208333333328</v>
      </c>
      <c r="S542" t="b">
        <v>0</v>
      </c>
      <c r="T542" t="b">
        <v>0</v>
      </c>
    </row>
    <row r="543" spans="1:20" ht="17" hidden="1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s="4">
        <f t="shared" si="24"/>
        <v>0.24205617977528091</v>
      </c>
      <c r="I543">
        <f>IF(ISERROR(E543/G543),"0",E543/G543)</f>
        <v>109.07848101265823</v>
      </c>
      <c r="J543" t="s">
        <v>2025</v>
      </c>
      <c r="K543" t="s">
        <v>2036</v>
      </c>
      <c r="M543" t="s">
        <v>94</v>
      </c>
      <c r="N543" t="s">
        <v>95</v>
      </c>
      <c r="O543">
        <v>1433912400</v>
      </c>
      <c r="P543" s="8">
        <f t="shared" si="25"/>
        <v>42164.208333333328</v>
      </c>
      <c r="Q543">
        <v>1436158800</v>
      </c>
      <c r="R543" s="8">
        <f t="shared" si="26"/>
        <v>42190.208333333328</v>
      </c>
      <c r="S543" t="b">
        <v>0</v>
      </c>
      <c r="T543" t="b">
        <v>0</v>
      </c>
    </row>
    <row r="544" spans="1:20" ht="17" hidden="1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s="4">
        <f t="shared" si="24"/>
        <v>2.5064935064935064E-2</v>
      </c>
      <c r="I544">
        <f>IF(ISERROR(E544/G544),"0",E544/G544)</f>
        <v>39.387755102040813</v>
      </c>
      <c r="J544" t="s">
        <v>2010</v>
      </c>
      <c r="K544" t="s">
        <v>2020</v>
      </c>
      <c r="M544" t="s">
        <v>36</v>
      </c>
      <c r="N544" t="s">
        <v>37</v>
      </c>
      <c r="O544">
        <v>1453442400</v>
      </c>
      <c r="P544" s="8">
        <f t="shared" si="25"/>
        <v>42390.25</v>
      </c>
      <c r="Q544">
        <v>1456034400</v>
      </c>
      <c r="R544" s="8">
        <f t="shared" si="26"/>
        <v>42420.25</v>
      </c>
      <c r="S544" t="b">
        <v>0</v>
      </c>
      <c r="T544" t="b">
        <v>0</v>
      </c>
    </row>
    <row r="545" spans="1:20" ht="17" hidden="1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s="4">
        <f t="shared" si="24"/>
        <v>0.1632979976442874</v>
      </c>
      <c r="I545">
        <f>IF(ISERROR(E545/G545),"0",E545/G545)</f>
        <v>77.022222222222226</v>
      </c>
      <c r="J545" t="s">
        <v>2025</v>
      </c>
      <c r="K545" t="s">
        <v>2026</v>
      </c>
      <c r="M545" t="s">
        <v>20</v>
      </c>
      <c r="N545" t="s">
        <v>21</v>
      </c>
      <c r="O545">
        <v>1378875600</v>
      </c>
      <c r="P545" s="8">
        <f t="shared" si="25"/>
        <v>41527.208333333336</v>
      </c>
      <c r="Q545">
        <v>1380171600</v>
      </c>
      <c r="R545" s="8">
        <f t="shared" si="26"/>
        <v>41542.208333333336</v>
      </c>
      <c r="S545" t="b">
        <v>0</v>
      </c>
      <c r="T545" t="b">
        <v>0</v>
      </c>
    </row>
    <row r="546" spans="1:20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s="4">
        <f t="shared" si="24"/>
        <v>2.7650000000000001</v>
      </c>
      <c r="I546">
        <f>IF(ISERROR(E546/G546),"0",E546/G546)</f>
        <v>92.166666666666671</v>
      </c>
      <c r="J546" t="s">
        <v>2010</v>
      </c>
      <c r="K546" t="s">
        <v>2011</v>
      </c>
      <c r="M546" t="s">
        <v>20</v>
      </c>
      <c r="N546" t="s">
        <v>21</v>
      </c>
      <c r="O546">
        <v>1452232800</v>
      </c>
      <c r="P546" s="8">
        <f t="shared" si="25"/>
        <v>42376.25</v>
      </c>
      <c r="Q546">
        <v>1453356000</v>
      </c>
      <c r="R546" s="8">
        <f t="shared" si="26"/>
        <v>42389.25</v>
      </c>
      <c r="S546" t="b">
        <v>0</v>
      </c>
      <c r="T546" t="b">
        <v>0</v>
      </c>
    </row>
    <row r="547" spans="1:20" ht="17" hidden="1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s="4">
        <f t="shared" si="24"/>
        <v>0.88803571428571426</v>
      </c>
      <c r="I547">
        <f>IF(ISERROR(E547/G547),"0",E547/G547)</f>
        <v>61.007063197026021</v>
      </c>
      <c r="J547" t="s">
        <v>2014</v>
      </c>
      <c r="K547" t="s">
        <v>2015</v>
      </c>
      <c r="M547" t="s">
        <v>20</v>
      </c>
      <c r="N547" t="s">
        <v>21</v>
      </c>
      <c r="O547">
        <v>1577253600</v>
      </c>
      <c r="P547" s="8">
        <f t="shared" si="25"/>
        <v>43823.25</v>
      </c>
      <c r="Q547">
        <v>1578981600</v>
      </c>
      <c r="R547" s="8">
        <f t="shared" si="26"/>
        <v>43843.25</v>
      </c>
      <c r="S547" t="b">
        <v>0</v>
      </c>
      <c r="T547" t="b">
        <v>0</v>
      </c>
    </row>
    <row r="548" spans="1:20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s="4">
        <f t="shared" si="24"/>
        <v>1.6357142857142857</v>
      </c>
      <c r="I548">
        <f>IF(ISERROR(E548/G548),"0",E548/G548)</f>
        <v>78.068181818181813</v>
      </c>
      <c r="J548" t="s">
        <v>2014</v>
      </c>
      <c r="K548" t="s">
        <v>2015</v>
      </c>
      <c r="M548" t="s">
        <v>20</v>
      </c>
      <c r="N548" t="s">
        <v>21</v>
      </c>
      <c r="O548">
        <v>1537160400</v>
      </c>
      <c r="P548" s="8">
        <f t="shared" si="25"/>
        <v>43359.208333333328</v>
      </c>
      <c r="Q548">
        <v>1537419600</v>
      </c>
      <c r="R548" s="8">
        <f t="shared" si="26"/>
        <v>43362.208333333328</v>
      </c>
      <c r="S548" t="b">
        <v>0</v>
      </c>
      <c r="T548" t="b">
        <v>1</v>
      </c>
    </row>
    <row r="549" spans="1:20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s="4">
        <f t="shared" si="24"/>
        <v>9.69</v>
      </c>
      <c r="I549">
        <f>IF(ISERROR(E549/G549),"0",E549/G549)</f>
        <v>80.75</v>
      </c>
      <c r="J549" t="s">
        <v>2016</v>
      </c>
      <c r="K549" t="s">
        <v>2019</v>
      </c>
      <c r="M549" t="s">
        <v>20</v>
      </c>
      <c r="N549" t="s">
        <v>21</v>
      </c>
      <c r="O549">
        <v>1422165600</v>
      </c>
      <c r="P549" s="8">
        <f t="shared" si="25"/>
        <v>42028.25</v>
      </c>
      <c r="Q549">
        <v>1423202400</v>
      </c>
      <c r="R549" s="8">
        <f t="shared" si="26"/>
        <v>42040.25</v>
      </c>
      <c r="S549" t="b">
        <v>0</v>
      </c>
      <c r="T549" t="b">
        <v>0</v>
      </c>
    </row>
    <row r="550" spans="1:20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s="4">
        <f t="shared" si="24"/>
        <v>2.7091376701966716</v>
      </c>
      <c r="I550">
        <f>IF(ISERROR(E550/G550),"0",E550/G550)</f>
        <v>59.991289782244557</v>
      </c>
      <c r="J550" t="s">
        <v>2014</v>
      </c>
      <c r="K550" t="s">
        <v>2015</v>
      </c>
      <c r="M550" t="s">
        <v>20</v>
      </c>
      <c r="N550" t="s">
        <v>21</v>
      </c>
      <c r="O550">
        <v>1459486800</v>
      </c>
      <c r="P550" s="8">
        <f t="shared" si="25"/>
        <v>42460.208333333328</v>
      </c>
      <c r="Q550">
        <v>1460610000</v>
      </c>
      <c r="R550" s="8">
        <f t="shared" si="26"/>
        <v>42473.208333333328</v>
      </c>
      <c r="S550" t="b">
        <v>0</v>
      </c>
      <c r="T550" t="b">
        <v>0</v>
      </c>
    </row>
    <row r="551" spans="1:20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s="4">
        <f t="shared" si="24"/>
        <v>2.8421355932203389</v>
      </c>
      <c r="I551">
        <f>IF(ISERROR(E551/G551),"0",E551/G551)</f>
        <v>110.03018372703411</v>
      </c>
      <c r="J551" t="s">
        <v>2012</v>
      </c>
      <c r="K551" t="s">
        <v>2021</v>
      </c>
      <c r="M551" t="s">
        <v>20</v>
      </c>
      <c r="N551" t="s">
        <v>21</v>
      </c>
      <c r="O551">
        <v>1369717200</v>
      </c>
      <c r="P551" s="8">
        <f t="shared" si="25"/>
        <v>41421.208333333336</v>
      </c>
      <c r="Q551">
        <v>1370494800</v>
      </c>
      <c r="R551" s="8">
        <f t="shared" si="26"/>
        <v>41430.208333333336</v>
      </c>
      <c r="S551" t="b">
        <v>0</v>
      </c>
      <c r="T551" t="b">
        <v>0</v>
      </c>
    </row>
    <row r="552" spans="1:20" ht="34" hidden="1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s="4">
        <f t="shared" si="24"/>
        <v>0.04</v>
      </c>
      <c r="I552">
        <f>IF(ISERROR(E552/G552),"0",E552/G552)</f>
        <v>4</v>
      </c>
      <c r="J552" t="s">
        <v>2010</v>
      </c>
      <c r="K552" t="s">
        <v>2020</v>
      </c>
      <c r="M552" t="s">
        <v>86</v>
      </c>
      <c r="N552" t="s">
        <v>87</v>
      </c>
      <c r="O552">
        <v>1330495200</v>
      </c>
      <c r="P552" s="8">
        <f t="shared" si="25"/>
        <v>40967.25</v>
      </c>
      <c r="Q552">
        <v>1332306000</v>
      </c>
      <c r="R552" s="8">
        <f t="shared" si="26"/>
        <v>40988.208333333336</v>
      </c>
      <c r="S552" t="b">
        <v>0</v>
      </c>
      <c r="T552" t="b">
        <v>0</v>
      </c>
    </row>
    <row r="553" spans="1:20" ht="17" hidden="1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s="4">
        <f t="shared" si="24"/>
        <v>0.58632981676846196</v>
      </c>
      <c r="I553">
        <f>IF(ISERROR(E553/G553),"0",E553/G553)</f>
        <v>37.99856063332134</v>
      </c>
      <c r="J553" t="s">
        <v>2012</v>
      </c>
      <c r="K553" t="s">
        <v>2013</v>
      </c>
      <c r="M553" t="s">
        <v>24</v>
      </c>
      <c r="N553" t="s">
        <v>25</v>
      </c>
      <c r="O553">
        <v>1419055200</v>
      </c>
      <c r="P553" s="8">
        <f t="shared" si="25"/>
        <v>41992.25</v>
      </c>
      <c r="Q553">
        <v>1422511200</v>
      </c>
      <c r="R553" s="8">
        <f t="shared" si="26"/>
        <v>42032.25</v>
      </c>
      <c r="S553" t="b">
        <v>0</v>
      </c>
      <c r="T553" t="b">
        <v>1</v>
      </c>
    </row>
    <row r="554" spans="1:20" ht="17" hidden="1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s="4">
        <f t="shared" si="24"/>
        <v>0.98511111111111116</v>
      </c>
      <c r="I554">
        <f>IF(ISERROR(E554/G554),"0",E554/G554)</f>
        <v>96.369565217391298</v>
      </c>
      <c r="J554" t="s">
        <v>2014</v>
      </c>
      <c r="K554" t="s">
        <v>2015</v>
      </c>
      <c r="M554" t="s">
        <v>20</v>
      </c>
      <c r="N554" t="s">
        <v>21</v>
      </c>
      <c r="O554">
        <v>1480140000</v>
      </c>
      <c r="P554" s="8">
        <f t="shared" si="25"/>
        <v>42699.25</v>
      </c>
      <c r="Q554">
        <v>1480312800</v>
      </c>
      <c r="R554" s="8">
        <f t="shared" si="26"/>
        <v>42701.25</v>
      </c>
      <c r="S554" t="b">
        <v>0</v>
      </c>
      <c r="T554" t="b">
        <v>0</v>
      </c>
    </row>
    <row r="555" spans="1:20" ht="34" hidden="1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s="4">
        <f t="shared" si="24"/>
        <v>0.43975381008206332</v>
      </c>
      <c r="I555">
        <f>IF(ISERROR(E555/G555),"0",E555/G555)</f>
        <v>72.978599221789878</v>
      </c>
      <c r="J555" t="s">
        <v>2010</v>
      </c>
      <c r="K555" t="s">
        <v>2011</v>
      </c>
      <c r="M555" t="s">
        <v>20</v>
      </c>
      <c r="N555" t="s">
        <v>21</v>
      </c>
      <c r="O555">
        <v>1293948000</v>
      </c>
      <c r="P555" s="8">
        <f t="shared" si="25"/>
        <v>40544.25</v>
      </c>
      <c r="Q555">
        <v>1294034400</v>
      </c>
      <c r="R555" s="8">
        <f t="shared" si="26"/>
        <v>40545.25</v>
      </c>
      <c r="S555" t="b">
        <v>0</v>
      </c>
      <c r="T555" t="b">
        <v>0</v>
      </c>
    </row>
    <row r="556" spans="1:20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s="4">
        <f t="shared" si="24"/>
        <v>1.5166315789473683</v>
      </c>
      <c r="I556">
        <f>IF(ISERROR(E556/G556),"0",E556/G556)</f>
        <v>26.007220216606498</v>
      </c>
      <c r="J556" t="s">
        <v>2010</v>
      </c>
      <c r="K556" t="s">
        <v>2020</v>
      </c>
      <c r="M556" t="s">
        <v>15</v>
      </c>
      <c r="N556" t="s">
        <v>16</v>
      </c>
      <c r="O556">
        <v>1482127200</v>
      </c>
      <c r="P556" s="8">
        <f t="shared" si="25"/>
        <v>42722.25</v>
      </c>
      <c r="Q556">
        <v>1482645600</v>
      </c>
      <c r="R556" s="8">
        <f t="shared" si="26"/>
        <v>42728.25</v>
      </c>
      <c r="S556" t="b">
        <v>0</v>
      </c>
      <c r="T556" t="b">
        <v>0</v>
      </c>
    </row>
    <row r="557" spans="1:20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s="4">
        <f t="shared" si="24"/>
        <v>2.2363492063492063</v>
      </c>
      <c r="I557">
        <f>IF(ISERROR(E557/G557),"0",E557/G557)</f>
        <v>104.36296296296297</v>
      </c>
      <c r="J557" t="s">
        <v>2010</v>
      </c>
      <c r="K557" t="s">
        <v>2011</v>
      </c>
      <c r="M557" t="s">
        <v>32</v>
      </c>
      <c r="N557" t="s">
        <v>33</v>
      </c>
      <c r="O557">
        <v>1396414800</v>
      </c>
      <c r="P557" s="8">
        <f t="shared" si="25"/>
        <v>41730.208333333336</v>
      </c>
      <c r="Q557">
        <v>1399093200</v>
      </c>
      <c r="R557" s="8">
        <f t="shared" si="26"/>
        <v>41761.208333333336</v>
      </c>
      <c r="S557" t="b">
        <v>0</v>
      </c>
      <c r="T557" t="b">
        <v>0</v>
      </c>
    </row>
    <row r="558" spans="1:20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s="4">
        <f t="shared" si="24"/>
        <v>2.3975</v>
      </c>
      <c r="I558">
        <f>IF(ISERROR(E558/G558),"0",E558/G558)</f>
        <v>102.18852459016394</v>
      </c>
      <c r="J558" t="s">
        <v>2022</v>
      </c>
      <c r="K558" t="s">
        <v>2034</v>
      </c>
      <c r="M558" t="s">
        <v>20</v>
      </c>
      <c r="N558" t="s">
        <v>21</v>
      </c>
      <c r="O558">
        <v>1315285200</v>
      </c>
      <c r="P558" s="8">
        <f t="shared" si="25"/>
        <v>40791.208333333336</v>
      </c>
      <c r="Q558">
        <v>1315890000</v>
      </c>
      <c r="R558" s="8">
        <f t="shared" si="26"/>
        <v>40798.208333333336</v>
      </c>
      <c r="S558" t="b">
        <v>0</v>
      </c>
      <c r="T558" t="b">
        <v>1</v>
      </c>
    </row>
    <row r="559" spans="1:20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s="4">
        <f t="shared" si="24"/>
        <v>1.9933333333333334</v>
      </c>
      <c r="I559">
        <f>IF(ISERROR(E559/G559),"0",E559/G559)</f>
        <v>54.117647058823529</v>
      </c>
      <c r="J559" t="s">
        <v>2016</v>
      </c>
      <c r="K559" t="s">
        <v>2038</v>
      </c>
      <c r="M559" t="s">
        <v>20</v>
      </c>
      <c r="N559" t="s">
        <v>21</v>
      </c>
      <c r="O559">
        <v>1443762000</v>
      </c>
      <c r="P559" s="8">
        <f t="shared" si="25"/>
        <v>42278.208333333328</v>
      </c>
      <c r="Q559">
        <v>1444021200</v>
      </c>
      <c r="R559" s="8">
        <f t="shared" si="26"/>
        <v>42281.208333333328</v>
      </c>
      <c r="S559" t="b">
        <v>0</v>
      </c>
      <c r="T559" t="b">
        <v>1</v>
      </c>
    </row>
    <row r="560" spans="1:20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s="4">
        <f t="shared" si="24"/>
        <v>1.373448275862069</v>
      </c>
      <c r="I560">
        <f>IF(ISERROR(E560/G560),"0",E560/G560)</f>
        <v>63.222222222222221</v>
      </c>
      <c r="J560" t="s">
        <v>2014</v>
      </c>
      <c r="K560" t="s">
        <v>2015</v>
      </c>
      <c r="M560" t="s">
        <v>20</v>
      </c>
      <c r="N560" t="s">
        <v>21</v>
      </c>
      <c r="O560">
        <v>1456293600</v>
      </c>
      <c r="P560" s="8">
        <f t="shared" si="25"/>
        <v>42423.25</v>
      </c>
      <c r="Q560">
        <v>1460005200</v>
      </c>
      <c r="R560" s="8">
        <f t="shared" si="26"/>
        <v>42466.208333333328</v>
      </c>
      <c r="S560" t="b">
        <v>0</v>
      </c>
      <c r="T560" t="b">
        <v>0</v>
      </c>
    </row>
    <row r="561" spans="1:20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s="4">
        <f t="shared" si="24"/>
        <v>1.009696106362773</v>
      </c>
      <c r="I561">
        <f>IF(ISERROR(E561/G561),"0",E561/G561)</f>
        <v>104.03228962818004</v>
      </c>
      <c r="J561" t="s">
        <v>2014</v>
      </c>
      <c r="K561" t="s">
        <v>2015</v>
      </c>
      <c r="M561" t="s">
        <v>20</v>
      </c>
      <c r="N561" t="s">
        <v>21</v>
      </c>
      <c r="O561">
        <v>1470114000</v>
      </c>
      <c r="P561" s="8">
        <f t="shared" si="25"/>
        <v>42583.208333333328</v>
      </c>
      <c r="Q561">
        <v>1470718800</v>
      </c>
      <c r="R561" s="8">
        <f t="shared" si="26"/>
        <v>42590.208333333328</v>
      </c>
      <c r="S561" t="b">
        <v>0</v>
      </c>
      <c r="T561" t="b">
        <v>0</v>
      </c>
    </row>
    <row r="562" spans="1:20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s="4">
        <f t="shared" si="24"/>
        <v>7.9416000000000002</v>
      </c>
      <c r="I562">
        <f>IF(ISERROR(E562/G562),"0",E562/G562)</f>
        <v>49.994334277620396</v>
      </c>
      <c r="J562" t="s">
        <v>2016</v>
      </c>
      <c r="K562" t="s">
        <v>2024</v>
      </c>
      <c r="M562" t="s">
        <v>20</v>
      </c>
      <c r="N562" t="s">
        <v>21</v>
      </c>
      <c r="O562">
        <v>1321596000</v>
      </c>
      <c r="P562" s="8">
        <f t="shared" si="25"/>
        <v>40864.25</v>
      </c>
      <c r="Q562">
        <v>1325052000</v>
      </c>
      <c r="R562" s="8">
        <f t="shared" si="26"/>
        <v>40904.25</v>
      </c>
      <c r="S562" t="b">
        <v>0</v>
      </c>
      <c r="T562" t="b">
        <v>0</v>
      </c>
    </row>
    <row r="563" spans="1:20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s="4">
        <f t="shared" si="24"/>
        <v>3.6970000000000001</v>
      </c>
      <c r="I563">
        <f>IF(ISERROR(E563/G563),"0",E563/G563)</f>
        <v>56.015151515151516</v>
      </c>
      <c r="J563" t="s">
        <v>2014</v>
      </c>
      <c r="K563" t="s">
        <v>2015</v>
      </c>
      <c r="M563" t="s">
        <v>86</v>
      </c>
      <c r="N563" t="s">
        <v>87</v>
      </c>
      <c r="O563">
        <v>1318827600</v>
      </c>
      <c r="P563" s="8">
        <f t="shared" si="25"/>
        <v>40832.208333333336</v>
      </c>
      <c r="Q563">
        <v>1319000400</v>
      </c>
      <c r="R563" s="8">
        <f t="shared" si="26"/>
        <v>40834.208333333336</v>
      </c>
      <c r="S563" t="b">
        <v>0</v>
      </c>
      <c r="T563" t="b">
        <v>0</v>
      </c>
    </row>
    <row r="564" spans="1:20" ht="34" hidden="1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s="4">
        <f t="shared" si="24"/>
        <v>0.12818181818181817</v>
      </c>
      <c r="I564">
        <f>IF(ISERROR(E564/G564),"0",E564/G564)</f>
        <v>48.807692307692307</v>
      </c>
      <c r="J564" t="s">
        <v>2010</v>
      </c>
      <c r="K564" t="s">
        <v>2011</v>
      </c>
      <c r="M564" t="s">
        <v>86</v>
      </c>
      <c r="N564" t="s">
        <v>87</v>
      </c>
      <c r="O564">
        <v>1552366800</v>
      </c>
      <c r="P564" s="8">
        <f t="shared" si="25"/>
        <v>43535.208333333328</v>
      </c>
      <c r="Q564">
        <v>1552539600</v>
      </c>
      <c r="R564" s="8">
        <f t="shared" si="26"/>
        <v>43537.208333333328</v>
      </c>
      <c r="S564" t="b">
        <v>0</v>
      </c>
      <c r="T564" t="b">
        <v>0</v>
      </c>
    </row>
    <row r="565" spans="1:20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s="4">
        <f t="shared" si="24"/>
        <v>1.3802702702702703</v>
      </c>
      <c r="I565">
        <f>IF(ISERROR(E565/G565),"0",E565/G565)</f>
        <v>60.082352941176474</v>
      </c>
      <c r="J565" t="s">
        <v>2016</v>
      </c>
      <c r="K565" t="s">
        <v>2017</v>
      </c>
      <c r="M565" t="s">
        <v>24</v>
      </c>
      <c r="N565" t="s">
        <v>25</v>
      </c>
      <c r="O565">
        <v>1542088800</v>
      </c>
      <c r="P565" s="8">
        <f t="shared" si="25"/>
        <v>43416.25</v>
      </c>
      <c r="Q565">
        <v>1543816800</v>
      </c>
      <c r="R565" s="8">
        <f t="shared" si="26"/>
        <v>43436.25</v>
      </c>
      <c r="S565" t="b">
        <v>0</v>
      </c>
      <c r="T565" t="b">
        <v>0</v>
      </c>
    </row>
    <row r="566" spans="1:20" ht="17" hidden="1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s="4">
        <f t="shared" si="24"/>
        <v>0.83813278008298753</v>
      </c>
      <c r="I566">
        <f>IF(ISERROR(E566/G566),"0",E566/G566)</f>
        <v>78.990502793296088</v>
      </c>
      <c r="J566" t="s">
        <v>2014</v>
      </c>
      <c r="K566" t="s">
        <v>2015</v>
      </c>
      <c r="M566" t="s">
        <v>20</v>
      </c>
      <c r="N566" t="s">
        <v>21</v>
      </c>
      <c r="O566">
        <v>1426395600</v>
      </c>
      <c r="P566" s="8">
        <f t="shared" si="25"/>
        <v>42077.208333333328</v>
      </c>
      <c r="Q566">
        <v>1427086800</v>
      </c>
      <c r="R566" s="8">
        <f t="shared" si="26"/>
        <v>42085.208333333328</v>
      </c>
      <c r="S566" t="b">
        <v>0</v>
      </c>
      <c r="T566" t="b">
        <v>0</v>
      </c>
    </row>
    <row r="567" spans="1:20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s="4">
        <f t="shared" si="24"/>
        <v>2.0460063224446787</v>
      </c>
      <c r="I567">
        <f>IF(ISERROR(E567/G567),"0",E567/G567)</f>
        <v>53.99499443826474</v>
      </c>
      <c r="J567" t="s">
        <v>2014</v>
      </c>
      <c r="K567" t="s">
        <v>2015</v>
      </c>
      <c r="M567" t="s">
        <v>20</v>
      </c>
      <c r="N567" t="s">
        <v>21</v>
      </c>
      <c r="O567">
        <v>1321336800</v>
      </c>
      <c r="P567" s="8">
        <f t="shared" si="25"/>
        <v>40861.25</v>
      </c>
      <c r="Q567">
        <v>1323064800</v>
      </c>
      <c r="R567" s="8">
        <f t="shared" si="26"/>
        <v>40881.25</v>
      </c>
      <c r="S567" t="b">
        <v>0</v>
      </c>
      <c r="T567" t="b">
        <v>0</v>
      </c>
    </row>
    <row r="568" spans="1:20" ht="17" hidden="1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s="4">
        <f t="shared" si="24"/>
        <v>0.44344086021505374</v>
      </c>
      <c r="I568">
        <f>IF(ISERROR(E568/G568),"0",E568/G568)</f>
        <v>111.45945945945945</v>
      </c>
      <c r="J568" t="s">
        <v>2010</v>
      </c>
      <c r="K568" t="s">
        <v>2018</v>
      </c>
      <c r="M568" t="s">
        <v>20</v>
      </c>
      <c r="N568" t="s">
        <v>21</v>
      </c>
      <c r="O568">
        <v>1456293600</v>
      </c>
      <c r="P568" s="8">
        <f t="shared" si="25"/>
        <v>42423.25</v>
      </c>
      <c r="Q568">
        <v>1458277200</v>
      </c>
      <c r="R568" s="8">
        <f t="shared" si="26"/>
        <v>42446.208333333328</v>
      </c>
      <c r="S568" t="b">
        <v>0</v>
      </c>
      <c r="T568" t="b">
        <v>1</v>
      </c>
    </row>
    <row r="569" spans="1:20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s="4">
        <f t="shared" si="24"/>
        <v>2.1860294117647059</v>
      </c>
      <c r="I569">
        <f>IF(ISERROR(E569/G569),"0",E569/G569)</f>
        <v>60.922131147540981</v>
      </c>
      <c r="J569" t="s">
        <v>2010</v>
      </c>
      <c r="K569" t="s">
        <v>2011</v>
      </c>
      <c r="M569" t="s">
        <v>20</v>
      </c>
      <c r="N569" t="s">
        <v>21</v>
      </c>
      <c r="O569">
        <v>1404968400</v>
      </c>
      <c r="P569" s="8">
        <f t="shared" si="25"/>
        <v>41829.208333333336</v>
      </c>
      <c r="Q569">
        <v>1405141200</v>
      </c>
      <c r="R569" s="8">
        <f t="shared" si="26"/>
        <v>41831.208333333336</v>
      </c>
      <c r="S569" t="b">
        <v>0</v>
      </c>
      <c r="T569" t="b">
        <v>0</v>
      </c>
    </row>
    <row r="570" spans="1:20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s="4">
        <f t="shared" si="24"/>
        <v>1.8603314917127072</v>
      </c>
      <c r="I570">
        <f>IF(ISERROR(E570/G570),"0",E570/G570)</f>
        <v>26.0015444015444</v>
      </c>
      <c r="J570" t="s">
        <v>2014</v>
      </c>
      <c r="K570" t="s">
        <v>2015</v>
      </c>
      <c r="M570" t="s">
        <v>20</v>
      </c>
      <c r="N570" t="s">
        <v>21</v>
      </c>
      <c r="O570">
        <v>1279170000</v>
      </c>
      <c r="P570" s="8">
        <f t="shared" si="25"/>
        <v>40373.208333333336</v>
      </c>
      <c r="Q570">
        <v>1283058000</v>
      </c>
      <c r="R570" s="8">
        <f t="shared" si="26"/>
        <v>40418.208333333336</v>
      </c>
      <c r="S570" t="b">
        <v>0</v>
      </c>
      <c r="T570" t="b">
        <v>0</v>
      </c>
    </row>
    <row r="571" spans="1:20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s="4">
        <f t="shared" si="24"/>
        <v>2.3733830845771142</v>
      </c>
      <c r="I571">
        <f>IF(ISERROR(E571/G571),"0",E571/G571)</f>
        <v>80.993208828522924</v>
      </c>
      <c r="J571" t="s">
        <v>2016</v>
      </c>
      <c r="K571" t="s">
        <v>2024</v>
      </c>
      <c r="M571" t="s">
        <v>94</v>
      </c>
      <c r="N571" t="s">
        <v>95</v>
      </c>
      <c r="O571">
        <v>1294725600</v>
      </c>
      <c r="P571" s="8">
        <f t="shared" si="25"/>
        <v>40553.25</v>
      </c>
      <c r="Q571">
        <v>1295762400</v>
      </c>
      <c r="R571" s="8">
        <f t="shared" si="26"/>
        <v>40565.25</v>
      </c>
      <c r="S571" t="b">
        <v>0</v>
      </c>
      <c r="T571" t="b">
        <v>0</v>
      </c>
    </row>
    <row r="572" spans="1:20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s="4">
        <f t="shared" si="24"/>
        <v>3.0565384615384614</v>
      </c>
      <c r="I572">
        <f>IF(ISERROR(E572/G572),"0",E572/G572)</f>
        <v>34.995963302752294</v>
      </c>
      <c r="J572" t="s">
        <v>2010</v>
      </c>
      <c r="K572" t="s">
        <v>2011</v>
      </c>
      <c r="M572" t="s">
        <v>20</v>
      </c>
      <c r="N572" t="s">
        <v>21</v>
      </c>
      <c r="O572">
        <v>1419055200</v>
      </c>
      <c r="P572" s="8">
        <f t="shared" si="25"/>
        <v>41992.25</v>
      </c>
      <c r="Q572">
        <v>1419573600</v>
      </c>
      <c r="R572" s="8">
        <f t="shared" si="26"/>
        <v>41998.25</v>
      </c>
      <c r="S572" t="b">
        <v>0</v>
      </c>
      <c r="T572" t="b">
        <v>1</v>
      </c>
    </row>
    <row r="573" spans="1:20" ht="17" hidden="1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s="4">
        <f t="shared" si="24"/>
        <v>0.94142857142857139</v>
      </c>
      <c r="I573">
        <f>IF(ISERROR(E573/G573),"0",E573/G573)</f>
        <v>94.142857142857139</v>
      </c>
      <c r="J573" t="s">
        <v>2016</v>
      </c>
      <c r="K573" t="s">
        <v>2027</v>
      </c>
      <c r="M573" t="s">
        <v>94</v>
      </c>
      <c r="N573" t="s">
        <v>95</v>
      </c>
      <c r="O573">
        <v>1434690000</v>
      </c>
      <c r="P573" s="8">
        <f t="shared" si="25"/>
        <v>42173.208333333328</v>
      </c>
      <c r="Q573">
        <v>1438750800</v>
      </c>
      <c r="R573" s="8">
        <f t="shared" si="26"/>
        <v>42220.208333333328</v>
      </c>
      <c r="S573" t="b">
        <v>0</v>
      </c>
      <c r="T573" t="b">
        <v>0</v>
      </c>
    </row>
    <row r="574" spans="1:20" ht="17" hidden="1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s="4">
        <f t="shared" si="24"/>
        <v>0.54400000000000004</v>
      </c>
      <c r="I574">
        <f>IF(ISERROR(E574/G574),"0",E574/G574)</f>
        <v>52.085106382978722</v>
      </c>
      <c r="J574" t="s">
        <v>2010</v>
      </c>
      <c r="K574" t="s">
        <v>2011</v>
      </c>
      <c r="M574" t="s">
        <v>20</v>
      </c>
      <c r="N574" t="s">
        <v>21</v>
      </c>
      <c r="O574">
        <v>1443416400</v>
      </c>
      <c r="P574" s="8">
        <f t="shared" si="25"/>
        <v>42274.208333333328</v>
      </c>
      <c r="Q574">
        <v>1444798800</v>
      </c>
      <c r="R574" s="8">
        <f t="shared" si="26"/>
        <v>42290.208333333328</v>
      </c>
      <c r="S574" t="b">
        <v>0</v>
      </c>
      <c r="T574" t="b">
        <v>1</v>
      </c>
    </row>
    <row r="575" spans="1:20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s="4">
        <f t="shared" si="24"/>
        <v>1.1188059701492536</v>
      </c>
      <c r="I575">
        <f>IF(ISERROR(E575/G575),"0",E575/G575)</f>
        <v>24.986666666666668</v>
      </c>
      <c r="J575" t="s">
        <v>2039</v>
      </c>
      <c r="K575" t="s">
        <v>2040</v>
      </c>
      <c r="M575" t="s">
        <v>20</v>
      </c>
      <c r="N575" t="s">
        <v>21</v>
      </c>
      <c r="O575">
        <v>1399006800</v>
      </c>
      <c r="P575" s="8">
        <f t="shared" si="25"/>
        <v>41760.208333333336</v>
      </c>
      <c r="Q575">
        <v>1399179600</v>
      </c>
      <c r="R575" s="8">
        <f t="shared" si="26"/>
        <v>41762.208333333336</v>
      </c>
      <c r="S575" t="b">
        <v>0</v>
      </c>
      <c r="T575" t="b">
        <v>0</v>
      </c>
    </row>
    <row r="576" spans="1:20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s="4">
        <f t="shared" si="24"/>
        <v>3.6914814814814814</v>
      </c>
      <c r="I576">
        <f>IF(ISERROR(E576/G576),"0",E576/G576)</f>
        <v>69.215277777777771</v>
      </c>
      <c r="J576" t="s">
        <v>2008</v>
      </c>
      <c r="K576" t="s">
        <v>2009</v>
      </c>
      <c r="M576" t="s">
        <v>20</v>
      </c>
      <c r="N576" t="s">
        <v>21</v>
      </c>
      <c r="O576">
        <v>1575698400</v>
      </c>
      <c r="P576" s="8">
        <f t="shared" si="25"/>
        <v>43805.25</v>
      </c>
      <c r="Q576">
        <v>1576562400</v>
      </c>
      <c r="R576" s="8">
        <f t="shared" si="26"/>
        <v>43815.25</v>
      </c>
      <c r="S576" t="b">
        <v>0</v>
      </c>
      <c r="T576" t="b">
        <v>1</v>
      </c>
    </row>
    <row r="577" spans="1:20" ht="17" hidden="1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s="4">
        <f t="shared" si="24"/>
        <v>0.62930372148859548</v>
      </c>
      <c r="I577">
        <f>IF(ISERROR(E577/G577),"0",E577/G577)</f>
        <v>93.944444444444443</v>
      </c>
      <c r="J577" t="s">
        <v>2014</v>
      </c>
      <c r="K577" t="s">
        <v>2015</v>
      </c>
      <c r="M577" t="s">
        <v>20</v>
      </c>
      <c r="N577" t="s">
        <v>21</v>
      </c>
      <c r="O577">
        <v>1400562000</v>
      </c>
      <c r="P577" s="8">
        <f t="shared" si="25"/>
        <v>41778.208333333336</v>
      </c>
      <c r="Q577">
        <v>1400821200</v>
      </c>
      <c r="R577" s="8">
        <f t="shared" si="26"/>
        <v>41781.208333333336</v>
      </c>
      <c r="S577" t="b">
        <v>0</v>
      </c>
      <c r="T577" t="b">
        <v>1</v>
      </c>
    </row>
    <row r="578" spans="1:20" ht="34" hidden="1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s="4">
        <f t="shared" ref="H578:H641" si="27">(E578/D578)*1</f>
        <v>0.6492783505154639</v>
      </c>
      <c r="I578">
        <f>IF(ISERROR(E578/G578),"0",E578/G578)</f>
        <v>98.40625</v>
      </c>
      <c r="J578" t="s">
        <v>2014</v>
      </c>
      <c r="K578" t="s">
        <v>2015</v>
      </c>
      <c r="M578" t="s">
        <v>20</v>
      </c>
      <c r="N578" t="s">
        <v>21</v>
      </c>
      <c r="O578">
        <v>1509512400</v>
      </c>
      <c r="P578" s="8">
        <f t="shared" si="25"/>
        <v>43039.208333333328</v>
      </c>
      <c r="Q578">
        <v>1510984800</v>
      </c>
      <c r="R578" s="8">
        <f t="shared" si="26"/>
        <v>43056.25</v>
      </c>
      <c r="S578" t="b">
        <v>0</v>
      </c>
      <c r="T578" t="b">
        <v>0</v>
      </c>
    </row>
    <row r="579" spans="1:20" ht="17" hidden="1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s="4">
        <f t="shared" si="27"/>
        <v>0.18853658536585366</v>
      </c>
      <c r="I579">
        <f>IF(ISERROR(E579/G579),"0",E579/G579)</f>
        <v>41.783783783783782</v>
      </c>
      <c r="J579" t="s">
        <v>2010</v>
      </c>
      <c r="K579" t="s">
        <v>2033</v>
      </c>
      <c r="M579" t="s">
        <v>20</v>
      </c>
      <c r="N579" t="s">
        <v>21</v>
      </c>
      <c r="O579">
        <v>1299823200</v>
      </c>
      <c r="P579" s="8">
        <f t="shared" ref="P579:P642" si="28">(((O579/60)/60)/24)+DATE(1970,1,)</f>
        <v>40612.25</v>
      </c>
      <c r="Q579">
        <v>1302066000</v>
      </c>
      <c r="R579" s="8">
        <f t="shared" ref="R579:R642" si="29">(((Q579/60)/60)/24)+DATE(1970,1,)</f>
        <v>40638.208333333336</v>
      </c>
      <c r="S579" t="b">
        <v>0</v>
      </c>
      <c r="T579" t="b">
        <v>0</v>
      </c>
    </row>
    <row r="580" spans="1:20" ht="17" hidden="1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s="4">
        <f t="shared" si="27"/>
        <v>0.1675440414507772</v>
      </c>
      <c r="I580">
        <f>IF(ISERROR(E580/G580),"0",E580/G580)</f>
        <v>65.991836734693877</v>
      </c>
      <c r="J580" t="s">
        <v>2016</v>
      </c>
      <c r="K580" t="s">
        <v>2038</v>
      </c>
      <c r="M580" t="s">
        <v>20</v>
      </c>
      <c r="N580" t="s">
        <v>21</v>
      </c>
      <c r="O580">
        <v>1322719200</v>
      </c>
      <c r="P580" s="8">
        <f t="shared" si="28"/>
        <v>40877.25</v>
      </c>
      <c r="Q580">
        <v>1322978400</v>
      </c>
      <c r="R580" s="8">
        <f t="shared" si="29"/>
        <v>40880.25</v>
      </c>
      <c r="S580" t="b">
        <v>0</v>
      </c>
      <c r="T580" t="b">
        <v>0</v>
      </c>
    </row>
    <row r="581" spans="1:20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s="4">
        <f t="shared" si="27"/>
        <v>1.0111290322580646</v>
      </c>
      <c r="I581">
        <f>IF(ISERROR(E581/G581),"0",E581/G581)</f>
        <v>72.05747126436782</v>
      </c>
      <c r="J581" t="s">
        <v>2010</v>
      </c>
      <c r="K581" t="s">
        <v>2033</v>
      </c>
      <c r="M581" t="s">
        <v>20</v>
      </c>
      <c r="N581" t="s">
        <v>21</v>
      </c>
      <c r="O581">
        <v>1312693200</v>
      </c>
      <c r="P581" s="8">
        <f t="shared" si="28"/>
        <v>40761.208333333336</v>
      </c>
      <c r="Q581">
        <v>1313730000</v>
      </c>
      <c r="R581" s="8">
        <f t="shared" si="29"/>
        <v>40773.208333333336</v>
      </c>
      <c r="S581" t="b">
        <v>0</v>
      </c>
      <c r="T581" t="b">
        <v>0</v>
      </c>
    </row>
    <row r="582" spans="1:20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s="4">
        <f t="shared" si="27"/>
        <v>3.4150228310502282</v>
      </c>
      <c r="I582">
        <f>IF(ISERROR(E582/G582),"0",E582/G582)</f>
        <v>48.003209242618745</v>
      </c>
      <c r="J582" t="s">
        <v>2014</v>
      </c>
      <c r="K582" t="s">
        <v>2015</v>
      </c>
      <c r="M582" t="s">
        <v>20</v>
      </c>
      <c r="N582" t="s">
        <v>21</v>
      </c>
      <c r="O582">
        <v>1393394400</v>
      </c>
      <c r="P582" s="8">
        <f t="shared" si="28"/>
        <v>41695.25</v>
      </c>
      <c r="Q582">
        <v>1394085600</v>
      </c>
      <c r="R582" s="8">
        <f t="shared" si="29"/>
        <v>41703.25</v>
      </c>
      <c r="S582" t="b">
        <v>0</v>
      </c>
      <c r="T582" t="b">
        <v>0</v>
      </c>
    </row>
    <row r="583" spans="1:20" ht="17" hidden="1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s="4">
        <f t="shared" si="27"/>
        <v>0.64016666666666666</v>
      </c>
      <c r="I583">
        <f>IF(ISERROR(E583/G583),"0",E583/G583)</f>
        <v>54.098591549295776</v>
      </c>
      <c r="J583" t="s">
        <v>2012</v>
      </c>
      <c r="K583" t="s">
        <v>2013</v>
      </c>
      <c r="M583" t="s">
        <v>20</v>
      </c>
      <c r="N583" t="s">
        <v>21</v>
      </c>
      <c r="O583">
        <v>1304053200</v>
      </c>
      <c r="P583" s="8">
        <f t="shared" si="28"/>
        <v>40661.208333333336</v>
      </c>
      <c r="Q583">
        <v>1305349200</v>
      </c>
      <c r="R583" s="8">
        <f t="shared" si="29"/>
        <v>40676.208333333336</v>
      </c>
      <c r="S583" t="b">
        <v>0</v>
      </c>
      <c r="T583" t="b">
        <v>0</v>
      </c>
    </row>
    <row r="584" spans="1:20" ht="17" hidden="1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s="4">
        <f t="shared" si="27"/>
        <v>0.5208045977011494</v>
      </c>
      <c r="I584">
        <f>IF(ISERROR(E584/G584),"0",E584/G584)</f>
        <v>107.88095238095238</v>
      </c>
      <c r="J584" t="s">
        <v>2025</v>
      </c>
      <c r="K584" t="s">
        <v>2026</v>
      </c>
      <c r="M584" t="s">
        <v>20</v>
      </c>
      <c r="N584" t="s">
        <v>21</v>
      </c>
      <c r="O584">
        <v>1433912400</v>
      </c>
      <c r="P584" s="8">
        <f t="shared" si="28"/>
        <v>42164.208333333328</v>
      </c>
      <c r="Q584">
        <v>1434344400</v>
      </c>
      <c r="R584" s="8">
        <f t="shared" si="29"/>
        <v>42169.208333333328</v>
      </c>
      <c r="S584" t="b">
        <v>0</v>
      </c>
      <c r="T584" t="b">
        <v>1</v>
      </c>
    </row>
    <row r="585" spans="1:20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s="4">
        <f t="shared" si="27"/>
        <v>3.2240211640211642</v>
      </c>
      <c r="I585">
        <f>IF(ISERROR(E585/G585),"0",E585/G585)</f>
        <v>67.034103410341032</v>
      </c>
      <c r="J585" t="s">
        <v>2016</v>
      </c>
      <c r="K585" t="s">
        <v>2017</v>
      </c>
      <c r="M585" t="s">
        <v>20</v>
      </c>
      <c r="N585" t="s">
        <v>21</v>
      </c>
      <c r="O585">
        <v>1329717600</v>
      </c>
      <c r="P585" s="8">
        <f t="shared" si="28"/>
        <v>40958.25</v>
      </c>
      <c r="Q585">
        <v>1331186400</v>
      </c>
      <c r="R585" s="8">
        <f t="shared" si="29"/>
        <v>40975.25</v>
      </c>
      <c r="S585" t="b">
        <v>0</v>
      </c>
      <c r="T585" t="b">
        <v>0</v>
      </c>
    </row>
    <row r="586" spans="1:20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s="4">
        <f t="shared" si="27"/>
        <v>1.1950810185185186</v>
      </c>
      <c r="I586">
        <f>IF(ISERROR(E586/G586),"0",E586/G586)</f>
        <v>64.01425914445133</v>
      </c>
      <c r="J586" t="s">
        <v>2012</v>
      </c>
      <c r="K586" t="s">
        <v>2013</v>
      </c>
      <c r="M586" t="s">
        <v>20</v>
      </c>
      <c r="N586" t="s">
        <v>21</v>
      </c>
      <c r="O586">
        <v>1335330000</v>
      </c>
      <c r="P586" s="8">
        <f t="shared" si="28"/>
        <v>41023.208333333336</v>
      </c>
      <c r="Q586">
        <v>1336539600</v>
      </c>
      <c r="R586" s="8">
        <f t="shared" si="29"/>
        <v>41037.208333333336</v>
      </c>
      <c r="S586" t="b">
        <v>0</v>
      </c>
      <c r="T586" t="b">
        <v>0</v>
      </c>
    </row>
    <row r="587" spans="1:20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s="4">
        <f t="shared" si="27"/>
        <v>1.4679775280898877</v>
      </c>
      <c r="I587">
        <f>IF(ISERROR(E587/G587),"0",E587/G587)</f>
        <v>96.066176470588232</v>
      </c>
      <c r="J587" t="s">
        <v>2022</v>
      </c>
      <c r="K587" t="s">
        <v>2034</v>
      </c>
      <c r="M587" t="s">
        <v>20</v>
      </c>
      <c r="N587" t="s">
        <v>21</v>
      </c>
      <c r="O587">
        <v>1268888400</v>
      </c>
      <c r="P587" s="8">
        <f t="shared" si="28"/>
        <v>40254.208333333336</v>
      </c>
      <c r="Q587">
        <v>1269752400</v>
      </c>
      <c r="R587" s="8">
        <f t="shared" si="29"/>
        <v>40264.208333333336</v>
      </c>
      <c r="S587" t="b">
        <v>0</v>
      </c>
      <c r="T587" t="b">
        <v>0</v>
      </c>
    </row>
    <row r="588" spans="1:20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s="4">
        <f t="shared" si="27"/>
        <v>9.5057142857142853</v>
      </c>
      <c r="I588">
        <f>IF(ISERROR(E588/G588),"0",E588/G588)</f>
        <v>51.184615384615384</v>
      </c>
      <c r="J588" t="s">
        <v>2010</v>
      </c>
      <c r="K588" t="s">
        <v>2011</v>
      </c>
      <c r="M588" t="s">
        <v>20</v>
      </c>
      <c r="N588" t="s">
        <v>21</v>
      </c>
      <c r="O588">
        <v>1289973600</v>
      </c>
      <c r="P588" s="8">
        <f t="shared" si="28"/>
        <v>40498.25</v>
      </c>
      <c r="Q588">
        <v>1291615200</v>
      </c>
      <c r="R588" s="8">
        <f t="shared" si="29"/>
        <v>40517.25</v>
      </c>
      <c r="S588" t="b">
        <v>0</v>
      </c>
      <c r="T588" t="b">
        <v>0</v>
      </c>
    </row>
    <row r="589" spans="1:20" ht="17" hidden="1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s="4">
        <f t="shared" si="27"/>
        <v>0.72893617021276591</v>
      </c>
      <c r="I589">
        <f>IF(ISERROR(E589/G589),"0",E589/G589)</f>
        <v>43.92307692307692</v>
      </c>
      <c r="J589" t="s">
        <v>2008</v>
      </c>
      <c r="K589" t="s">
        <v>2009</v>
      </c>
      <c r="M589" t="s">
        <v>15</v>
      </c>
      <c r="N589" t="s">
        <v>16</v>
      </c>
      <c r="O589">
        <v>1547877600</v>
      </c>
      <c r="P589" s="8">
        <f t="shared" si="28"/>
        <v>43483.25</v>
      </c>
      <c r="Q589">
        <v>1552366800</v>
      </c>
      <c r="R589" s="8">
        <f t="shared" si="29"/>
        <v>43535.208333333328</v>
      </c>
      <c r="S589" t="b">
        <v>0</v>
      </c>
      <c r="T589" t="b">
        <v>1</v>
      </c>
    </row>
    <row r="590" spans="1:20" ht="17" hidden="1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s="4">
        <f t="shared" si="27"/>
        <v>0.7900824873096447</v>
      </c>
      <c r="I590">
        <f>IF(ISERROR(E590/G590),"0",E590/G590)</f>
        <v>91.021198830409361</v>
      </c>
      <c r="J590" t="s">
        <v>2014</v>
      </c>
      <c r="K590" t="s">
        <v>2015</v>
      </c>
      <c r="M590" t="s">
        <v>36</v>
      </c>
      <c r="N590" t="s">
        <v>37</v>
      </c>
      <c r="O590">
        <v>1269493200</v>
      </c>
      <c r="P590" s="8">
        <f t="shared" si="28"/>
        <v>40261.208333333336</v>
      </c>
      <c r="Q590">
        <v>1272171600</v>
      </c>
      <c r="R590" s="8">
        <f t="shared" si="29"/>
        <v>40292.208333333336</v>
      </c>
      <c r="S590" t="b">
        <v>0</v>
      </c>
      <c r="T590" t="b">
        <v>0</v>
      </c>
    </row>
    <row r="591" spans="1:20" ht="17" hidden="1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s="4">
        <f t="shared" si="27"/>
        <v>0.64721518987341775</v>
      </c>
      <c r="I591">
        <f>IF(ISERROR(E591/G591),"0",E591/G591)</f>
        <v>50.127450980392155</v>
      </c>
      <c r="J591" t="s">
        <v>2016</v>
      </c>
      <c r="K591" t="s">
        <v>2017</v>
      </c>
      <c r="M591" t="s">
        <v>20</v>
      </c>
      <c r="N591" t="s">
        <v>21</v>
      </c>
      <c r="O591">
        <v>1436072400</v>
      </c>
      <c r="P591" s="8">
        <f t="shared" si="28"/>
        <v>42189.208333333328</v>
      </c>
      <c r="Q591">
        <v>1436677200</v>
      </c>
      <c r="R591" s="8">
        <f t="shared" si="29"/>
        <v>42196.208333333328</v>
      </c>
      <c r="S591" t="b">
        <v>0</v>
      </c>
      <c r="T591" t="b">
        <v>0</v>
      </c>
    </row>
    <row r="592" spans="1:20" ht="34" hidden="1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s="4">
        <f t="shared" si="27"/>
        <v>0.82028169014084507</v>
      </c>
      <c r="I592">
        <f>IF(ISERROR(E592/G592),"0",E592/G592)</f>
        <v>67.720930232558146</v>
      </c>
      <c r="J592" t="s">
        <v>2022</v>
      </c>
      <c r="K592" t="s">
        <v>2031</v>
      </c>
      <c r="M592" t="s">
        <v>24</v>
      </c>
      <c r="N592" t="s">
        <v>25</v>
      </c>
      <c r="O592">
        <v>1419141600</v>
      </c>
      <c r="P592" s="8">
        <f t="shared" si="28"/>
        <v>41993.25</v>
      </c>
      <c r="Q592">
        <v>1420092000</v>
      </c>
      <c r="R592" s="8">
        <f t="shared" si="29"/>
        <v>42004.25</v>
      </c>
      <c r="S592" t="b">
        <v>0</v>
      </c>
      <c r="T592" t="b">
        <v>0</v>
      </c>
    </row>
    <row r="593" spans="1:20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s="4">
        <f t="shared" si="27"/>
        <v>10.376666666666667</v>
      </c>
      <c r="I593">
        <f>IF(ISERROR(E593/G593),"0",E593/G593)</f>
        <v>61.03921568627451</v>
      </c>
      <c r="J593" t="s">
        <v>2025</v>
      </c>
      <c r="K593" t="s">
        <v>2026</v>
      </c>
      <c r="M593" t="s">
        <v>20</v>
      </c>
      <c r="N593" t="s">
        <v>21</v>
      </c>
      <c r="O593">
        <v>1279083600</v>
      </c>
      <c r="P593" s="8">
        <f t="shared" si="28"/>
        <v>40372.208333333336</v>
      </c>
      <c r="Q593">
        <v>1279947600</v>
      </c>
      <c r="R593" s="8">
        <f t="shared" si="29"/>
        <v>40382.208333333336</v>
      </c>
      <c r="S593" t="b">
        <v>0</v>
      </c>
      <c r="T593" t="b">
        <v>0</v>
      </c>
    </row>
    <row r="594" spans="1:20" ht="34" hidden="1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s="4">
        <f t="shared" si="27"/>
        <v>0.12910076530612244</v>
      </c>
      <c r="I594">
        <f>IF(ISERROR(E594/G594),"0",E594/G594)</f>
        <v>80.011857707509876</v>
      </c>
      <c r="J594" t="s">
        <v>2014</v>
      </c>
      <c r="K594" t="s">
        <v>2015</v>
      </c>
      <c r="M594" t="s">
        <v>20</v>
      </c>
      <c r="N594" t="s">
        <v>21</v>
      </c>
      <c r="O594">
        <v>1401426000</v>
      </c>
      <c r="P594" s="8">
        <f t="shared" si="28"/>
        <v>41788.208333333336</v>
      </c>
      <c r="Q594">
        <v>1402203600</v>
      </c>
      <c r="R594" s="8">
        <f t="shared" si="29"/>
        <v>41797.208333333336</v>
      </c>
      <c r="S594" t="b">
        <v>0</v>
      </c>
      <c r="T594" t="b">
        <v>0</v>
      </c>
    </row>
    <row r="595" spans="1:20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s="4">
        <f t="shared" si="27"/>
        <v>1.5484210526315789</v>
      </c>
      <c r="I595">
        <f>IF(ISERROR(E595/G595),"0",E595/G595)</f>
        <v>47.001497753369947</v>
      </c>
      <c r="J595" t="s">
        <v>2016</v>
      </c>
      <c r="K595" t="s">
        <v>2024</v>
      </c>
      <c r="M595" t="s">
        <v>20</v>
      </c>
      <c r="N595" t="s">
        <v>21</v>
      </c>
      <c r="O595">
        <v>1395810000</v>
      </c>
      <c r="P595" s="8">
        <f t="shared" si="28"/>
        <v>41723.208333333336</v>
      </c>
      <c r="Q595">
        <v>1396933200</v>
      </c>
      <c r="R595" s="8">
        <f t="shared" si="29"/>
        <v>41736.208333333336</v>
      </c>
      <c r="S595" t="b">
        <v>0</v>
      </c>
      <c r="T595" t="b">
        <v>0</v>
      </c>
    </row>
    <row r="596" spans="1:20" ht="34" hidden="1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s="4">
        <f t="shared" si="27"/>
        <v>7.0991735537190084E-2</v>
      </c>
      <c r="I596">
        <f>IF(ISERROR(E596/G596),"0",E596/G596)</f>
        <v>71.127388535031841</v>
      </c>
      <c r="J596" t="s">
        <v>2014</v>
      </c>
      <c r="K596" t="s">
        <v>2015</v>
      </c>
      <c r="M596" t="s">
        <v>20</v>
      </c>
      <c r="N596" t="s">
        <v>21</v>
      </c>
      <c r="O596">
        <v>1467003600</v>
      </c>
      <c r="P596" s="8">
        <f t="shared" si="28"/>
        <v>42547.208333333328</v>
      </c>
      <c r="Q596">
        <v>1467262800</v>
      </c>
      <c r="R596" s="8">
        <f t="shared" si="29"/>
        <v>42550.208333333328</v>
      </c>
      <c r="S596" t="b">
        <v>0</v>
      </c>
      <c r="T596" t="b">
        <v>1</v>
      </c>
    </row>
    <row r="597" spans="1:20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s="4">
        <f t="shared" si="27"/>
        <v>2.0852773826458035</v>
      </c>
      <c r="I597">
        <f>IF(ISERROR(E597/G597),"0",E597/G597)</f>
        <v>89.99079189686924</v>
      </c>
      <c r="J597" t="s">
        <v>2014</v>
      </c>
      <c r="K597" t="s">
        <v>2015</v>
      </c>
      <c r="M597" t="s">
        <v>20</v>
      </c>
      <c r="N597" t="s">
        <v>21</v>
      </c>
      <c r="O597">
        <v>1268715600</v>
      </c>
      <c r="P597" s="8">
        <f t="shared" si="28"/>
        <v>40252.208333333336</v>
      </c>
      <c r="Q597">
        <v>1270530000</v>
      </c>
      <c r="R597" s="8">
        <f t="shared" si="29"/>
        <v>40273.208333333336</v>
      </c>
      <c r="S597" t="b">
        <v>0</v>
      </c>
      <c r="T597" t="b">
        <v>1</v>
      </c>
    </row>
    <row r="598" spans="1:20" ht="17" hidden="1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s="4">
        <f t="shared" si="27"/>
        <v>0.99683544303797467</v>
      </c>
      <c r="I598">
        <f>IF(ISERROR(E598/G598),"0",E598/G598)</f>
        <v>43.032786885245905</v>
      </c>
      <c r="J598" t="s">
        <v>2016</v>
      </c>
      <c r="K598" t="s">
        <v>2019</v>
      </c>
      <c r="M598" t="s">
        <v>20</v>
      </c>
      <c r="N598" t="s">
        <v>21</v>
      </c>
      <c r="O598">
        <v>1457157600</v>
      </c>
      <c r="P598" s="8">
        <f t="shared" si="28"/>
        <v>42433.25</v>
      </c>
      <c r="Q598">
        <v>1457762400</v>
      </c>
      <c r="R598" s="8">
        <f t="shared" si="29"/>
        <v>42440.25</v>
      </c>
      <c r="S598" t="b">
        <v>0</v>
      </c>
      <c r="T598" t="b">
        <v>1</v>
      </c>
    </row>
    <row r="599" spans="1:20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s="4">
        <f t="shared" si="27"/>
        <v>2.0159756097560977</v>
      </c>
      <c r="I599">
        <f>IF(ISERROR(E599/G599),"0",E599/G599)</f>
        <v>67.997714808043881</v>
      </c>
      <c r="J599" t="s">
        <v>2014</v>
      </c>
      <c r="K599" t="s">
        <v>2015</v>
      </c>
      <c r="M599" t="s">
        <v>20</v>
      </c>
      <c r="N599" t="s">
        <v>21</v>
      </c>
      <c r="O599">
        <v>1573970400</v>
      </c>
      <c r="P599" s="8">
        <f t="shared" si="28"/>
        <v>43785.25</v>
      </c>
      <c r="Q599">
        <v>1575525600</v>
      </c>
      <c r="R599" s="8">
        <f t="shared" si="29"/>
        <v>43803.25</v>
      </c>
      <c r="S599" t="b">
        <v>0</v>
      </c>
      <c r="T599" t="b">
        <v>0</v>
      </c>
    </row>
    <row r="600" spans="1:20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s="4">
        <f t="shared" si="27"/>
        <v>1.6209032258064515</v>
      </c>
      <c r="I600">
        <f>IF(ISERROR(E600/G600),"0",E600/G600)</f>
        <v>73.004566210045667</v>
      </c>
      <c r="J600" t="s">
        <v>2010</v>
      </c>
      <c r="K600" t="s">
        <v>2011</v>
      </c>
      <c r="M600" t="s">
        <v>94</v>
      </c>
      <c r="N600" t="s">
        <v>95</v>
      </c>
      <c r="O600">
        <v>1276578000</v>
      </c>
      <c r="P600" s="8">
        <f t="shared" si="28"/>
        <v>40343.208333333336</v>
      </c>
      <c r="Q600">
        <v>1279083600</v>
      </c>
      <c r="R600" s="8">
        <f t="shared" si="29"/>
        <v>40372.208333333336</v>
      </c>
      <c r="S600" t="b">
        <v>0</v>
      </c>
      <c r="T600" t="b">
        <v>0</v>
      </c>
    </row>
    <row r="601" spans="1:20" ht="34" hidden="1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s="4">
        <f t="shared" si="27"/>
        <v>3.6436208125445471E-2</v>
      </c>
      <c r="I601">
        <f>IF(ISERROR(E601/G601),"0",E601/G601)</f>
        <v>62.341463414634148</v>
      </c>
      <c r="J601" t="s">
        <v>2016</v>
      </c>
      <c r="K601" t="s">
        <v>2017</v>
      </c>
      <c r="M601" t="s">
        <v>32</v>
      </c>
      <c r="N601" t="s">
        <v>33</v>
      </c>
      <c r="O601">
        <v>1423720800</v>
      </c>
      <c r="P601" s="8">
        <f t="shared" si="28"/>
        <v>42046.25</v>
      </c>
      <c r="Q601">
        <v>1424412000</v>
      </c>
      <c r="R601" s="8">
        <f t="shared" si="29"/>
        <v>42054.25</v>
      </c>
      <c r="S601" t="b">
        <v>0</v>
      </c>
      <c r="T601" t="b">
        <v>0</v>
      </c>
    </row>
    <row r="602" spans="1:20" ht="17" hidden="1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s="4">
        <f t="shared" si="27"/>
        <v>0.05</v>
      </c>
      <c r="I602">
        <f>IF(ISERROR(E602/G602),"0",E602/G602)</f>
        <v>5</v>
      </c>
      <c r="J602" t="s">
        <v>2008</v>
      </c>
      <c r="K602" t="s">
        <v>2009</v>
      </c>
      <c r="M602" t="s">
        <v>36</v>
      </c>
      <c r="N602" t="s">
        <v>37</v>
      </c>
      <c r="O602">
        <v>1375160400</v>
      </c>
      <c r="P602" s="8">
        <f t="shared" si="28"/>
        <v>41484.208333333336</v>
      </c>
      <c r="Q602">
        <v>1376197200</v>
      </c>
      <c r="R602" s="8">
        <f t="shared" si="29"/>
        <v>41496.208333333336</v>
      </c>
      <c r="S602" t="b">
        <v>0</v>
      </c>
      <c r="T602" t="b">
        <v>0</v>
      </c>
    </row>
    <row r="603" spans="1:20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s="4">
        <f t="shared" si="27"/>
        <v>2.0663492063492064</v>
      </c>
      <c r="I603">
        <f>IF(ISERROR(E603/G603),"0",E603/G603)</f>
        <v>67.103092783505161</v>
      </c>
      <c r="J603" t="s">
        <v>2012</v>
      </c>
      <c r="K603" t="s">
        <v>2021</v>
      </c>
      <c r="M603" t="s">
        <v>20</v>
      </c>
      <c r="N603" t="s">
        <v>21</v>
      </c>
      <c r="O603">
        <v>1401426000</v>
      </c>
      <c r="P603" s="8">
        <f t="shared" si="28"/>
        <v>41788.208333333336</v>
      </c>
      <c r="Q603">
        <v>1402894800</v>
      </c>
      <c r="R603" s="8">
        <f t="shared" si="29"/>
        <v>41805.208333333336</v>
      </c>
      <c r="S603" t="b">
        <v>1</v>
      </c>
      <c r="T603" t="b">
        <v>0</v>
      </c>
    </row>
    <row r="604" spans="1:20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s="4">
        <f t="shared" si="27"/>
        <v>1.2823628691983122</v>
      </c>
      <c r="I604">
        <f>IF(ISERROR(E604/G604),"0",E604/G604)</f>
        <v>79.978947368421046</v>
      </c>
      <c r="J604" t="s">
        <v>2014</v>
      </c>
      <c r="K604" t="s">
        <v>2015</v>
      </c>
      <c r="M604" t="s">
        <v>20</v>
      </c>
      <c r="N604" t="s">
        <v>21</v>
      </c>
      <c r="O604">
        <v>1433480400</v>
      </c>
      <c r="P604" s="8">
        <f t="shared" si="28"/>
        <v>42159.208333333328</v>
      </c>
      <c r="Q604">
        <v>1434430800</v>
      </c>
      <c r="R604" s="8">
        <f t="shared" si="29"/>
        <v>42170.208333333328</v>
      </c>
      <c r="S604" t="b">
        <v>0</v>
      </c>
      <c r="T604" t="b">
        <v>0</v>
      </c>
    </row>
    <row r="605" spans="1:20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s="4">
        <f t="shared" si="27"/>
        <v>1.1966037735849056</v>
      </c>
      <c r="I605">
        <f>IF(ISERROR(E605/G605),"0",E605/G605)</f>
        <v>62.176470588235297</v>
      </c>
      <c r="J605" t="s">
        <v>2014</v>
      </c>
      <c r="K605" t="s">
        <v>2015</v>
      </c>
      <c r="M605" t="s">
        <v>20</v>
      </c>
      <c r="N605" t="s">
        <v>21</v>
      </c>
      <c r="O605">
        <v>1555563600</v>
      </c>
      <c r="P605" s="8">
        <f t="shared" si="28"/>
        <v>43572.208333333328</v>
      </c>
      <c r="Q605">
        <v>1557896400</v>
      </c>
      <c r="R605" s="8">
        <f t="shared" si="29"/>
        <v>43599.208333333328</v>
      </c>
      <c r="S605" t="b">
        <v>0</v>
      </c>
      <c r="T605" t="b">
        <v>0</v>
      </c>
    </row>
    <row r="606" spans="1:20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s="4">
        <f t="shared" si="27"/>
        <v>1.7073055242390078</v>
      </c>
      <c r="I606">
        <f>IF(ISERROR(E606/G606),"0",E606/G606)</f>
        <v>53.005950297514879</v>
      </c>
      <c r="J606" t="s">
        <v>2014</v>
      </c>
      <c r="K606" t="s">
        <v>2015</v>
      </c>
      <c r="M606" t="s">
        <v>20</v>
      </c>
      <c r="N606" t="s">
        <v>21</v>
      </c>
      <c r="O606">
        <v>1295676000</v>
      </c>
      <c r="P606" s="8">
        <f t="shared" si="28"/>
        <v>40564.25</v>
      </c>
      <c r="Q606">
        <v>1297490400</v>
      </c>
      <c r="R606" s="8">
        <f t="shared" si="29"/>
        <v>40585.25</v>
      </c>
      <c r="S606" t="b">
        <v>0</v>
      </c>
      <c r="T606" t="b">
        <v>0</v>
      </c>
    </row>
    <row r="607" spans="1:20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s="4">
        <f t="shared" si="27"/>
        <v>1.8721212121212121</v>
      </c>
      <c r="I607">
        <f>IF(ISERROR(E607/G607),"0",E607/G607)</f>
        <v>57.738317757009348</v>
      </c>
      <c r="J607" t="s">
        <v>2022</v>
      </c>
      <c r="K607" t="s">
        <v>2023</v>
      </c>
      <c r="M607" t="s">
        <v>20</v>
      </c>
      <c r="N607" t="s">
        <v>21</v>
      </c>
      <c r="O607">
        <v>1443848400</v>
      </c>
      <c r="P607" s="8">
        <f t="shared" si="28"/>
        <v>42279.208333333328</v>
      </c>
      <c r="Q607">
        <v>1447394400</v>
      </c>
      <c r="R607" s="8">
        <f t="shared" si="29"/>
        <v>42320.25</v>
      </c>
      <c r="S607" t="b">
        <v>0</v>
      </c>
      <c r="T607" t="b">
        <v>0</v>
      </c>
    </row>
    <row r="608" spans="1:20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s="4">
        <f t="shared" si="27"/>
        <v>1.8838235294117647</v>
      </c>
      <c r="I608">
        <f>IF(ISERROR(E608/G608),"0",E608/G608)</f>
        <v>40.03125</v>
      </c>
      <c r="J608" t="s">
        <v>2010</v>
      </c>
      <c r="K608" t="s">
        <v>2011</v>
      </c>
      <c r="M608" t="s">
        <v>36</v>
      </c>
      <c r="N608" t="s">
        <v>37</v>
      </c>
      <c r="O608">
        <v>1457330400</v>
      </c>
      <c r="P608" s="8">
        <f t="shared" si="28"/>
        <v>42435.25</v>
      </c>
      <c r="Q608">
        <v>1458277200</v>
      </c>
      <c r="R608" s="8">
        <f t="shared" si="29"/>
        <v>42446.208333333328</v>
      </c>
      <c r="S608" t="b">
        <v>0</v>
      </c>
      <c r="T608" t="b">
        <v>0</v>
      </c>
    </row>
    <row r="609" spans="1:20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s="4">
        <f t="shared" si="27"/>
        <v>1.3129869186046512</v>
      </c>
      <c r="I609">
        <f>IF(ISERROR(E609/G609),"0",E609/G609)</f>
        <v>81.016591928251117</v>
      </c>
      <c r="J609" t="s">
        <v>2008</v>
      </c>
      <c r="K609" t="s">
        <v>2009</v>
      </c>
      <c r="M609" t="s">
        <v>20</v>
      </c>
      <c r="N609" t="s">
        <v>21</v>
      </c>
      <c r="O609">
        <v>1395550800</v>
      </c>
      <c r="P609" s="8">
        <f t="shared" si="28"/>
        <v>41720.208333333336</v>
      </c>
      <c r="Q609">
        <v>1395723600</v>
      </c>
      <c r="R609" s="8">
        <f t="shared" si="29"/>
        <v>41722.208333333336</v>
      </c>
      <c r="S609" t="b">
        <v>0</v>
      </c>
      <c r="T609" t="b">
        <v>0</v>
      </c>
    </row>
    <row r="610" spans="1:20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s="4">
        <f t="shared" si="27"/>
        <v>2.8397435897435899</v>
      </c>
      <c r="I610">
        <f>IF(ISERROR(E610/G610),"0",E610/G610)</f>
        <v>35.047468354430379</v>
      </c>
      <c r="J610" t="s">
        <v>2010</v>
      </c>
      <c r="K610" t="s">
        <v>2033</v>
      </c>
      <c r="M610" t="s">
        <v>20</v>
      </c>
      <c r="N610" t="s">
        <v>21</v>
      </c>
      <c r="O610">
        <v>1551852000</v>
      </c>
      <c r="P610" s="8">
        <f t="shared" si="28"/>
        <v>43529.25</v>
      </c>
      <c r="Q610">
        <v>1552197600</v>
      </c>
      <c r="R610" s="8">
        <f t="shared" si="29"/>
        <v>43533.25</v>
      </c>
      <c r="S610" t="b">
        <v>0</v>
      </c>
      <c r="T610" t="b">
        <v>1</v>
      </c>
    </row>
    <row r="611" spans="1:20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s="4">
        <f t="shared" si="27"/>
        <v>1.2041999999999999</v>
      </c>
      <c r="I611">
        <f>IF(ISERROR(E611/G611),"0",E611/G611)</f>
        <v>102.92307692307692</v>
      </c>
      <c r="J611" t="s">
        <v>2016</v>
      </c>
      <c r="K611" t="s">
        <v>2038</v>
      </c>
      <c r="M611" t="s">
        <v>20</v>
      </c>
      <c r="N611" t="s">
        <v>21</v>
      </c>
      <c r="O611">
        <v>1547618400</v>
      </c>
      <c r="P611" s="8">
        <f t="shared" si="28"/>
        <v>43480.25</v>
      </c>
      <c r="Q611">
        <v>1549087200</v>
      </c>
      <c r="R611" s="8">
        <f t="shared" si="29"/>
        <v>43497.25</v>
      </c>
      <c r="S611" t="b">
        <v>0</v>
      </c>
      <c r="T611" t="b">
        <v>0</v>
      </c>
    </row>
    <row r="612" spans="1:20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s="4">
        <f t="shared" si="27"/>
        <v>4.1905607476635511</v>
      </c>
      <c r="I612">
        <f>IF(ISERROR(E612/G612),"0",E612/G612)</f>
        <v>27.998126756166094</v>
      </c>
      <c r="J612" t="s">
        <v>2014</v>
      </c>
      <c r="K612" t="s">
        <v>2015</v>
      </c>
      <c r="M612" t="s">
        <v>20</v>
      </c>
      <c r="N612" t="s">
        <v>21</v>
      </c>
      <c r="O612">
        <v>1355637600</v>
      </c>
      <c r="P612" s="8">
        <f t="shared" si="28"/>
        <v>41258.25</v>
      </c>
      <c r="Q612">
        <v>1356847200</v>
      </c>
      <c r="R612" s="8">
        <f t="shared" si="29"/>
        <v>41272.25</v>
      </c>
      <c r="S612" t="b">
        <v>0</v>
      </c>
      <c r="T612" t="b">
        <v>0</v>
      </c>
    </row>
    <row r="613" spans="1:20" ht="17" hidden="1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s="4">
        <f t="shared" si="27"/>
        <v>0.13853658536585367</v>
      </c>
      <c r="I613">
        <f>IF(ISERROR(E613/G613),"0",E613/G613)</f>
        <v>75.733333333333334</v>
      </c>
      <c r="J613" t="s">
        <v>2014</v>
      </c>
      <c r="K613" t="s">
        <v>2015</v>
      </c>
      <c r="M613" t="s">
        <v>20</v>
      </c>
      <c r="N613" t="s">
        <v>21</v>
      </c>
      <c r="O613">
        <v>1374728400</v>
      </c>
      <c r="P613" s="8">
        <f t="shared" si="28"/>
        <v>41479.208333333336</v>
      </c>
      <c r="Q613">
        <v>1375765200</v>
      </c>
      <c r="R613" s="8">
        <f t="shared" si="29"/>
        <v>41491.208333333336</v>
      </c>
      <c r="S613" t="b">
        <v>0</v>
      </c>
      <c r="T613" t="b">
        <v>0</v>
      </c>
    </row>
    <row r="614" spans="1:20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s="4">
        <f t="shared" si="27"/>
        <v>1.3943548387096774</v>
      </c>
      <c r="I614">
        <f>IF(ISERROR(E614/G614),"0",E614/G614)</f>
        <v>45.026041666666664</v>
      </c>
      <c r="J614" t="s">
        <v>2010</v>
      </c>
      <c r="K614" t="s">
        <v>2018</v>
      </c>
      <c r="M614" t="s">
        <v>20</v>
      </c>
      <c r="N614" t="s">
        <v>21</v>
      </c>
      <c r="O614">
        <v>1287810000</v>
      </c>
      <c r="P614" s="8">
        <f t="shared" si="28"/>
        <v>40473.208333333336</v>
      </c>
      <c r="Q614">
        <v>1289800800</v>
      </c>
      <c r="R614" s="8">
        <f t="shared" si="29"/>
        <v>40496.25</v>
      </c>
      <c r="S614" t="b">
        <v>0</v>
      </c>
      <c r="T614" t="b">
        <v>0</v>
      </c>
    </row>
    <row r="615" spans="1:20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s="4">
        <f t="shared" si="27"/>
        <v>1.74</v>
      </c>
      <c r="I615">
        <f>IF(ISERROR(E615/G615),"0",E615/G615)</f>
        <v>73.615384615384613</v>
      </c>
      <c r="J615" t="s">
        <v>2014</v>
      </c>
      <c r="K615" t="s">
        <v>2015</v>
      </c>
      <c r="M615" t="s">
        <v>15</v>
      </c>
      <c r="N615" t="s">
        <v>16</v>
      </c>
      <c r="O615">
        <v>1503723600</v>
      </c>
      <c r="P615" s="8">
        <f t="shared" si="28"/>
        <v>42972.208333333328</v>
      </c>
      <c r="Q615">
        <v>1504501200</v>
      </c>
      <c r="R615" s="8">
        <f t="shared" si="29"/>
        <v>42981.208333333328</v>
      </c>
      <c r="S615" t="b">
        <v>0</v>
      </c>
      <c r="T615" t="b">
        <v>0</v>
      </c>
    </row>
    <row r="616" spans="1:20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s="4">
        <f t="shared" si="27"/>
        <v>1.5549056603773586</v>
      </c>
      <c r="I616">
        <f>IF(ISERROR(E616/G616),"0",E616/G616)</f>
        <v>56.991701244813278</v>
      </c>
      <c r="J616" t="s">
        <v>2014</v>
      </c>
      <c r="K616" t="s">
        <v>2015</v>
      </c>
      <c r="M616" t="s">
        <v>20</v>
      </c>
      <c r="N616" t="s">
        <v>21</v>
      </c>
      <c r="O616">
        <v>1484114400</v>
      </c>
      <c r="P616" s="8">
        <f t="shared" si="28"/>
        <v>42745.25</v>
      </c>
      <c r="Q616">
        <v>1485669600</v>
      </c>
      <c r="R616" s="8">
        <f t="shared" si="29"/>
        <v>42763.25</v>
      </c>
      <c r="S616" t="b">
        <v>0</v>
      </c>
      <c r="T616" t="b">
        <v>0</v>
      </c>
    </row>
    <row r="617" spans="1:20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s="4">
        <f t="shared" si="27"/>
        <v>1.7044705882352942</v>
      </c>
      <c r="I617">
        <f>IF(ISERROR(E617/G617),"0",E617/G617)</f>
        <v>85.223529411764702</v>
      </c>
      <c r="J617" t="s">
        <v>2014</v>
      </c>
      <c r="K617" t="s">
        <v>2015</v>
      </c>
      <c r="M617" t="s">
        <v>94</v>
      </c>
      <c r="N617" t="s">
        <v>95</v>
      </c>
      <c r="O617">
        <v>1461906000</v>
      </c>
      <c r="P617" s="8">
        <f t="shared" si="28"/>
        <v>42488.208333333328</v>
      </c>
      <c r="Q617">
        <v>1462770000</v>
      </c>
      <c r="R617" s="8">
        <f t="shared" si="29"/>
        <v>42498.208333333328</v>
      </c>
      <c r="S617" t="b">
        <v>0</v>
      </c>
      <c r="T617" t="b">
        <v>0</v>
      </c>
    </row>
    <row r="618" spans="1:20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s="4">
        <f t="shared" si="27"/>
        <v>1.8951562500000001</v>
      </c>
      <c r="I618">
        <f>IF(ISERROR(E618/G618),"0",E618/G618)</f>
        <v>50.962184873949582</v>
      </c>
      <c r="J618" t="s">
        <v>2010</v>
      </c>
      <c r="K618" t="s">
        <v>2020</v>
      </c>
      <c r="M618" t="s">
        <v>36</v>
      </c>
      <c r="N618" t="s">
        <v>37</v>
      </c>
      <c r="O618">
        <v>1379653200</v>
      </c>
      <c r="P618" s="8">
        <f t="shared" si="28"/>
        <v>41536.208333333336</v>
      </c>
      <c r="Q618">
        <v>1379739600</v>
      </c>
      <c r="R618" s="8">
        <f t="shared" si="29"/>
        <v>41537.208333333336</v>
      </c>
      <c r="S618" t="b">
        <v>0</v>
      </c>
      <c r="T618" t="b">
        <v>1</v>
      </c>
    </row>
    <row r="619" spans="1:20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s="4">
        <f t="shared" si="27"/>
        <v>2.4971428571428573</v>
      </c>
      <c r="I619">
        <f>IF(ISERROR(E619/G619),"0",E619/G619)</f>
        <v>63.563636363636363</v>
      </c>
      <c r="J619" t="s">
        <v>2014</v>
      </c>
      <c r="K619" t="s">
        <v>2015</v>
      </c>
      <c r="M619" t="s">
        <v>20</v>
      </c>
      <c r="N619" t="s">
        <v>21</v>
      </c>
      <c r="O619">
        <v>1401858000</v>
      </c>
      <c r="P619" s="8">
        <f t="shared" si="28"/>
        <v>41793.208333333336</v>
      </c>
      <c r="Q619">
        <v>1402722000</v>
      </c>
      <c r="R619" s="8">
        <f t="shared" si="29"/>
        <v>41803.208333333336</v>
      </c>
      <c r="S619" t="b">
        <v>0</v>
      </c>
      <c r="T619" t="b">
        <v>0</v>
      </c>
    </row>
    <row r="620" spans="1:20" ht="17" hidden="1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s="4">
        <f t="shared" si="27"/>
        <v>0.48860523665659616</v>
      </c>
      <c r="I620">
        <f>IF(ISERROR(E620/G620),"0",E620/G620)</f>
        <v>80.999165275459092</v>
      </c>
      <c r="J620" t="s">
        <v>2022</v>
      </c>
      <c r="K620" t="s">
        <v>2023</v>
      </c>
      <c r="M620" t="s">
        <v>20</v>
      </c>
      <c r="N620" t="s">
        <v>21</v>
      </c>
      <c r="O620">
        <v>1367470800</v>
      </c>
      <c r="P620" s="8">
        <f t="shared" si="28"/>
        <v>41395.208333333336</v>
      </c>
      <c r="Q620">
        <v>1369285200</v>
      </c>
      <c r="R620" s="8">
        <f t="shared" si="29"/>
        <v>41416.208333333336</v>
      </c>
      <c r="S620" t="b">
        <v>0</v>
      </c>
      <c r="T620" t="b">
        <v>0</v>
      </c>
    </row>
    <row r="621" spans="1:20" ht="17" hidden="1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s="4">
        <f t="shared" si="27"/>
        <v>0.28461970393057684</v>
      </c>
      <c r="I621">
        <f>IF(ISERROR(E621/G621),"0",E621/G621)</f>
        <v>86.044753086419746</v>
      </c>
      <c r="J621" t="s">
        <v>2014</v>
      </c>
      <c r="K621" t="s">
        <v>2015</v>
      </c>
      <c r="M621" t="s">
        <v>20</v>
      </c>
      <c r="N621" t="s">
        <v>21</v>
      </c>
      <c r="O621">
        <v>1304658000</v>
      </c>
      <c r="P621" s="8">
        <f t="shared" si="28"/>
        <v>40668.208333333336</v>
      </c>
      <c r="Q621">
        <v>1304744400</v>
      </c>
      <c r="R621" s="8">
        <f t="shared" si="29"/>
        <v>40669.208333333336</v>
      </c>
      <c r="S621" t="b">
        <v>1</v>
      </c>
      <c r="T621" t="b">
        <v>1</v>
      </c>
    </row>
    <row r="622" spans="1:20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s="4">
        <f t="shared" si="27"/>
        <v>2.6802325581395348</v>
      </c>
      <c r="I622">
        <f>IF(ISERROR(E622/G622),"0",E622/G622)</f>
        <v>90.0390625</v>
      </c>
      <c r="J622" t="s">
        <v>2029</v>
      </c>
      <c r="K622" t="s">
        <v>2030</v>
      </c>
      <c r="M622" t="s">
        <v>24</v>
      </c>
      <c r="N622" t="s">
        <v>25</v>
      </c>
      <c r="O622">
        <v>1467954000</v>
      </c>
      <c r="P622" s="8">
        <f t="shared" si="28"/>
        <v>42558.208333333328</v>
      </c>
      <c r="Q622">
        <v>1468299600</v>
      </c>
      <c r="R622" s="8">
        <f t="shared" si="29"/>
        <v>42562.208333333328</v>
      </c>
      <c r="S622" t="b">
        <v>0</v>
      </c>
      <c r="T622" t="b">
        <v>0</v>
      </c>
    </row>
    <row r="623" spans="1:20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s="4">
        <f t="shared" si="27"/>
        <v>6.1980078125000002</v>
      </c>
      <c r="I623">
        <f>IF(ISERROR(E623/G623),"0",E623/G623)</f>
        <v>74.006063432835816</v>
      </c>
      <c r="J623" t="s">
        <v>2014</v>
      </c>
      <c r="K623" t="s">
        <v>2015</v>
      </c>
      <c r="M623" t="s">
        <v>20</v>
      </c>
      <c r="N623" t="s">
        <v>21</v>
      </c>
      <c r="O623">
        <v>1473742800</v>
      </c>
      <c r="P623" s="8">
        <f t="shared" si="28"/>
        <v>42625.208333333328</v>
      </c>
      <c r="Q623">
        <v>1474174800</v>
      </c>
      <c r="R623" s="8">
        <f t="shared" si="29"/>
        <v>42630.208333333328</v>
      </c>
      <c r="S623" t="b">
        <v>0</v>
      </c>
      <c r="T623" t="b">
        <v>0</v>
      </c>
    </row>
    <row r="624" spans="1:20" ht="17" hidden="1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s="4">
        <f t="shared" si="27"/>
        <v>3.1301587301587303E-2</v>
      </c>
      <c r="I624">
        <f>IF(ISERROR(E624/G624),"0",E624/G624)</f>
        <v>92.4375</v>
      </c>
      <c r="J624" t="s">
        <v>2010</v>
      </c>
      <c r="K624" t="s">
        <v>2020</v>
      </c>
      <c r="M624" t="s">
        <v>20</v>
      </c>
      <c r="N624" t="s">
        <v>21</v>
      </c>
      <c r="O624">
        <v>1523768400</v>
      </c>
      <c r="P624" s="8">
        <f t="shared" si="28"/>
        <v>43204.208333333328</v>
      </c>
      <c r="Q624">
        <v>1526014800</v>
      </c>
      <c r="R624" s="8">
        <f t="shared" si="29"/>
        <v>43230.208333333328</v>
      </c>
      <c r="S624" t="b">
        <v>0</v>
      </c>
      <c r="T624" t="b">
        <v>0</v>
      </c>
    </row>
    <row r="625" spans="1:20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s="4">
        <f t="shared" si="27"/>
        <v>1.5992152704135738</v>
      </c>
      <c r="I625">
        <f>IF(ISERROR(E625/G625),"0",E625/G625)</f>
        <v>55.999257333828446</v>
      </c>
      <c r="J625" t="s">
        <v>2014</v>
      </c>
      <c r="K625" t="s">
        <v>2015</v>
      </c>
      <c r="M625" t="s">
        <v>36</v>
      </c>
      <c r="N625" t="s">
        <v>37</v>
      </c>
      <c r="O625">
        <v>1437022800</v>
      </c>
      <c r="P625" s="8">
        <f t="shared" si="28"/>
        <v>42200.208333333328</v>
      </c>
      <c r="Q625">
        <v>1437454800</v>
      </c>
      <c r="R625" s="8">
        <f t="shared" si="29"/>
        <v>42205.208333333328</v>
      </c>
      <c r="S625" t="b">
        <v>0</v>
      </c>
      <c r="T625" t="b">
        <v>0</v>
      </c>
    </row>
    <row r="626" spans="1:20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s="4">
        <f t="shared" si="27"/>
        <v>2.793921568627451</v>
      </c>
      <c r="I626">
        <f>IF(ISERROR(E626/G626),"0",E626/G626)</f>
        <v>32.983796296296298</v>
      </c>
      <c r="J626" t="s">
        <v>2029</v>
      </c>
      <c r="K626" t="s">
        <v>2030</v>
      </c>
      <c r="M626" t="s">
        <v>20</v>
      </c>
      <c r="N626" t="s">
        <v>21</v>
      </c>
      <c r="O626">
        <v>1422165600</v>
      </c>
      <c r="P626" s="8">
        <f t="shared" si="28"/>
        <v>42028.25</v>
      </c>
      <c r="Q626">
        <v>1422684000</v>
      </c>
      <c r="R626" s="8">
        <f t="shared" si="29"/>
        <v>42034.25</v>
      </c>
      <c r="S626" t="b">
        <v>0</v>
      </c>
      <c r="T626" t="b">
        <v>0</v>
      </c>
    </row>
    <row r="627" spans="1:20" ht="34" hidden="1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s="4">
        <f t="shared" si="27"/>
        <v>0.77373333333333338</v>
      </c>
      <c r="I627">
        <f>IF(ISERROR(E627/G627),"0",E627/G627)</f>
        <v>93.596774193548384</v>
      </c>
      <c r="J627" t="s">
        <v>2014</v>
      </c>
      <c r="K627" t="s">
        <v>2015</v>
      </c>
      <c r="M627" t="s">
        <v>20</v>
      </c>
      <c r="N627" t="s">
        <v>21</v>
      </c>
      <c r="O627">
        <v>1580104800</v>
      </c>
      <c r="P627" s="8">
        <f t="shared" si="28"/>
        <v>43856.25</v>
      </c>
      <c r="Q627">
        <v>1581314400</v>
      </c>
      <c r="R627" s="8">
        <f t="shared" si="29"/>
        <v>43870.25</v>
      </c>
      <c r="S627" t="b">
        <v>0</v>
      </c>
      <c r="T627" t="b">
        <v>0</v>
      </c>
    </row>
    <row r="628" spans="1:20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s="4">
        <f t="shared" si="27"/>
        <v>2.0632812500000002</v>
      </c>
      <c r="I628">
        <f>IF(ISERROR(E628/G628),"0",E628/G628)</f>
        <v>69.867724867724874</v>
      </c>
      <c r="J628" t="s">
        <v>2014</v>
      </c>
      <c r="K628" t="s">
        <v>2015</v>
      </c>
      <c r="M628" t="s">
        <v>20</v>
      </c>
      <c r="N628" t="s">
        <v>21</v>
      </c>
      <c r="O628">
        <v>1285650000</v>
      </c>
      <c r="P628" s="8">
        <f t="shared" si="28"/>
        <v>40448.208333333336</v>
      </c>
      <c r="Q628">
        <v>1286427600</v>
      </c>
      <c r="R628" s="8">
        <f t="shared" si="29"/>
        <v>40457.208333333336</v>
      </c>
      <c r="S628" t="b">
        <v>0</v>
      </c>
      <c r="T628" t="b">
        <v>1</v>
      </c>
    </row>
    <row r="629" spans="1:20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s="4">
        <f t="shared" si="27"/>
        <v>6.9424999999999999</v>
      </c>
      <c r="I629">
        <f>IF(ISERROR(E629/G629),"0",E629/G629)</f>
        <v>72.129870129870127</v>
      </c>
      <c r="J629" t="s">
        <v>2008</v>
      </c>
      <c r="K629" t="s">
        <v>2009</v>
      </c>
      <c r="M629" t="s">
        <v>36</v>
      </c>
      <c r="N629" t="s">
        <v>37</v>
      </c>
      <c r="O629">
        <v>1276664400</v>
      </c>
      <c r="P629" s="8">
        <f t="shared" si="28"/>
        <v>40344.208333333336</v>
      </c>
      <c r="Q629">
        <v>1278738000</v>
      </c>
      <c r="R629" s="8">
        <f t="shared" si="29"/>
        <v>40368.208333333336</v>
      </c>
      <c r="S629" t="b">
        <v>1</v>
      </c>
      <c r="T629" t="b">
        <v>0</v>
      </c>
    </row>
    <row r="630" spans="1:20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s="4">
        <f t="shared" si="27"/>
        <v>1.5178947368421052</v>
      </c>
      <c r="I630">
        <f>IF(ISERROR(E630/G630),"0",E630/G630)</f>
        <v>30.041666666666668</v>
      </c>
      <c r="J630" t="s">
        <v>2010</v>
      </c>
      <c r="K630" t="s">
        <v>2020</v>
      </c>
      <c r="M630" t="s">
        <v>20</v>
      </c>
      <c r="N630" t="s">
        <v>21</v>
      </c>
      <c r="O630">
        <v>1286168400</v>
      </c>
      <c r="P630" s="8">
        <f t="shared" si="28"/>
        <v>40454.208333333336</v>
      </c>
      <c r="Q630">
        <v>1286427600</v>
      </c>
      <c r="R630" s="8">
        <f t="shared" si="29"/>
        <v>40457.208333333336</v>
      </c>
      <c r="S630" t="b">
        <v>0</v>
      </c>
      <c r="T630" t="b">
        <v>0</v>
      </c>
    </row>
    <row r="631" spans="1:20" ht="17" hidden="1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s="4">
        <f t="shared" si="27"/>
        <v>0.64582072176949945</v>
      </c>
      <c r="I631">
        <f>IF(ISERROR(E631/G631),"0",E631/G631)</f>
        <v>73.968000000000004</v>
      </c>
      <c r="J631" t="s">
        <v>2014</v>
      </c>
      <c r="K631" t="s">
        <v>2015</v>
      </c>
      <c r="M631" t="s">
        <v>20</v>
      </c>
      <c r="N631" t="s">
        <v>21</v>
      </c>
      <c r="O631">
        <v>1467781200</v>
      </c>
      <c r="P631" s="8">
        <f t="shared" si="28"/>
        <v>42556.208333333328</v>
      </c>
      <c r="Q631">
        <v>1467954000</v>
      </c>
      <c r="R631" s="8">
        <f t="shared" si="29"/>
        <v>42558.208333333328</v>
      </c>
      <c r="S631" t="b">
        <v>0</v>
      </c>
      <c r="T631" t="b">
        <v>1</v>
      </c>
    </row>
    <row r="632" spans="1:20" ht="17" hidden="1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s="4">
        <f t="shared" si="27"/>
        <v>0.62873684210526315</v>
      </c>
      <c r="I632">
        <f>IF(ISERROR(E632/G632),"0",E632/G632)</f>
        <v>68.65517241379311</v>
      </c>
      <c r="J632" t="s">
        <v>2014</v>
      </c>
      <c r="K632" t="s">
        <v>2015</v>
      </c>
      <c r="M632" t="s">
        <v>20</v>
      </c>
      <c r="N632" t="s">
        <v>21</v>
      </c>
      <c r="O632">
        <v>1556686800</v>
      </c>
      <c r="P632" s="8">
        <f t="shared" si="28"/>
        <v>43585.208333333328</v>
      </c>
      <c r="Q632">
        <v>1557637200</v>
      </c>
      <c r="R632" s="8">
        <f t="shared" si="29"/>
        <v>43596.208333333328</v>
      </c>
      <c r="S632" t="b">
        <v>0</v>
      </c>
      <c r="T632" t="b">
        <v>1</v>
      </c>
    </row>
    <row r="633" spans="1:20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s="4">
        <f t="shared" si="27"/>
        <v>3.1039864864864866</v>
      </c>
      <c r="I633">
        <f>IF(ISERROR(E633/G633),"0",E633/G633)</f>
        <v>59.992164544564154</v>
      </c>
      <c r="J633" t="s">
        <v>2014</v>
      </c>
      <c r="K633" t="s">
        <v>2015</v>
      </c>
      <c r="M633" t="s">
        <v>20</v>
      </c>
      <c r="N633" t="s">
        <v>21</v>
      </c>
      <c r="O633">
        <v>1553576400</v>
      </c>
      <c r="P633" s="8">
        <f t="shared" si="28"/>
        <v>43549.208333333328</v>
      </c>
      <c r="Q633">
        <v>1553922000</v>
      </c>
      <c r="R633" s="8">
        <f t="shared" si="29"/>
        <v>43553.208333333328</v>
      </c>
      <c r="S633" t="b">
        <v>0</v>
      </c>
      <c r="T633" t="b">
        <v>0</v>
      </c>
    </row>
    <row r="634" spans="1:20" ht="17" hidden="1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s="4">
        <f t="shared" si="27"/>
        <v>0.42859916782246882</v>
      </c>
      <c r="I634">
        <f>IF(ISERROR(E634/G634),"0",E634/G634)</f>
        <v>111.15827338129496</v>
      </c>
      <c r="J634" t="s">
        <v>2014</v>
      </c>
      <c r="K634" t="s">
        <v>2015</v>
      </c>
      <c r="M634" t="s">
        <v>20</v>
      </c>
      <c r="N634" t="s">
        <v>21</v>
      </c>
      <c r="O634">
        <v>1414904400</v>
      </c>
      <c r="P634" s="8">
        <f t="shared" si="28"/>
        <v>41944.208333333336</v>
      </c>
      <c r="Q634">
        <v>1416463200</v>
      </c>
      <c r="R634" s="8">
        <f t="shared" si="29"/>
        <v>41962.25</v>
      </c>
      <c r="S634" t="b">
        <v>0</v>
      </c>
      <c r="T634" t="b">
        <v>0</v>
      </c>
    </row>
    <row r="635" spans="1:20" ht="34" hidden="1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s="4">
        <f t="shared" si="27"/>
        <v>0.83119402985074631</v>
      </c>
      <c r="I635">
        <f>IF(ISERROR(E635/G635),"0",E635/G635)</f>
        <v>53.038095238095238</v>
      </c>
      <c r="J635" t="s">
        <v>2016</v>
      </c>
      <c r="K635" t="s">
        <v>2024</v>
      </c>
      <c r="M635" t="s">
        <v>20</v>
      </c>
      <c r="N635" t="s">
        <v>21</v>
      </c>
      <c r="O635">
        <v>1446876000</v>
      </c>
      <c r="P635" s="8">
        <f t="shared" si="28"/>
        <v>42314.25</v>
      </c>
      <c r="Q635">
        <v>1447221600</v>
      </c>
      <c r="R635" s="8">
        <f t="shared" si="29"/>
        <v>42318.25</v>
      </c>
      <c r="S635" t="b">
        <v>0</v>
      </c>
      <c r="T635" t="b">
        <v>0</v>
      </c>
    </row>
    <row r="636" spans="1:20" ht="17" hidden="1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s="4">
        <f t="shared" si="27"/>
        <v>0.78531302876480547</v>
      </c>
      <c r="I636">
        <f>IF(ISERROR(E636/G636),"0",E636/G636)</f>
        <v>55.985524728588658</v>
      </c>
      <c r="J636" t="s">
        <v>2016</v>
      </c>
      <c r="K636" t="s">
        <v>2035</v>
      </c>
      <c r="M636" t="s">
        <v>20</v>
      </c>
      <c r="N636" t="s">
        <v>21</v>
      </c>
      <c r="O636">
        <v>1490418000</v>
      </c>
      <c r="P636" s="8">
        <f t="shared" si="28"/>
        <v>42818.208333333328</v>
      </c>
      <c r="Q636">
        <v>1491627600</v>
      </c>
      <c r="R636" s="8">
        <f t="shared" si="29"/>
        <v>42832.208333333328</v>
      </c>
      <c r="S636" t="b">
        <v>0</v>
      </c>
      <c r="T636" t="b">
        <v>0</v>
      </c>
    </row>
    <row r="637" spans="1:20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s="4">
        <f t="shared" si="27"/>
        <v>1.1409352517985611</v>
      </c>
      <c r="I637">
        <f>IF(ISERROR(E637/G637),"0",E637/G637)</f>
        <v>69.986760812003524</v>
      </c>
      <c r="J637" t="s">
        <v>2016</v>
      </c>
      <c r="K637" t="s">
        <v>2035</v>
      </c>
      <c r="M637" t="s">
        <v>20</v>
      </c>
      <c r="N637" t="s">
        <v>21</v>
      </c>
      <c r="O637">
        <v>1360389600</v>
      </c>
      <c r="P637" s="8">
        <f t="shared" si="28"/>
        <v>41313.25</v>
      </c>
      <c r="Q637">
        <v>1363150800</v>
      </c>
      <c r="R637" s="8">
        <f t="shared" si="29"/>
        <v>41345.208333333336</v>
      </c>
      <c r="S637" t="b">
        <v>0</v>
      </c>
      <c r="T637" t="b">
        <v>0</v>
      </c>
    </row>
    <row r="638" spans="1:20" ht="17" hidden="1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s="4">
        <f t="shared" si="27"/>
        <v>0.64537683358624176</v>
      </c>
      <c r="I638">
        <f>IF(ISERROR(E638/G638),"0",E638/G638)</f>
        <v>48.998079877112133</v>
      </c>
      <c r="J638" t="s">
        <v>2016</v>
      </c>
      <c r="K638" t="s">
        <v>2024</v>
      </c>
      <c r="M638" t="s">
        <v>32</v>
      </c>
      <c r="N638" t="s">
        <v>33</v>
      </c>
      <c r="O638">
        <v>1326866400</v>
      </c>
      <c r="P638" s="8">
        <f t="shared" si="28"/>
        <v>40925.25</v>
      </c>
      <c r="Q638">
        <v>1330754400</v>
      </c>
      <c r="R638" s="8">
        <f t="shared" si="29"/>
        <v>40970.25</v>
      </c>
      <c r="S638" t="b">
        <v>0</v>
      </c>
      <c r="T638" t="b">
        <v>1</v>
      </c>
    </row>
    <row r="639" spans="1:20" ht="17" hidden="1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s="4">
        <f t="shared" si="27"/>
        <v>0.79411764705882348</v>
      </c>
      <c r="I639">
        <f>IF(ISERROR(E639/G639),"0",E639/G639)</f>
        <v>103.84615384615384</v>
      </c>
      <c r="J639" t="s">
        <v>2014</v>
      </c>
      <c r="K639" t="s">
        <v>2015</v>
      </c>
      <c r="M639" t="s">
        <v>20</v>
      </c>
      <c r="N639" t="s">
        <v>21</v>
      </c>
      <c r="O639">
        <v>1479103200</v>
      </c>
      <c r="P639" s="8">
        <f t="shared" si="28"/>
        <v>42687.25</v>
      </c>
      <c r="Q639">
        <v>1479794400</v>
      </c>
      <c r="R639" s="8">
        <f t="shared" si="29"/>
        <v>42695.25</v>
      </c>
      <c r="S639" t="b">
        <v>0</v>
      </c>
      <c r="T639" t="b">
        <v>0</v>
      </c>
    </row>
    <row r="640" spans="1:20" ht="17" hidden="1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s="4">
        <f t="shared" si="27"/>
        <v>0.11419117647058824</v>
      </c>
      <c r="I640">
        <f>IF(ISERROR(E640/G640),"0",E640/G640)</f>
        <v>99.127659574468083</v>
      </c>
      <c r="J640" t="s">
        <v>2014</v>
      </c>
      <c r="K640" t="s">
        <v>2015</v>
      </c>
      <c r="M640" t="s">
        <v>20</v>
      </c>
      <c r="N640" t="s">
        <v>21</v>
      </c>
      <c r="O640">
        <v>1280206800</v>
      </c>
      <c r="P640" s="8">
        <f t="shared" si="28"/>
        <v>40385.208333333336</v>
      </c>
      <c r="Q640">
        <v>1281243600</v>
      </c>
      <c r="R640" s="8">
        <f t="shared" si="29"/>
        <v>40397.208333333336</v>
      </c>
      <c r="S640" t="b">
        <v>0</v>
      </c>
      <c r="T640" t="b">
        <v>1</v>
      </c>
    </row>
    <row r="641" spans="1:20" ht="17" hidden="1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s="4">
        <f t="shared" si="27"/>
        <v>0.56186046511627907</v>
      </c>
      <c r="I641">
        <f>IF(ISERROR(E641/G641),"0",E641/G641)</f>
        <v>107.37777777777778</v>
      </c>
      <c r="J641" t="s">
        <v>2016</v>
      </c>
      <c r="K641" t="s">
        <v>2019</v>
      </c>
      <c r="M641" t="s">
        <v>20</v>
      </c>
      <c r="N641" t="s">
        <v>21</v>
      </c>
      <c r="O641">
        <v>1532754000</v>
      </c>
      <c r="P641" s="8">
        <f t="shared" si="28"/>
        <v>43308.208333333328</v>
      </c>
      <c r="Q641">
        <v>1532754000</v>
      </c>
      <c r="R641" s="8">
        <f t="shared" si="29"/>
        <v>43308.208333333328</v>
      </c>
      <c r="S641" t="b">
        <v>0</v>
      </c>
      <c r="T641" t="b">
        <v>1</v>
      </c>
    </row>
    <row r="642" spans="1:20" ht="17" hidden="1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s="4">
        <f t="shared" ref="H642:H705" si="30">(E642/D642)*1</f>
        <v>0.16501669449081802</v>
      </c>
      <c r="I642">
        <f>IF(ISERROR(E642/G642),"0",E642/G642)</f>
        <v>76.922178988326849</v>
      </c>
      <c r="J642" t="s">
        <v>2014</v>
      </c>
      <c r="K642" t="s">
        <v>2015</v>
      </c>
      <c r="M642" t="s">
        <v>20</v>
      </c>
      <c r="N642" t="s">
        <v>21</v>
      </c>
      <c r="O642">
        <v>1453096800</v>
      </c>
      <c r="P642" s="8">
        <f t="shared" si="28"/>
        <v>42386.25</v>
      </c>
      <c r="Q642">
        <v>1453356000</v>
      </c>
      <c r="R642" s="8">
        <f t="shared" si="29"/>
        <v>42389.25</v>
      </c>
      <c r="S642" t="b">
        <v>0</v>
      </c>
      <c r="T642" t="b">
        <v>0</v>
      </c>
    </row>
    <row r="643" spans="1:20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s="4">
        <f t="shared" si="30"/>
        <v>1.1996808510638297</v>
      </c>
      <c r="I643">
        <f>IF(ISERROR(E643/G643),"0",E643/G643)</f>
        <v>58.128865979381445</v>
      </c>
      <c r="J643" t="s">
        <v>2014</v>
      </c>
      <c r="K643" t="s">
        <v>2015</v>
      </c>
      <c r="M643" t="s">
        <v>86</v>
      </c>
      <c r="N643" t="s">
        <v>87</v>
      </c>
      <c r="O643">
        <v>1487570400</v>
      </c>
      <c r="P643" s="8">
        <f t="shared" ref="P643:P706" si="31">(((O643/60)/60)/24)+DATE(1970,1,)</f>
        <v>42785.25</v>
      </c>
      <c r="Q643">
        <v>1489986000</v>
      </c>
      <c r="R643" s="8">
        <f t="shared" ref="R643:R706" si="32">(((Q643/60)/60)/24)+DATE(1970,1,)</f>
        <v>42813.208333333328</v>
      </c>
      <c r="S643" t="b">
        <v>0</v>
      </c>
      <c r="T643" t="b">
        <v>0</v>
      </c>
    </row>
    <row r="644" spans="1:20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s="4">
        <f t="shared" si="30"/>
        <v>1.4545652173913044</v>
      </c>
      <c r="I644">
        <f>IF(ISERROR(E644/G644),"0",E644/G644)</f>
        <v>103.73643410852713</v>
      </c>
      <c r="J644" t="s">
        <v>2012</v>
      </c>
      <c r="K644" t="s">
        <v>2021</v>
      </c>
      <c r="M644" t="s">
        <v>15</v>
      </c>
      <c r="N644" t="s">
        <v>16</v>
      </c>
      <c r="O644">
        <v>1545026400</v>
      </c>
      <c r="P644" s="8">
        <f t="shared" si="31"/>
        <v>43450.25</v>
      </c>
      <c r="Q644">
        <v>1545804000</v>
      </c>
      <c r="R644" s="8">
        <f t="shared" si="32"/>
        <v>43459.25</v>
      </c>
      <c r="S644" t="b">
        <v>0</v>
      </c>
      <c r="T644" t="b">
        <v>0</v>
      </c>
    </row>
    <row r="645" spans="1:20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s="4">
        <f t="shared" si="30"/>
        <v>2.2138255033557046</v>
      </c>
      <c r="I645">
        <f>IF(ISERROR(E645/G645),"0",E645/G645)</f>
        <v>87.962666666666664</v>
      </c>
      <c r="J645" t="s">
        <v>2014</v>
      </c>
      <c r="K645" t="s">
        <v>2015</v>
      </c>
      <c r="M645" t="s">
        <v>20</v>
      </c>
      <c r="N645" t="s">
        <v>21</v>
      </c>
      <c r="O645">
        <v>1488348000</v>
      </c>
      <c r="P645" s="8">
        <f t="shared" si="31"/>
        <v>42794.25</v>
      </c>
      <c r="Q645">
        <v>1489899600</v>
      </c>
      <c r="R645" s="8">
        <f t="shared" si="32"/>
        <v>42812.208333333328</v>
      </c>
      <c r="S645" t="b">
        <v>0</v>
      </c>
      <c r="T645" t="b">
        <v>0</v>
      </c>
    </row>
    <row r="646" spans="1:20" ht="17" hidden="1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s="4">
        <f t="shared" si="30"/>
        <v>0.48396694214876035</v>
      </c>
      <c r="I646">
        <f>IF(ISERROR(E646/G646),"0",E646/G646)</f>
        <v>28</v>
      </c>
      <c r="J646" t="s">
        <v>2014</v>
      </c>
      <c r="K646" t="s">
        <v>2015</v>
      </c>
      <c r="M646" t="s">
        <v>15</v>
      </c>
      <c r="N646" t="s">
        <v>16</v>
      </c>
      <c r="O646">
        <v>1545112800</v>
      </c>
      <c r="P646" s="8">
        <f t="shared" si="31"/>
        <v>43451.25</v>
      </c>
      <c r="Q646">
        <v>1546495200</v>
      </c>
      <c r="R646" s="8">
        <f t="shared" si="32"/>
        <v>43467.25</v>
      </c>
      <c r="S646" t="b">
        <v>0</v>
      </c>
      <c r="T646" t="b">
        <v>0</v>
      </c>
    </row>
    <row r="647" spans="1:20" ht="17" hidden="1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s="4">
        <f t="shared" si="30"/>
        <v>0.92911504424778757</v>
      </c>
      <c r="I647">
        <f>IF(ISERROR(E647/G647),"0",E647/G647)</f>
        <v>37.999361294443261</v>
      </c>
      <c r="J647" t="s">
        <v>2010</v>
      </c>
      <c r="K647" t="s">
        <v>2011</v>
      </c>
      <c r="M647" t="s">
        <v>20</v>
      </c>
      <c r="N647" t="s">
        <v>21</v>
      </c>
      <c r="O647">
        <v>1537938000</v>
      </c>
      <c r="P647" s="8">
        <f t="shared" si="31"/>
        <v>43368.208333333328</v>
      </c>
      <c r="Q647">
        <v>1539752400</v>
      </c>
      <c r="R647" s="8">
        <f t="shared" si="32"/>
        <v>43389.208333333328</v>
      </c>
      <c r="S647" t="b">
        <v>0</v>
      </c>
      <c r="T647" t="b">
        <v>1</v>
      </c>
    </row>
    <row r="648" spans="1:20" ht="17" hidden="1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s="4">
        <f t="shared" si="30"/>
        <v>0.88599797365754818</v>
      </c>
      <c r="I648">
        <f>IF(ISERROR(E648/G648),"0",E648/G648)</f>
        <v>29.999313893653515</v>
      </c>
      <c r="J648" t="s">
        <v>2025</v>
      </c>
      <c r="K648" t="s">
        <v>2026</v>
      </c>
      <c r="M648" t="s">
        <v>20</v>
      </c>
      <c r="N648" t="s">
        <v>21</v>
      </c>
      <c r="O648">
        <v>1363150800</v>
      </c>
      <c r="P648" s="8">
        <f t="shared" si="31"/>
        <v>41345.208333333336</v>
      </c>
      <c r="Q648">
        <v>1364101200</v>
      </c>
      <c r="R648" s="8">
        <f t="shared" si="32"/>
        <v>41356.208333333336</v>
      </c>
      <c r="S648" t="b">
        <v>0</v>
      </c>
      <c r="T648" t="b">
        <v>0</v>
      </c>
    </row>
    <row r="649" spans="1:20" ht="17" hidden="1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s="4">
        <f t="shared" si="30"/>
        <v>0.41399999999999998</v>
      </c>
      <c r="I649">
        <f>IF(ISERROR(E649/G649),"0",E649/G649)</f>
        <v>103.5</v>
      </c>
      <c r="J649" t="s">
        <v>2022</v>
      </c>
      <c r="K649" t="s">
        <v>2034</v>
      </c>
      <c r="M649" t="s">
        <v>20</v>
      </c>
      <c r="N649" t="s">
        <v>21</v>
      </c>
      <c r="O649">
        <v>1523250000</v>
      </c>
      <c r="P649" s="8">
        <f t="shared" si="31"/>
        <v>43198.208333333328</v>
      </c>
      <c r="Q649">
        <v>1525323600</v>
      </c>
      <c r="R649" s="8">
        <f t="shared" si="32"/>
        <v>43222.208333333328</v>
      </c>
      <c r="S649" t="b">
        <v>0</v>
      </c>
      <c r="T649" t="b">
        <v>0</v>
      </c>
    </row>
    <row r="650" spans="1:20" ht="17" hidden="1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s="4">
        <f t="shared" si="30"/>
        <v>0.63056795131845844</v>
      </c>
      <c r="I650">
        <f>IF(ISERROR(E650/G650),"0",E650/G650)</f>
        <v>85.994467496542185</v>
      </c>
      <c r="J650" t="s">
        <v>2008</v>
      </c>
      <c r="K650" t="s">
        <v>2009</v>
      </c>
      <c r="M650" t="s">
        <v>20</v>
      </c>
      <c r="N650" t="s">
        <v>21</v>
      </c>
      <c r="O650">
        <v>1499317200</v>
      </c>
      <c r="P650" s="8">
        <f t="shared" si="31"/>
        <v>42921.208333333328</v>
      </c>
      <c r="Q650">
        <v>1500872400</v>
      </c>
      <c r="R650" s="8">
        <f t="shared" si="32"/>
        <v>42939.208333333328</v>
      </c>
      <c r="S650" t="b">
        <v>1</v>
      </c>
      <c r="T650" t="b">
        <v>0</v>
      </c>
    </row>
    <row r="651" spans="1:20" ht="17" hidden="1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s="4">
        <f t="shared" si="30"/>
        <v>0.48482333607230893</v>
      </c>
      <c r="I651">
        <f>IF(ISERROR(E651/G651),"0",E651/G651)</f>
        <v>98.011627906976742</v>
      </c>
      <c r="J651" t="s">
        <v>2014</v>
      </c>
      <c r="K651" t="s">
        <v>2015</v>
      </c>
      <c r="M651" t="s">
        <v>86</v>
      </c>
      <c r="N651" t="s">
        <v>87</v>
      </c>
      <c r="O651">
        <v>1287550800</v>
      </c>
      <c r="P651" s="8">
        <f t="shared" si="31"/>
        <v>40470.208333333336</v>
      </c>
      <c r="Q651">
        <v>1288501200</v>
      </c>
      <c r="R651" s="8">
        <f t="shared" si="32"/>
        <v>40481.208333333336</v>
      </c>
      <c r="S651" t="b">
        <v>1</v>
      </c>
      <c r="T651" t="b">
        <v>1</v>
      </c>
    </row>
    <row r="652" spans="1:20" ht="17" hidden="1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s="4">
        <f t="shared" si="30"/>
        <v>0.02</v>
      </c>
      <c r="I652">
        <f>IF(ISERROR(E652/G652),"0",E652/G652)</f>
        <v>2</v>
      </c>
      <c r="J652" t="s">
        <v>2010</v>
      </c>
      <c r="K652" t="s">
        <v>2033</v>
      </c>
      <c r="M652" t="s">
        <v>20</v>
      </c>
      <c r="N652" t="s">
        <v>21</v>
      </c>
      <c r="O652">
        <v>1404795600</v>
      </c>
      <c r="P652" s="8">
        <f t="shared" si="31"/>
        <v>41827.208333333336</v>
      </c>
      <c r="Q652">
        <v>1407128400</v>
      </c>
      <c r="R652" s="8">
        <f t="shared" si="32"/>
        <v>41854.208333333336</v>
      </c>
      <c r="S652" t="b">
        <v>0</v>
      </c>
      <c r="T652" t="b">
        <v>0</v>
      </c>
    </row>
    <row r="653" spans="1:20" ht="17" hidden="1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s="4">
        <f t="shared" si="30"/>
        <v>0.88479410269445857</v>
      </c>
      <c r="I653">
        <f>IF(ISERROR(E653/G653),"0",E653/G653)</f>
        <v>44.994570837642193</v>
      </c>
      <c r="J653" t="s">
        <v>2016</v>
      </c>
      <c r="K653" t="s">
        <v>2027</v>
      </c>
      <c r="M653" t="s">
        <v>94</v>
      </c>
      <c r="N653" t="s">
        <v>95</v>
      </c>
      <c r="O653">
        <v>1393048800</v>
      </c>
      <c r="P653" s="8">
        <f t="shared" si="31"/>
        <v>41691.25</v>
      </c>
      <c r="Q653">
        <v>1394344800</v>
      </c>
      <c r="R653" s="8">
        <f t="shared" si="32"/>
        <v>41706.25</v>
      </c>
      <c r="S653" t="b">
        <v>0</v>
      </c>
      <c r="T653" t="b">
        <v>0</v>
      </c>
    </row>
    <row r="654" spans="1:20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s="4">
        <f t="shared" si="30"/>
        <v>1.2684</v>
      </c>
      <c r="I654">
        <f>IF(ISERROR(E654/G654),"0",E654/G654)</f>
        <v>31.012224938875306</v>
      </c>
      <c r="J654" t="s">
        <v>2012</v>
      </c>
      <c r="K654" t="s">
        <v>2013</v>
      </c>
      <c r="M654" t="s">
        <v>20</v>
      </c>
      <c r="N654" t="s">
        <v>21</v>
      </c>
      <c r="O654">
        <v>1470373200</v>
      </c>
      <c r="P654" s="8">
        <f t="shared" si="31"/>
        <v>42586.208333333328</v>
      </c>
      <c r="Q654">
        <v>1474088400</v>
      </c>
      <c r="R654" s="8">
        <f t="shared" si="32"/>
        <v>42629.208333333328</v>
      </c>
      <c r="S654" t="b">
        <v>0</v>
      </c>
      <c r="T654" t="b">
        <v>0</v>
      </c>
    </row>
    <row r="655" spans="1:20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s="4">
        <f t="shared" si="30"/>
        <v>23.388333333333332</v>
      </c>
      <c r="I655">
        <f>IF(ISERROR(E655/G655),"0",E655/G655)</f>
        <v>59.970085470085472</v>
      </c>
      <c r="J655" t="s">
        <v>2012</v>
      </c>
      <c r="K655" t="s">
        <v>2013</v>
      </c>
      <c r="M655" t="s">
        <v>20</v>
      </c>
      <c r="N655" t="s">
        <v>21</v>
      </c>
      <c r="O655">
        <v>1460091600</v>
      </c>
      <c r="P655" s="8">
        <f t="shared" si="31"/>
        <v>42467.208333333328</v>
      </c>
      <c r="Q655">
        <v>1460264400</v>
      </c>
      <c r="R655" s="8">
        <f t="shared" si="32"/>
        <v>42469.208333333328</v>
      </c>
      <c r="S655" t="b">
        <v>0</v>
      </c>
      <c r="T655" t="b">
        <v>0</v>
      </c>
    </row>
    <row r="656" spans="1:20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s="4">
        <f t="shared" si="30"/>
        <v>5.0838857142857146</v>
      </c>
      <c r="I656">
        <f>IF(ISERROR(E656/G656),"0",E656/G656)</f>
        <v>58.9973474801061</v>
      </c>
      <c r="J656" t="s">
        <v>2010</v>
      </c>
      <c r="K656" t="s">
        <v>2032</v>
      </c>
      <c r="M656" t="s">
        <v>20</v>
      </c>
      <c r="N656" t="s">
        <v>21</v>
      </c>
      <c r="O656">
        <v>1440392400</v>
      </c>
      <c r="P656" s="8">
        <f t="shared" si="31"/>
        <v>42239.208333333328</v>
      </c>
      <c r="Q656">
        <v>1440824400</v>
      </c>
      <c r="R656" s="8">
        <f t="shared" si="32"/>
        <v>42244.208333333328</v>
      </c>
      <c r="S656" t="b">
        <v>0</v>
      </c>
      <c r="T656" t="b">
        <v>0</v>
      </c>
    </row>
    <row r="657" spans="1:20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s="4">
        <f t="shared" si="30"/>
        <v>1.9147826086956521</v>
      </c>
      <c r="I657">
        <f>IF(ISERROR(E657/G657),"0",E657/G657)</f>
        <v>50.045454545454547</v>
      </c>
      <c r="J657" t="s">
        <v>2029</v>
      </c>
      <c r="K657" t="s">
        <v>2030</v>
      </c>
      <c r="M657" t="s">
        <v>20</v>
      </c>
      <c r="N657" t="s">
        <v>21</v>
      </c>
      <c r="O657">
        <v>1488434400</v>
      </c>
      <c r="P657" s="8">
        <f t="shared" si="31"/>
        <v>42795.25</v>
      </c>
      <c r="Q657">
        <v>1489554000</v>
      </c>
      <c r="R657" s="8">
        <f t="shared" si="32"/>
        <v>42808.208333333328</v>
      </c>
      <c r="S657" t="b">
        <v>1</v>
      </c>
      <c r="T657" t="b">
        <v>0</v>
      </c>
    </row>
    <row r="658" spans="1:20" ht="34" hidden="1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s="4">
        <f t="shared" si="30"/>
        <v>0.42127533783783783</v>
      </c>
      <c r="I658">
        <f>IF(ISERROR(E658/G658),"0",E658/G658)</f>
        <v>98.966269841269835</v>
      </c>
      <c r="J658" t="s">
        <v>2008</v>
      </c>
      <c r="K658" t="s">
        <v>2009</v>
      </c>
      <c r="M658" t="s">
        <v>24</v>
      </c>
      <c r="N658" t="s">
        <v>25</v>
      </c>
      <c r="O658">
        <v>1514440800</v>
      </c>
      <c r="P658" s="8">
        <f t="shared" si="31"/>
        <v>43096.25</v>
      </c>
      <c r="Q658">
        <v>1514872800</v>
      </c>
      <c r="R658" s="8">
        <f t="shared" si="32"/>
        <v>43101.25</v>
      </c>
      <c r="S658" t="b">
        <v>0</v>
      </c>
      <c r="T658" t="b">
        <v>0</v>
      </c>
    </row>
    <row r="659" spans="1:20" ht="17" hidden="1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s="4">
        <f t="shared" si="30"/>
        <v>8.2400000000000001E-2</v>
      </c>
      <c r="I659">
        <f>IF(ISERROR(E659/G659),"0",E659/G659)</f>
        <v>58.857142857142854</v>
      </c>
      <c r="J659" t="s">
        <v>2016</v>
      </c>
      <c r="K659" t="s">
        <v>2038</v>
      </c>
      <c r="M659" t="s">
        <v>20</v>
      </c>
      <c r="N659" t="s">
        <v>21</v>
      </c>
      <c r="O659">
        <v>1514354400</v>
      </c>
      <c r="P659" s="8">
        <f t="shared" si="31"/>
        <v>43095.25</v>
      </c>
      <c r="Q659">
        <v>1515736800</v>
      </c>
      <c r="R659" s="8">
        <f t="shared" si="32"/>
        <v>43111.25</v>
      </c>
      <c r="S659" t="b">
        <v>0</v>
      </c>
      <c r="T659" t="b">
        <v>0</v>
      </c>
    </row>
    <row r="660" spans="1:20" ht="17" hidden="1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s="4">
        <f t="shared" si="30"/>
        <v>0.60064638783269964</v>
      </c>
      <c r="I660">
        <f>IF(ISERROR(E660/G660),"0",E660/G660)</f>
        <v>81.010256410256417</v>
      </c>
      <c r="J660" t="s">
        <v>2010</v>
      </c>
      <c r="K660" t="s">
        <v>2011</v>
      </c>
      <c r="M660" t="s">
        <v>20</v>
      </c>
      <c r="N660" t="s">
        <v>21</v>
      </c>
      <c r="O660">
        <v>1440910800</v>
      </c>
      <c r="P660" s="8">
        <f t="shared" si="31"/>
        <v>42245.208333333328</v>
      </c>
      <c r="Q660">
        <v>1442898000</v>
      </c>
      <c r="R660" s="8">
        <f t="shared" si="32"/>
        <v>42268.208333333328</v>
      </c>
      <c r="S660" t="b">
        <v>0</v>
      </c>
      <c r="T660" t="b">
        <v>0</v>
      </c>
    </row>
    <row r="661" spans="1:20" ht="17" hidden="1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s="4">
        <f t="shared" si="30"/>
        <v>0.47232808616404309</v>
      </c>
      <c r="I661">
        <f>IF(ISERROR(E661/G661),"0",E661/G661)</f>
        <v>76.013333333333335</v>
      </c>
      <c r="J661" t="s">
        <v>2016</v>
      </c>
      <c r="K661" t="s">
        <v>2017</v>
      </c>
      <c r="M661" t="s">
        <v>36</v>
      </c>
      <c r="N661" t="s">
        <v>37</v>
      </c>
      <c r="O661">
        <v>1296108000</v>
      </c>
      <c r="P661" s="8">
        <f t="shared" si="31"/>
        <v>40569.25</v>
      </c>
      <c r="Q661">
        <v>1296194400</v>
      </c>
      <c r="R661" s="8">
        <f t="shared" si="32"/>
        <v>40570.25</v>
      </c>
      <c r="S661" t="b">
        <v>0</v>
      </c>
      <c r="T661" t="b">
        <v>0</v>
      </c>
    </row>
    <row r="662" spans="1:20" ht="17" hidden="1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s="4">
        <f t="shared" si="30"/>
        <v>0.81736263736263737</v>
      </c>
      <c r="I662">
        <f>IF(ISERROR(E662/G662),"0",E662/G662)</f>
        <v>96.597402597402592</v>
      </c>
      <c r="J662" t="s">
        <v>2014</v>
      </c>
      <c r="K662" t="s">
        <v>2015</v>
      </c>
      <c r="M662" t="s">
        <v>20</v>
      </c>
      <c r="N662" t="s">
        <v>21</v>
      </c>
      <c r="O662">
        <v>1440133200</v>
      </c>
      <c r="P662" s="8">
        <f t="shared" si="31"/>
        <v>42236.208333333328</v>
      </c>
      <c r="Q662">
        <v>1440910800</v>
      </c>
      <c r="R662" s="8">
        <f t="shared" si="32"/>
        <v>42245.208333333328</v>
      </c>
      <c r="S662" t="b">
        <v>1</v>
      </c>
      <c r="T662" t="b">
        <v>0</v>
      </c>
    </row>
    <row r="663" spans="1:20" ht="17" hidden="1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s="4">
        <f t="shared" si="30"/>
        <v>0.54187265917603</v>
      </c>
      <c r="I663">
        <f>IF(ISERROR(E663/G663),"0",E663/G663)</f>
        <v>76.957446808510639</v>
      </c>
      <c r="J663" t="s">
        <v>2010</v>
      </c>
      <c r="K663" t="s">
        <v>2033</v>
      </c>
      <c r="M663" t="s">
        <v>32</v>
      </c>
      <c r="N663" t="s">
        <v>33</v>
      </c>
      <c r="O663">
        <v>1332910800</v>
      </c>
      <c r="P663" s="8">
        <f t="shared" si="31"/>
        <v>40995.208333333336</v>
      </c>
      <c r="Q663">
        <v>1335502800</v>
      </c>
      <c r="R663" s="8">
        <f t="shared" si="32"/>
        <v>41025.208333333336</v>
      </c>
      <c r="S663" t="b">
        <v>0</v>
      </c>
      <c r="T663" t="b">
        <v>0</v>
      </c>
    </row>
    <row r="664" spans="1:20" ht="17" hidden="1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s="4">
        <f t="shared" si="30"/>
        <v>0.97868131868131869</v>
      </c>
      <c r="I664">
        <f>IF(ISERROR(E664/G664),"0",E664/G664)</f>
        <v>67.984732824427482</v>
      </c>
      <c r="J664" t="s">
        <v>2014</v>
      </c>
      <c r="K664" t="s">
        <v>2015</v>
      </c>
      <c r="M664" t="s">
        <v>20</v>
      </c>
      <c r="N664" t="s">
        <v>21</v>
      </c>
      <c r="O664">
        <v>1544335200</v>
      </c>
      <c r="P664" s="8">
        <f t="shared" si="31"/>
        <v>43442.25</v>
      </c>
      <c r="Q664">
        <v>1544680800</v>
      </c>
      <c r="R664" s="8">
        <f t="shared" si="32"/>
        <v>43446.25</v>
      </c>
      <c r="S664" t="b">
        <v>0</v>
      </c>
      <c r="T664" t="b">
        <v>0</v>
      </c>
    </row>
    <row r="665" spans="1:20" ht="17" hidden="1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s="4">
        <f t="shared" si="30"/>
        <v>0.77239999999999998</v>
      </c>
      <c r="I665">
        <f>IF(ISERROR(E665/G665),"0",E665/G665)</f>
        <v>88.781609195402297</v>
      </c>
      <c r="J665" t="s">
        <v>2014</v>
      </c>
      <c r="K665" t="s">
        <v>2015</v>
      </c>
      <c r="M665" t="s">
        <v>20</v>
      </c>
      <c r="N665" t="s">
        <v>21</v>
      </c>
      <c r="O665">
        <v>1286427600</v>
      </c>
      <c r="P665" s="8">
        <f t="shared" si="31"/>
        <v>40457.208333333336</v>
      </c>
      <c r="Q665">
        <v>1288414800</v>
      </c>
      <c r="R665" s="8">
        <f t="shared" si="32"/>
        <v>40480.208333333336</v>
      </c>
      <c r="S665" t="b">
        <v>0</v>
      </c>
      <c r="T665" t="b">
        <v>0</v>
      </c>
    </row>
    <row r="666" spans="1:20" ht="17" hidden="1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s="4">
        <f t="shared" si="30"/>
        <v>0.33464735516372796</v>
      </c>
      <c r="I666">
        <f>IF(ISERROR(E666/G666),"0",E666/G666)</f>
        <v>24.99623706491063</v>
      </c>
      <c r="J666" t="s">
        <v>2010</v>
      </c>
      <c r="K666" t="s">
        <v>2033</v>
      </c>
      <c r="M666" t="s">
        <v>20</v>
      </c>
      <c r="N666" t="s">
        <v>21</v>
      </c>
      <c r="O666">
        <v>1329717600</v>
      </c>
      <c r="P666" s="8">
        <f t="shared" si="31"/>
        <v>40958.25</v>
      </c>
      <c r="Q666">
        <v>1330581600</v>
      </c>
      <c r="R666" s="8">
        <f t="shared" si="32"/>
        <v>40968.25</v>
      </c>
      <c r="S666" t="b">
        <v>0</v>
      </c>
      <c r="T666" t="b">
        <v>0</v>
      </c>
    </row>
    <row r="667" spans="1:20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s="4">
        <f t="shared" si="30"/>
        <v>2.3958823529411766</v>
      </c>
      <c r="I667">
        <f>IF(ISERROR(E667/G667),"0",E667/G667)</f>
        <v>44.922794117647058</v>
      </c>
      <c r="J667" t="s">
        <v>2016</v>
      </c>
      <c r="K667" t="s">
        <v>2017</v>
      </c>
      <c r="M667" t="s">
        <v>20</v>
      </c>
      <c r="N667" t="s">
        <v>21</v>
      </c>
      <c r="O667">
        <v>1310187600</v>
      </c>
      <c r="P667" s="8">
        <f t="shared" si="31"/>
        <v>40732.208333333336</v>
      </c>
      <c r="Q667">
        <v>1311397200</v>
      </c>
      <c r="R667" s="8">
        <f t="shared" si="32"/>
        <v>40746.208333333336</v>
      </c>
      <c r="S667" t="b">
        <v>0</v>
      </c>
      <c r="T667" t="b">
        <v>1</v>
      </c>
    </row>
    <row r="668" spans="1:20" ht="17" hidden="1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s="4">
        <f t="shared" si="30"/>
        <v>0.64032258064516134</v>
      </c>
      <c r="I668">
        <f>IF(ISERROR(E668/G668),"0",E668/G668)</f>
        <v>79.400000000000006</v>
      </c>
      <c r="J668" t="s">
        <v>2014</v>
      </c>
      <c r="K668" t="s">
        <v>2015</v>
      </c>
      <c r="M668" t="s">
        <v>20</v>
      </c>
      <c r="N668" t="s">
        <v>21</v>
      </c>
      <c r="O668">
        <v>1377838800</v>
      </c>
      <c r="P668" s="8">
        <f t="shared" si="31"/>
        <v>41515.208333333336</v>
      </c>
      <c r="Q668">
        <v>1378357200</v>
      </c>
      <c r="R668" s="8">
        <f t="shared" si="32"/>
        <v>41521.208333333336</v>
      </c>
      <c r="S668" t="b">
        <v>0</v>
      </c>
      <c r="T668" t="b">
        <v>1</v>
      </c>
    </row>
    <row r="669" spans="1:20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s="4">
        <f t="shared" si="30"/>
        <v>1.7615942028985507</v>
      </c>
      <c r="I669">
        <f>IF(ISERROR(E669/G669),"0",E669/G669)</f>
        <v>29.009546539379475</v>
      </c>
      <c r="J669" t="s">
        <v>2039</v>
      </c>
      <c r="K669" t="s">
        <v>2040</v>
      </c>
      <c r="M669" t="s">
        <v>20</v>
      </c>
      <c r="N669" t="s">
        <v>21</v>
      </c>
      <c r="O669">
        <v>1410325200</v>
      </c>
      <c r="P669" s="8">
        <f t="shared" si="31"/>
        <v>41891.208333333336</v>
      </c>
      <c r="Q669">
        <v>1411102800</v>
      </c>
      <c r="R669" s="8">
        <f t="shared" si="32"/>
        <v>41900.208333333336</v>
      </c>
      <c r="S669" t="b">
        <v>0</v>
      </c>
      <c r="T669" t="b">
        <v>0</v>
      </c>
    </row>
    <row r="670" spans="1:20" ht="34" hidden="1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s="4">
        <f t="shared" si="30"/>
        <v>0.20338181818181819</v>
      </c>
      <c r="I670">
        <f>IF(ISERROR(E670/G670),"0",E670/G670)</f>
        <v>73.59210526315789</v>
      </c>
      <c r="J670" t="s">
        <v>2014</v>
      </c>
      <c r="K670" t="s">
        <v>2015</v>
      </c>
      <c r="M670" t="s">
        <v>20</v>
      </c>
      <c r="N670" t="s">
        <v>21</v>
      </c>
      <c r="O670">
        <v>1343797200</v>
      </c>
      <c r="P670" s="8">
        <f t="shared" si="31"/>
        <v>41121.208333333336</v>
      </c>
      <c r="Q670">
        <v>1344834000</v>
      </c>
      <c r="R670" s="8">
        <f t="shared" si="32"/>
        <v>41133.208333333336</v>
      </c>
      <c r="S670" t="b">
        <v>0</v>
      </c>
      <c r="T670" t="b">
        <v>0</v>
      </c>
    </row>
    <row r="671" spans="1:20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s="4">
        <f t="shared" si="30"/>
        <v>3.5864754098360656</v>
      </c>
      <c r="I671">
        <f>IF(ISERROR(E671/G671),"0",E671/G671)</f>
        <v>107.97038864898211</v>
      </c>
      <c r="J671" t="s">
        <v>2014</v>
      </c>
      <c r="K671" t="s">
        <v>2015</v>
      </c>
      <c r="M671" t="s">
        <v>94</v>
      </c>
      <c r="N671" t="s">
        <v>95</v>
      </c>
      <c r="O671">
        <v>1498453200</v>
      </c>
      <c r="P671" s="8">
        <f t="shared" si="31"/>
        <v>42911.208333333328</v>
      </c>
      <c r="Q671">
        <v>1499230800</v>
      </c>
      <c r="R671" s="8">
        <f t="shared" si="32"/>
        <v>42920.208333333328</v>
      </c>
      <c r="S671" t="b">
        <v>0</v>
      </c>
      <c r="T671" t="b">
        <v>0</v>
      </c>
    </row>
    <row r="672" spans="1:20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s="4">
        <f t="shared" si="30"/>
        <v>4.6885802469135802</v>
      </c>
      <c r="I672">
        <f>IF(ISERROR(E672/G672),"0",E672/G672)</f>
        <v>68.987284287011803</v>
      </c>
      <c r="J672" t="s">
        <v>2010</v>
      </c>
      <c r="K672" t="s">
        <v>2020</v>
      </c>
      <c r="M672" t="s">
        <v>20</v>
      </c>
      <c r="N672" t="s">
        <v>21</v>
      </c>
      <c r="O672">
        <v>1456380000</v>
      </c>
      <c r="P672" s="8">
        <f t="shared" si="31"/>
        <v>42424.25</v>
      </c>
      <c r="Q672">
        <v>1457416800</v>
      </c>
      <c r="R672" s="8">
        <f t="shared" si="32"/>
        <v>42436.25</v>
      </c>
      <c r="S672" t="b">
        <v>0</v>
      </c>
      <c r="T672" t="b">
        <v>0</v>
      </c>
    </row>
    <row r="673" spans="1:20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s="4">
        <f t="shared" si="30"/>
        <v>1.220563524590164</v>
      </c>
      <c r="I673">
        <f>IF(ISERROR(E673/G673),"0",E673/G673)</f>
        <v>111.02236719478098</v>
      </c>
      <c r="J673" t="s">
        <v>2014</v>
      </c>
      <c r="K673" t="s">
        <v>2015</v>
      </c>
      <c r="M673" t="s">
        <v>20</v>
      </c>
      <c r="N673" t="s">
        <v>21</v>
      </c>
      <c r="O673">
        <v>1280552400</v>
      </c>
      <c r="P673" s="8">
        <f t="shared" si="31"/>
        <v>40389.208333333336</v>
      </c>
      <c r="Q673">
        <v>1280898000</v>
      </c>
      <c r="R673" s="8">
        <f t="shared" si="32"/>
        <v>40393.208333333336</v>
      </c>
      <c r="S673" t="b">
        <v>0</v>
      </c>
      <c r="T673" t="b">
        <v>1</v>
      </c>
    </row>
    <row r="674" spans="1:20" ht="17" hidden="1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s="4">
        <f t="shared" si="30"/>
        <v>0.55931783729156137</v>
      </c>
      <c r="I674">
        <f>IF(ISERROR(E674/G674),"0",E674/G674)</f>
        <v>24.997515808491418</v>
      </c>
      <c r="J674" t="s">
        <v>2014</v>
      </c>
      <c r="K674" t="s">
        <v>2015</v>
      </c>
      <c r="M674" t="s">
        <v>24</v>
      </c>
      <c r="N674" t="s">
        <v>25</v>
      </c>
      <c r="O674">
        <v>1521608400</v>
      </c>
      <c r="P674" s="8">
        <f t="shared" si="31"/>
        <v>43179.208333333328</v>
      </c>
      <c r="Q674">
        <v>1522472400</v>
      </c>
      <c r="R674" s="8">
        <f t="shared" si="32"/>
        <v>43189.208333333328</v>
      </c>
      <c r="S674" t="b">
        <v>0</v>
      </c>
      <c r="T674" t="b">
        <v>0</v>
      </c>
    </row>
    <row r="675" spans="1:20" ht="17" hidden="1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s="4">
        <f t="shared" si="30"/>
        <v>0.43660714285714286</v>
      </c>
      <c r="I675">
        <f>IF(ISERROR(E675/G675),"0",E675/G675)</f>
        <v>42.155172413793103</v>
      </c>
      <c r="J675" t="s">
        <v>2010</v>
      </c>
      <c r="K675" t="s">
        <v>2020</v>
      </c>
      <c r="M675" t="s">
        <v>94</v>
      </c>
      <c r="N675" t="s">
        <v>95</v>
      </c>
      <c r="O675">
        <v>1460696400</v>
      </c>
      <c r="P675" s="8">
        <f t="shared" si="31"/>
        <v>42474.208333333328</v>
      </c>
      <c r="Q675">
        <v>1462510800</v>
      </c>
      <c r="R675" s="8">
        <f t="shared" si="32"/>
        <v>42495.208333333328</v>
      </c>
      <c r="S675" t="b">
        <v>0</v>
      </c>
      <c r="T675" t="b">
        <v>0</v>
      </c>
    </row>
    <row r="676" spans="1:20" ht="17" hidden="1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s="4">
        <f t="shared" si="30"/>
        <v>0.33538371411833628</v>
      </c>
      <c r="I676">
        <f>IF(ISERROR(E676/G676),"0",E676/G676)</f>
        <v>47.003284072249592</v>
      </c>
      <c r="J676" t="s">
        <v>2029</v>
      </c>
      <c r="K676" t="s">
        <v>2030</v>
      </c>
      <c r="M676" t="s">
        <v>20</v>
      </c>
      <c r="N676" t="s">
        <v>21</v>
      </c>
      <c r="O676">
        <v>1313730000</v>
      </c>
      <c r="P676" s="8">
        <f t="shared" si="31"/>
        <v>40773.208333333336</v>
      </c>
      <c r="Q676">
        <v>1317790800</v>
      </c>
      <c r="R676" s="8">
        <f t="shared" si="32"/>
        <v>40820.208333333336</v>
      </c>
      <c r="S676" t="b">
        <v>0</v>
      </c>
      <c r="T676" t="b">
        <v>0</v>
      </c>
    </row>
    <row r="677" spans="1:20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s="4">
        <f t="shared" si="30"/>
        <v>1.2297938144329896</v>
      </c>
      <c r="I677">
        <f>IF(ISERROR(E677/G677),"0",E677/G677)</f>
        <v>36.0392749244713</v>
      </c>
      <c r="J677" t="s">
        <v>2039</v>
      </c>
      <c r="K677" t="s">
        <v>2040</v>
      </c>
      <c r="M677" t="s">
        <v>20</v>
      </c>
      <c r="N677" t="s">
        <v>21</v>
      </c>
      <c r="O677">
        <v>1568178000</v>
      </c>
      <c r="P677" s="8">
        <f t="shared" si="31"/>
        <v>43718.208333333328</v>
      </c>
      <c r="Q677">
        <v>1568782800</v>
      </c>
      <c r="R677" s="8">
        <f t="shared" si="32"/>
        <v>43725.208333333328</v>
      </c>
      <c r="S677" t="b">
        <v>0</v>
      </c>
      <c r="T677" t="b">
        <v>0</v>
      </c>
    </row>
    <row r="678" spans="1:20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s="4">
        <f t="shared" si="30"/>
        <v>1.8974959871589085</v>
      </c>
      <c r="I678">
        <f>IF(ISERROR(E678/G678),"0",E678/G678)</f>
        <v>101.03760683760684</v>
      </c>
      <c r="J678" t="s">
        <v>2029</v>
      </c>
      <c r="K678" t="s">
        <v>2030</v>
      </c>
      <c r="M678" t="s">
        <v>20</v>
      </c>
      <c r="N678" t="s">
        <v>21</v>
      </c>
      <c r="O678">
        <v>1348635600</v>
      </c>
      <c r="P678" s="8">
        <f t="shared" si="31"/>
        <v>41177.208333333336</v>
      </c>
      <c r="Q678">
        <v>1349413200</v>
      </c>
      <c r="R678" s="8">
        <f t="shared" si="32"/>
        <v>41186.208333333336</v>
      </c>
      <c r="S678" t="b">
        <v>0</v>
      </c>
      <c r="T678" t="b">
        <v>0</v>
      </c>
    </row>
    <row r="679" spans="1:20" ht="17" hidden="1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s="4">
        <f t="shared" si="30"/>
        <v>0.83622641509433959</v>
      </c>
      <c r="I679">
        <f>IF(ISERROR(E679/G679),"0",E679/G679)</f>
        <v>39.927927927927925</v>
      </c>
      <c r="J679" t="s">
        <v>2022</v>
      </c>
      <c r="K679" t="s">
        <v>2028</v>
      </c>
      <c r="M679" t="s">
        <v>20</v>
      </c>
      <c r="N679" t="s">
        <v>21</v>
      </c>
      <c r="O679">
        <v>1468126800</v>
      </c>
      <c r="P679" s="8">
        <f t="shared" si="31"/>
        <v>42560.208333333328</v>
      </c>
      <c r="Q679">
        <v>1472446800</v>
      </c>
      <c r="R679" s="8">
        <f t="shared" si="32"/>
        <v>42610.208333333328</v>
      </c>
      <c r="S679" t="b">
        <v>0</v>
      </c>
      <c r="T679" t="b">
        <v>0</v>
      </c>
    </row>
    <row r="680" spans="1:20" ht="17" hidden="1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s="4">
        <f t="shared" si="30"/>
        <v>0.17968844221105529</v>
      </c>
      <c r="I680">
        <f>IF(ISERROR(E680/G680),"0",E680/G680)</f>
        <v>83.158139534883716</v>
      </c>
      <c r="J680" t="s">
        <v>2016</v>
      </c>
      <c r="K680" t="s">
        <v>2019</v>
      </c>
      <c r="M680" t="s">
        <v>20</v>
      </c>
      <c r="N680" t="s">
        <v>21</v>
      </c>
      <c r="O680">
        <v>1547877600</v>
      </c>
      <c r="P680" s="8">
        <f t="shared" si="31"/>
        <v>43483.25</v>
      </c>
      <c r="Q680">
        <v>1548050400</v>
      </c>
      <c r="R680" s="8">
        <f t="shared" si="32"/>
        <v>43485.25</v>
      </c>
      <c r="S680" t="b">
        <v>0</v>
      </c>
      <c r="T680" t="b">
        <v>0</v>
      </c>
    </row>
    <row r="681" spans="1:20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s="4">
        <f t="shared" si="30"/>
        <v>10.365</v>
      </c>
      <c r="I681">
        <f>IF(ISERROR(E681/G681),"0",E681/G681)</f>
        <v>39.97520661157025</v>
      </c>
      <c r="J681" t="s">
        <v>2008</v>
      </c>
      <c r="K681" t="s">
        <v>2009</v>
      </c>
      <c r="M681" t="s">
        <v>20</v>
      </c>
      <c r="N681" t="s">
        <v>21</v>
      </c>
      <c r="O681">
        <v>1571374800</v>
      </c>
      <c r="P681" s="8">
        <f t="shared" si="31"/>
        <v>43755.208333333328</v>
      </c>
      <c r="Q681">
        <v>1571806800</v>
      </c>
      <c r="R681" s="8">
        <f t="shared" si="32"/>
        <v>43760.208333333328</v>
      </c>
      <c r="S681" t="b">
        <v>0</v>
      </c>
      <c r="T681" t="b">
        <v>1</v>
      </c>
    </row>
    <row r="682" spans="1:20" ht="34" hidden="1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s="4">
        <f t="shared" si="30"/>
        <v>0.97405219780219776</v>
      </c>
      <c r="I682">
        <f>IF(ISERROR(E682/G682),"0",E682/G682)</f>
        <v>47.993908629441627</v>
      </c>
      <c r="J682" t="s">
        <v>2025</v>
      </c>
      <c r="K682" t="s">
        <v>2036</v>
      </c>
      <c r="M682" t="s">
        <v>20</v>
      </c>
      <c r="N682" t="s">
        <v>21</v>
      </c>
      <c r="O682">
        <v>1576303200</v>
      </c>
      <c r="P682" s="8">
        <f t="shared" si="31"/>
        <v>43812.25</v>
      </c>
      <c r="Q682">
        <v>1576476000</v>
      </c>
      <c r="R682" s="8">
        <f t="shared" si="32"/>
        <v>43814.25</v>
      </c>
      <c r="S682" t="b">
        <v>0</v>
      </c>
      <c r="T682" t="b">
        <v>1</v>
      </c>
    </row>
    <row r="683" spans="1:20" ht="34" hidden="1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s="4">
        <f t="shared" si="30"/>
        <v>0.86386203150461705</v>
      </c>
      <c r="I683">
        <f>IF(ISERROR(E683/G683),"0",E683/G683)</f>
        <v>95.978877489438744</v>
      </c>
      <c r="J683" t="s">
        <v>2014</v>
      </c>
      <c r="K683" t="s">
        <v>2015</v>
      </c>
      <c r="M683" t="s">
        <v>20</v>
      </c>
      <c r="N683" t="s">
        <v>21</v>
      </c>
      <c r="O683">
        <v>1324447200</v>
      </c>
      <c r="P683" s="8">
        <f t="shared" si="31"/>
        <v>40897.25</v>
      </c>
      <c r="Q683">
        <v>1324965600</v>
      </c>
      <c r="R683" s="8">
        <f t="shared" si="32"/>
        <v>40903.25</v>
      </c>
      <c r="S683" t="b">
        <v>0</v>
      </c>
      <c r="T683" t="b">
        <v>0</v>
      </c>
    </row>
    <row r="684" spans="1:20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s="4">
        <f t="shared" si="30"/>
        <v>1.5016666666666667</v>
      </c>
      <c r="I684">
        <f>IF(ISERROR(E684/G684),"0",E684/G684)</f>
        <v>78.728155339805824</v>
      </c>
      <c r="J684" t="s">
        <v>2014</v>
      </c>
      <c r="K684" t="s">
        <v>2015</v>
      </c>
      <c r="M684" t="s">
        <v>20</v>
      </c>
      <c r="N684" t="s">
        <v>21</v>
      </c>
      <c r="O684">
        <v>1386741600</v>
      </c>
      <c r="P684" s="8">
        <f t="shared" si="31"/>
        <v>41618.25</v>
      </c>
      <c r="Q684">
        <v>1387519200</v>
      </c>
      <c r="R684" s="8">
        <f t="shared" si="32"/>
        <v>41627.25</v>
      </c>
      <c r="S684" t="b">
        <v>0</v>
      </c>
      <c r="T684" t="b">
        <v>0</v>
      </c>
    </row>
    <row r="685" spans="1:20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s="4">
        <f t="shared" si="30"/>
        <v>3.5843478260869563</v>
      </c>
      <c r="I685">
        <f>IF(ISERROR(E685/G685),"0",E685/G685)</f>
        <v>56.081632653061227</v>
      </c>
      <c r="J685" t="s">
        <v>2014</v>
      </c>
      <c r="K685" t="s">
        <v>2015</v>
      </c>
      <c r="M685" t="s">
        <v>20</v>
      </c>
      <c r="N685" t="s">
        <v>21</v>
      </c>
      <c r="O685">
        <v>1537074000</v>
      </c>
      <c r="P685" s="8">
        <f t="shared" si="31"/>
        <v>43358.208333333328</v>
      </c>
      <c r="Q685">
        <v>1537246800</v>
      </c>
      <c r="R685" s="8">
        <f t="shared" si="32"/>
        <v>43360.208333333328</v>
      </c>
      <c r="S685" t="b">
        <v>0</v>
      </c>
      <c r="T685" t="b">
        <v>0</v>
      </c>
    </row>
    <row r="686" spans="1:20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s="4">
        <f t="shared" si="30"/>
        <v>5.4285714285714288</v>
      </c>
      <c r="I686">
        <f>IF(ISERROR(E686/G686),"0",E686/G686)</f>
        <v>69.090909090909093</v>
      </c>
      <c r="J686" t="s">
        <v>2022</v>
      </c>
      <c r="K686" t="s">
        <v>2023</v>
      </c>
      <c r="M686" t="s">
        <v>15</v>
      </c>
      <c r="N686" t="s">
        <v>16</v>
      </c>
      <c r="O686">
        <v>1277787600</v>
      </c>
      <c r="P686" s="8">
        <f t="shared" si="31"/>
        <v>40357.208333333336</v>
      </c>
      <c r="Q686">
        <v>1279515600</v>
      </c>
      <c r="R686" s="8">
        <f t="shared" si="32"/>
        <v>40377.208333333336</v>
      </c>
      <c r="S686" t="b">
        <v>0</v>
      </c>
      <c r="T686" t="b">
        <v>0</v>
      </c>
    </row>
    <row r="687" spans="1:20" ht="17" hidden="1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s="4">
        <f t="shared" si="30"/>
        <v>0.67500714285714281</v>
      </c>
      <c r="I687">
        <f>IF(ISERROR(E687/G687),"0",E687/G687)</f>
        <v>102.05291576673866</v>
      </c>
      <c r="J687" t="s">
        <v>2014</v>
      </c>
      <c r="K687" t="s">
        <v>2015</v>
      </c>
      <c r="M687" t="s">
        <v>15</v>
      </c>
      <c r="N687" t="s">
        <v>16</v>
      </c>
      <c r="O687">
        <v>1440306000</v>
      </c>
      <c r="P687" s="8">
        <f t="shared" si="31"/>
        <v>42238.208333333328</v>
      </c>
      <c r="Q687">
        <v>1442379600</v>
      </c>
      <c r="R687" s="8">
        <f t="shared" si="32"/>
        <v>42262.208333333328</v>
      </c>
      <c r="S687" t="b">
        <v>0</v>
      </c>
      <c r="T687" t="b">
        <v>0</v>
      </c>
    </row>
    <row r="688" spans="1:20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s="4">
        <f t="shared" si="30"/>
        <v>1.9174666666666667</v>
      </c>
      <c r="I688">
        <f>IF(ISERROR(E688/G688),"0",E688/G688)</f>
        <v>107.32089552238806</v>
      </c>
      <c r="J688" t="s">
        <v>2012</v>
      </c>
      <c r="K688" t="s">
        <v>2021</v>
      </c>
      <c r="M688" t="s">
        <v>20</v>
      </c>
      <c r="N688" t="s">
        <v>21</v>
      </c>
      <c r="O688">
        <v>1522126800</v>
      </c>
      <c r="P688" s="8">
        <f t="shared" si="31"/>
        <v>43185.208333333328</v>
      </c>
      <c r="Q688">
        <v>1523077200</v>
      </c>
      <c r="R688" s="8">
        <f t="shared" si="32"/>
        <v>43196.208333333328</v>
      </c>
      <c r="S688" t="b">
        <v>0</v>
      </c>
      <c r="T688" t="b">
        <v>0</v>
      </c>
    </row>
    <row r="689" spans="1:20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s="4">
        <f t="shared" si="30"/>
        <v>9.32</v>
      </c>
      <c r="I689">
        <f>IF(ISERROR(E689/G689),"0",E689/G689)</f>
        <v>51.970260223048328</v>
      </c>
      <c r="J689" t="s">
        <v>2014</v>
      </c>
      <c r="K689" t="s">
        <v>2015</v>
      </c>
      <c r="M689" t="s">
        <v>20</v>
      </c>
      <c r="N689" t="s">
        <v>21</v>
      </c>
      <c r="O689">
        <v>1489298400</v>
      </c>
      <c r="P689" s="8">
        <f t="shared" si="31"/>
        <v>42805.25</v>
      </c>
      <c r="Q689">
        <v>1489554000</v>
      </c>
      <c r="R689" s="8">
        <f t="shared" si="32"/>
        <v>42808.208333333328</v>
      </c>
      <c r="S689" t="b">
        <v>0</v>
      </c>
      <c r="T689" t="b">
        <v>0</v>
      </c>
    </row>
    <row r="690" spans="1:20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s="4">
        <f t="shared" si="30"/>
        <v>4.2927586206896553</v>
      </c>
      <c r="I690">
        <f>IF(ISERROR(E690/G690),"0",E690/G690)</f>
        <v>71.137142857142862</v>
      </c>
      <c r="J690" t="s">
        <v>2016</v>
      </c>
      <c r="K690" t="s">
        <v>2035</v>
      </c>
      <c r="M690" t="s">
        <v>20</v>
      </c>
      <c r="N690" t="s">
        <v>21</v>
      </c>
      <c r="O690">
        <v>1547100000</v>
      </c>
      <c r="P690" s="8">
        <f t="shared" si="31"/>
        <v>43474.25</v>
      </c>
      <c r="Q690">
        <v>1548482400</v>
      </c>
      <c r="R690" s="8">
        <f t="shared" si="32"/>
        <v>43490.25</v>
      </c>
      <c r="S690" t="b">
        <v>0</v>
      </c>
      <c r="T690" t="b">
        <v>1</v>
      </c>
    </row>
    <row r="691" spans="1:20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s="4">
        <f t="shared" si="30"/>
        <v>1.0065753424657535</v>
      </c>
      <c r="I691">
        <f>IF(ISERROR(E691/G691),"0",E691/G691)</f>
        <v>106.49275362318841</v>
      </c>
      <c r="J691" t="s">
        <v>2012</v>
      </c>
      <c r="K691" t="s">
        <v>2013</v>
      </c>
      <c r="M691" t="s">
        <v>20</v>
      </c>
      <c r="N691" t="s">
        <v>21</v>
      </c>
      <c r="O691">
        <v>1383022800</v>
      </c>
      <c r="P691" s="8">
        <f t="shared" si="31"/>
        <v>41575.208333333336</v>
      </c>
      <c r="Q691">
        <v>1384063200</v>
      </c>
      <c r="R691" s="8">
        <f t="shared" si="32"/>
        <v>41587.25</v>
      </c>
      <c r="S691" t="b">
        <v>0</v>
      </c>
      <c r="T691" t="b">
        <v>0</v>
      </c>
    </row>
    <row r="692" spans="1:20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s="4">
        <f t="shared" si="30"/>
        <v>2.266111111111111</v>
      </c>
      <c r="I692">
        <f>IF(ISERROR(E692/G692),"0",E692/G692)</f>
        <v>42.93684210526316</v>
      </c>
      <c r="J692" t="s">
        <v>2016</v>
      </c>
      <c r="K692" t="s">
        <v>2017</v>
      </c>
      <c r="M692" t="s">
        <v>20</v>
      </c>
      <c r="N692" t="s">
        <v>21</v>
      </c>
      <c r="O692">
        <v>1322373600</v>
      </c>
      <c r="P692" s="8">
        <f t="shared" si="31"/>
        <v>40873.25</v>
      </c>
      <c r="Q692">
        <v>1322892000</v>
      </c>
      <c r="R692" s="8">
        <f t="shared" si="32"/>
        <v>40879.25</v>
      </c>
      <c r="S692" t="b">
        <v>0</v>
      </c>
      <c r="T692" t="b">
        <v>1</v>
      </c>
    </row>
    <row r="693" spans="1:20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s="4">
        <f t="shared" si="30"/>
        <v>1.4238</v>
      </c>
      <c r="I693">
        <f>IF(ISERROR(E693/G693),"0",E693/G693)</f>
        <v>30.037974683544302</v>
      </c>
      <c r="J693" t="s">
        <v>2016</v>
      </c>
      <c r="K693" t="s">
        <v>2017</v>
      </c>
      <c r="M693" t="s">
        <v>20</v>
      </c>
      <c r="N693" t="s">
        <v>21</v>
      </c>
      <c r="O693">
        <v>1349240400</v>
      </c>
      <c r="P693" s="8">
        <f t="shared" si="31"/>
        <v>41184.208333333336</v>
      </c>
      <c r="Q693">
        <v>1350709200</v>
      </c>
      <c r="R693" s="8">
        <f t="shared" si="32"/>
        <v>41201.208333333336</v>
      </c>
      <c r="S693" t="b">
        <v>1</v>
      </c>
      <c r="T693" t="b">
        <v>1</v>
      </c>
    </row>
    <row r="694" spans="1:20" ht="17" hidden="1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s="4">
        <f t="shared" si="30"/>
        <v>0.90633333333333332</v>
      </c>
      <c r="I694">
        <f>IF(ISERROR(E694/G694),"0",E694/G694)</f>
        <v>70.623376623376629</v>
      </c>
      <c r="J694" t="s">
        <v>2010</v>
      </c>
      <c r="K694" t="s">
        <v>2011</v>
      </c>
      <c r="M694" t="s">
        <v>36</v>
      </c>
      <c r="N694" t="s">
        <v>37</v>
      </c>
      <c r="O694">
        <v>1562648400</v>
      </c>
      <c r="P694" s="8">
        <f t="shared" si="31"/>
        <v>43654.208333333328</v>
      </c>
      <c r="Q694">
        <v>1564203600</v>
      </c>
      <c r="R694" s="8">
        <f t="shared" si="32"/>
        <v>43672.208333333328</v>
      </c>
      <c r="S694" t="b">
        <v>0</v>
      </c>
      <c r="T694" t="b">
        <v>0</v>
      </c>
    </row>
    <row r="695" spans="1:20" ht="34" hidden="1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s="4">
        <f t="shared" si="30"/>
        <v>0.63966740576496672</v>
      </c>
      <c r="I695">
        <f>IF(ISERROR(E695/G695),"0",E695/G695)</f>
        <v>66.016018306636155</v>
      </c>
      <c r="J695" t="s">
        <v>2014</v>
      </c>
      <c r="K695" t="s">
        <v>2015</v>
      </c>
      <c r="M695" t="s">
        <v>20</v>
      </c>
      <c r="N695" t="s">
        <v>21</v>
      </c>
      <c r="O695">
        <v>1508216400</v>
      </c>
      <c r="P695" s="8">
        <f t="shared" si="31"/>
        <v>43024.208333333328</v>
      </c>
      <c r="Q695">
        <v>1509685200</v>
      </c>
      <c r="R695" s="8">
        <f t="shared" si="32"/>
        <v>43041.208333333328</v>
      </c>
      <c r="S695" t="b">
        <v>0</v>
      </c>
      <c r="T695" t="b">
        <v>0</v>
      </c>
    </row>
    <row r="696" spans="1:20" ht="17" hidden="1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s="4">
        <f t="shared" si="30"/>
        <v>0.84131868131868137</v>
      </c>
      <c r="I696">
        <f>IF(ISERROR(E696/G696),"0",E696/G696)</f>
        <v>96.911392405063296</v>
      </c>
      <c r="J696" t="s">
        <v>2014</v>
      </c>
      <c r="K696" t="s">
        <v>2015</v>
      </c>
      <c r="M696" t="s">
        <v>20</v>
      </c>
      <c r="N696" t="s">
        <v>21</v>
      </c>
      <c r="O696">
        <v>1511762400</v>
      </c>
      <c r="P696" s="8">
        <f t="shared" si="31"/>
        <v>43065.25</v>
      </c>
      <c r="Q696">
        <v>1514959200</v>
      </c>
      <c r="R696" s="8">
        <f t="shared" si="32"/>
        <v>43102.25</v>
      </c>
      <c r="S696" t="b">
        <v>0</v>
      </c>
      <c r="T696" t="b">
        <v>0</v>
      </c>
    </row>
    <row r="697" spans="1:20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s="4">
        <f t="shared" si="30"/>
        <v>1.3393478260869565</v>
      </c>
      <c r="I697">
        <f>IF(ISERROR(E697/G697),"0",E697/G697)</f>
        <v>62.867346938775512</v>
      </c>
      <c r="J697" t="s">
        <v>2010</v>
      </c>
      <c r="K697" t="s">
        <v>2011</v>
      </c>
      <c r="M697" t="s">
        <v>94</v>
      </c>
      <c r="N697" t="s">
        <v>95</v>
      </c>
      <c r="O697">
        <v>1447480800</v>
      </c>
      <c r="P697" s="8">
        <f t="shared" si="31"/>
        <v>42321.25</v>
      </c>
      <c r="Q697">
        <v>1448863200</v>
      </c>
      <c r="R697" s="8">
        <f t="shared" si="32"/>
        <v>42337.25</v>
      </c>
      <c r="S697" t="b">
        <v>1</v>
      </c>
      <c r="T697" t="b">
        <v>0</v>
      </c>
    </row>
    <row r="698" spans="1:20" ht="17" hidden="1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s="4">
        <f t="shared" si="30"/>
        <v>0.59042047531992692</v>
      </c>
      <c r="I698">
        <f>IF(ISERROR(E698/G698),"0",E698/G698)</f>
        <v>108.98537682789652</v>
      </c>
      <c r="J698" t="s">
        <v>2014</v>
      </c>
      <c r="K698" t="s">
        <v>2015</v>
      </c>
      <c r="M698" t="s">
        <v>20</v>
      </c>
      <c r="N698" t="s">
        <v>21</v>
      </c>
      <c r="O698">
        <v>1429506000</v>
      </c>
      <c r="P698" s="8">
        <f t="shared" si="31"/>
        <v>42113.208333333328</v>
      </c>
      <c r="Q698">
        <v>1429592400</v>
      </c>
      <c r="R698" s="8">
        <f t="shared" si="32"/>
        <v>42114.208333333328</v>
      </c>
      <c r="S698" t="b">
        <v>0</v>
      </c>
      <c r="T698" t="b">
        <v>1</v>
      </c>
    </row>
    <row r="699" spans="1:20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s="4">
        <f t="shared" si="30"/>
        <v>1.5280062063615205</v>
      </c>
      <c r="I699">
        <f>IF(ISERROR(E699/G699),"0",E699/G699)</f>
        <v>26.999314599040439</v>
      </c>
      <c r="J699" t="s">
        <v>2010</v>
      </c>
      <c r="K699" t="s">
        <v>2018</v>
      </c>
      <c r="M699" t="s">
        <v>20</v>
      </c>
      <c r="N699" t="s">
        <v>21</v>
      </c>
      <c r="O699">
        <v>1522472400</v>
      </c>
      <c r="P699" s="8">
        <f t="shared" si="31"/>
        <v>43189.208333333328</v>
      </c>
      <c r="Q699">
        <v>1522645200</v>
      </c>
      <c r="R699" s="8">
        <f t="shared" si="32"/>
        <v>43191.208333333328</v>
      </c>
      <c r="S699" t="b">
        <v>0</v>
      </c>
      <c r="T699" t="b">
        <v>0</v>
      </c>
    </row>
    <row r="700" spans="1:20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s="4">
        <f t="shared" si="30"/>
        <v>4.466912114014252</v>
      </c>
      <c r="I700">
        <f>IF(ISERROR(E700/G700),"0",E700/G700)</f>
        <v>65.004147943311438</v>
      </c>
      <c r="J700" t="s">
        <v>2012</v>
      </c>
      <c r="K700" t="s">
        <v>2021</v>
      </c>
      <c r="M700" t="s">
        <v>15</v>
      </c>
      <c r="N700" t="s">
        <v>16</v>
      </c>
      <c r="O700">
        <v>1322114400</v>
      </c>
      <c r="P700" s="8">
        <f t="shared" si="31"/>
        <v>40870.25</v>
      </c>
      <c r="Q700">
        <v>1323324000</v>
      </c>
      <c r="R700" s="8">
        <f t="shared" si="32"/>
        <v>40884.25</v>
      </c>
      <c r="S700" t="b">
        <v>0</v>
      </c>
      <c r="T700" t="b">
        <v>0</v>
      </c>
    </row>
    <row r="701" spans="1:20" ht="17" hidden="1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s="4">
        <f t="shared" si="30"/>
        <v>0.8439189189189189</v>
      </c>
      <c r="I701">
        <f>IF(ISERROR(E701/G701),"0",E701/G701)</f>
        <v>111.51785714285714</v>
      </c>
      <c r="J701" t="s">
        <v>2016</v>
      </c>
      <c r="K701" t="s">
        <v>2019</v>
      </c>
      <c r="M701" t="s">
        <v>20</v>
      </c>
      <c r="N701" t="s">
        <v>21</v>
      </c>
      <c r="O701">
        <v>1561438800</v>
      </c>
      <c r="P701" s="8">
        <f t="shared" si="31"/>
        <v>43640.208333333328</v>
      </c>
      <c r="Q701">
        <v>1561525200</v>
      </c>
      <c r="R701" s="8">
        <f t="shared" si="32"/>
        <v>43641.208333333328</v>
      </c>
      <c r="S701" t="b">
        <v>0</v>
      </c>
      <c r="T701" t="b">
        <v>0</v>
      </c>
    </row>
    <row r="702" spans="1:20" ht="34" hidden="1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s="4">
        <f t="shared" si="30"/>
        <v>0.03</v>
      </c>
      <c r="I702">
        <f>IF(ISERROR(E702/G702),"0",E702/G702)</f>
        <v>3</v>
      </c>
      <c r="J702" t="s">
        <v>2012</v>
      </c>
      <c r="K702" t="s">
        <v>2021</v>
      </c>
      <c r="M702" t="s">
        <v>20</v>
      </c>
      <c r="N702" t="s">
        <v>21</v>
      </c>
      <c r="O702">
        <v>1264399200</v>
      </c>
      <c r="P702" s="8">
        <f t="shared" si="31"/>
        <v>40202.25</v>
      </c>
      <c r="Q702">
        <v>1265695200</v>
      </c>
      <c r="R702" s="8">
        <f t="shared" si="32"/>
        <v>40217.25</v>
      </c>
      <c r="S702" t="b">
        <v>0</v>
      </c>
      <c r="T702" t="b">
        <v>0</v>
      </c>
    </row>
    <row r="703" spans="1:20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s="4">
        <f t="shared" si="30"/>
        <v>1.7502692307692307</v>
      </c>
      <c r="I703">
        <f>IF(ISERROR(E703/G703),"0",E703/G703)</f>
        <v>110.99268292682927</v>
      </c>
      <c r="J703" t="s">
        <v>2014</v>
      </c>
      <c r="K703" t="s">
        <v>2015</v>
      </c>
      <c r="M703" t="s">
        <v>20</v>
      </c>
      <c r="N703" t="s">
        <v>21</v>
      </c>
      <c r="O703">
        <v>1301202000</v>
      </c>
      <c r="P703" s="8">
        <f t="shared" si="31"/>
        <v>40628.208333333336</v>
      </c>
      <c r="Q703">
        <v>1301806800</v>
      </c>
      <c r="R703" s="8">
        <f t="shared" si="32"/>
        <v>40635.208333333336</v>
      </c>
      <c r="S703" t="b">
        <v>1</v>
      </c>
      <c r="T703" t="b">
        <v>0</v>
      </c>
    </row>
    <row r="704" spans="1:20" ht="34" hidden="1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s="4">
        <f t="shared" si="30"/>
        <v>0.54137931034482756</v>
      </c>
      <c r="I704">
        <f>IF(ISERROR(E704/G704),"0",E704/G704)</f>
        <v>56.746987951807228</v>
      </c>
      <c r="J704" t="s">
        <v>2012</v>
      </c>
      <c r="K704" t="s">
        <v>2021</v>
      </c>
      <c r="M704" t="s">
        <v>20</v>
      </c>
      <c r="N704" t="s">
        <v>21</v>
      </c>
      <c r="O704">
        <v>1374469200</v>
      </c>
      <c r="P704" s="8">
        <f t="shared" si="31"/>
        <v>41476.208333333336</v>
      </c>
      <c r="Q704">
        <v>1374901200</v>
      </c>
      <c r="R704" s="8">
        <f t="shared" si="32"/>
        <v>41481.208333333336</v>
      </c>
      <c r="S704" t="b">
        <v>0</v>
      </c>
      <c r="T704" t="b">
        <v>0</v>
      </c>
    </row>
    <row r="705" spans="1:20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s="4">
        <f t="shared" si="30"/>
        <v>3.1187381703470032</v>
      </c>
      <c r="I705">
        <f>IF(ISERROR(E705/G705),"0",E705/G705)</f>
        <v>97.020608439646708</v>
      </c>
      <c r="J705" t="s">
        <v>2022</v>
      </c>
      <c r="K705" t="s">
        <v>2034</v>
      </c>
      <c r="M705" t="s">
        <v>20</v>
      </c>
      <c r="N705" t="s">
        <v>21</v>
      </c>
      <c r="O705">
        <v>1334984400</v>
      </c>
      <c r="P705" s="8">
        <f t="shared" si="31"/>
        <v>41019.208333333336</v>
      </c>
      <c r="Q705">
        <v>1336453200</v>
      </c>
      <c r="R705" s="8">
        <f t="shared" si="32"/>
        <v>41036.208333333336</v>
      </c>
      <c r="S705" t="b">
        <v>1</v>
      </c>
      <c r="T705" t="b">
        <v>1</v>
      </c>
    </row>
    <row r="706" spans="1:20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s="4">
        <f t="shared" ref="H706:H769" si="33">(E706/D706)*1</f>
        <v>1.2278160919540231</v>
      </c>
      <c r="I706">
        <f>IF(ISERROR(E706/G706),"0",E706/G706)</f>
        <v>92.08620689655173</v>
      </c>
      <c r="J706" t="s">
        <v>2016</v>
      </c>
      <c r="K706" t="s">
        <v>2024</v>
      </c>
      <c r="M706" t="s">
        <v>20</v>
      </c>
      <c r="N706" t="s">
        <v>21</v>
      </c>
      <c r="O706">
        <v>1467608400</v>
      </c>
      <c r="P706" s="8">
        <f t="shared" si="31"/>
        <v>42554.208333333328</v>
      </c>
      <c r="Q706">
        <v>1468904400</v>
      </c>
      <c r="R706" s="8">
        <f t="shared" si="32"/>
        <v>42569.208333333328</v>
      </c>
      <c r="S706" t="b">
        <v>0</v>
      </c>
      <c r="T706" t="b">
        <v>0</v>
      </c>
    </row>
    <row r="707" spans="1:20" ht="17" hidden="1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s="4">
        <f t="shared" si="33"/>
        <v>0.99026517383618151</v>
      </c>
      <c r="I707">
        <f>IF(ISERROR(E707/G707),"0",E707/G707)</f>
        <v>82.986666666666665</v>
      </c>
      <c r="J707" t="s">
        <v>2022</v>
      </c>
      <c r="K707" t="s">
        <v>2023</v>
      </c>
      <c r="M707" t="s">
        <v>36</v>
      </c>
      <c r="N707" t="s">
        <v>37</v>
      </c>
      <c r="O707">
        <v>1386741600</v>
      </c>
      <c r="P707" s="8">
        <f t="shared" ref="P707:P770" si="34">(((O707/60)/60)/24)+DATE(1970,1,)</f>
        <v>41618.25</v>
      </c>
      <c r="Q707">
        <v>1387087200</v>
      </c>
      <c r="R707" s="8">
        <f t="shared" ref="R707:R770" si="35">(((Q707/60)/60)/24)+DATE(1970,1,)</f>
        <v>41622.25</v>
      </c>
      <c r="S707" t="b">
        <v>0</v>
      </c>
      <c r="T707" t="b">
        <v>0</v>
      </c>
    </row>
    <row r="708" spans="1:20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s="4">
        <f t="shared" si="33"/>
        <v>1.278468634686347</v>
      </c>
      <c r="I708">
        <f>IF(ISERROR(E708/G708),"0",E708/G708)</f>
        <v>103.03791821561339</v>
      </c>
      <c r="J708" t="s">
        <v>2012</v>
      </c>
      <c r="K708" t="s">
        <v>2013</v>
      </c>
      <c r="M708" t="s">
        <v>24</v>
      </c>
      <c r="N708" t="s">
        <v>25</v>
      </c>
      <c r="O708">
        <v>1546754400</v>
      </c>
      <c r="P708" s="8">
        <f t="shared" si="34"/>
        <v>43470.25</v>
      </c>
      <c r="Q708">
        <v>1547445600</v>
      </c>
      <c r="R708" s="8">
        <f t="shared" si="35"/>
        <v>43478.25</v>
      </c>
      <c r="S708" t="b">
        <v>0</v>
      </c>
      <c r="T708" t="b">
        <v>1</v>
      </c>
    </row>
    <row r="709" spans="1:20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s="4">
        <f t="shared" si="33"/>
        <v>1.5861643835616439</v>
      </c>
      <c r="I709">
        <f>IF(ISERROR(E709/G709),"0",E709/G709)</f>
        <v>68.922619047619051</v>
      </c>
      <c r="J709" t="s">
        <v>2016</v>
      </c>
      <c r="K709" t="s">
        <v>2019</v>
      </c>
      <c r="M709" t="s">
        <v>20</v>
      </c>
      <c r="N709" t="s">
        <v>21</v>
      </c>
      <c r="O709">
        <v>1544248800</v>
      </c>
      <c r="P709" s="8">
        <f t="shared" si="34"/>
        <v>43441.25</v>
      </c>
      <c r="Q709">
        <v>1547359200</v>
      </c>
      <c r="R709" s="8">
        <f t="shared" si="35"/>
        <v>43477.25</v>
      </c>
      <c r="S709" t="b">
        <v>0</v>
      </c>
      <c r="T709" t="b">
        <v>0</v>
      </c>
    </row>
    <row r="710" spans="1:20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s="4">
        <f t="shared" si="33"/>
        <v>7.0705882352941174</v>
      </c>
      <c r="I710">
        <f>IF(ISERROR(E710/G710),"0",E710/G710)</f>
        <v>87.737226277372258</v>
      </c>
      <c r="J710" t="s">
        <v>2014</v>
      </c>
      <c r="K710" t="s">
        <v>2015</v>
      </c>
      <c r="M710" t="s">
        <v>86</v>
      </c>
      <c r="N710" t="s">
        <v>87</v>
      </c>
      <c r="O710">
        <v>1495429200</v>
      </c>
      <c r="P710" s="8">
        <f t="shared" si="34"/>
        <v>42876.208333333328</v>
      </c>
      <c r="Q710">
        <v>1496293200</v>
      </c>
      <c r="R710" s="8">
        <f t="shared" si="35"/>
        <v>42886.208333333328</v>
      </c>
      <c r="S710" t="b">
        <v>0</v>
      </c>
      <c r="T710" t="b">
        <v>0</v>
      </c>
    </row>
    <row r="711" spans="1:20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s="4">
        <f t="shared" si="33"/>
        <v>1.4238775510204082</v>
      </c>
      <c r="I711">
        <f>IF(ISERROR(E711/G711),"0",E711/G711)</f>
        <v>75.021505376344081</v>
      </c>
      <c r="J711" t="s">
        <v>2014</v>
      </c>
      <c r="K711" t="s">
        <v>2015</v>
      </c>
      <c r="M711" t="s">
        <v>94</v>
      </c>
      <c r="N711" t="s">
        <v>95</v>
      </c>
      <c r="O711">
        <v>1334811600</v>
      </c>
      <c r="P711" s="8">
        <f t="shared" si="34"/>
        <v>41017.208333333336</v>
      </c>
      <c r="Q711">
        <v>1335416400</v>
      </c>
      <c r="R711" s="8">
        <f t="shared" si="35"/>
        <v>41024.208333333336</v>
      </c>
      <c r="S711" t="b">
        <v>0</v>
      </c>
      <c r="T711" t="b">
        <v>0</v>
      </c>
    </row>
    <row r="712" spans="1:20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s="4">
        <f t="shared" si="33"/>
        <v>1.4786046511627906</v>
      </c>
      <c r="I712">
        <f>IF(ISERROR(E712/G712),"0",E712/G712)</f>
        <v>50.863999999999997</v>
      </c>
      <c r="J712" t="s">
        <v>2014</v>
      </c>
      <c r="K712" t="s">
        <v>2015</v>
      </c>
      <c r="M712" t="s">
        <v>20</v>
      </c>
      <c r="N712" t="s">
        <v>21</v>
      </c>
      <c r="O712">
        <v>1531544400</v>
      </c>
      <c r="P712" s="8">
        <f t="shared" si="34"/>
        <v>43294.208333333328</v>
      </c>
      <c r="Q712">
        <v>1532149200</v>
      </c>
      <c r="R712" s="8">
        <f t="shared" si="35"/>
        <v>43301.208333333328</v>
      </c>
      <c r="S712" t="b">
        <v>0</v>
      </c>
      <c r="T712" t="b">
        <v>1</v>
      </c>
    </row>
    <row r="713" spans="1:20" ht="34" hidden="1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s="4">
        <f t="shared" si="33"/>
        <v>0.20322580645161289</v>
      </c>
      <c r="I713">
        <f>IF(ISERROR(E713/G713),"0",E713/G713)</f>
        <v>90</v>
      </c>
      <c r="J713" t="s">
        <v>2014</v>
      </c>
      <c r="K713" t="s">
        <v>2015</v>
      </c>
      <c r="M713" t="s">
        <v>94</v>
      </c>
      <c r="N713" t="s">
        <v>95</v>
      </c>
      <c r="O713">
        <v>1453615200</v>
      </c>
      <c r="P713" s="8">
        <f t="shared" si="34"/>
        <v>42392.25</v>
      </c>
      <c r="Q713">
        <v>1453788000</v>
      </c>
      <c r="R713" s="8">
        <f t="shared" si="35"/>
        <v>42394.25</v>
      </c>
      <c r="S713" t="b">
        <v>1</v>
      </c>
      <c r="T713" t="b">
        <v>1</v>
      </c>
    </row>
    <row r="714" spans="1:20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s="4">
        <f t="shared" si="33"/>
        <v>18.40625</v>
      </c>
      <c r="I714">
        <f>IF(ISERROR(E714/G714),"0",E714/G714)</f>
        <v>72.896039603960389</v>
      </c>
      <c r="J714" t="s">
        <v>2014</v>
      </c>
      <c r="K714" t="s">
        <v>2015</v>
      </c>
      <c r="M714" t="s">
        <v>20</v>
      </c>
      <c r="N714" t="s">
        <v>21</v>
      </c>
      <c r="O714">
        <v>1467954000</v>
      </c>
      <c r="P714" s="8">
        <f t="shared" si="34"/>
        <v>42558.208333333328</v>
      </c>
      <c r="Q714">
        <v>1471496400</v>
      </c>
      <c r="R714" s="8">
        <f t="shared" si="35"/>
        <v>42599.208333333328</v>
      </c>
      <c r="S714" t="b">
        <v>0</v>
      </c>
      <c r="T714" t="b">
        <v>0</v>
      </c>
    </row>
    <row r="715" spans="1:20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s="4">
        <f t="shared" si="33"/>
        <v>1.6194202898550725</v>
      </c>
      <c r="I715">
        <f>IF(ISERROR(E715/G715),"0",E715/G715)</f>
        <v>108.48543689320388</v>
      </c>
      <c r="J715" t="s">
        <v>2022</v>
      </c>
      <c r="K715" t="s">
        <v>2031</v>
      </c>
      <c r="M715" t="s">
        <v>20</v>
      </c>
      <c r="N715" t="s">
        <v>21</v>
      </c>
      <c r="O715">
        <v>1471842000</v>
      </c>
      <c r="P715" s="8">
        <f t="shared" si="34"/>
        <v>42603.208333333328</v>
      </c>
      <c r="Q715">
        <v>1472878800</v>
      </c>
      <c r="R715" s="8">
        <f t="shared" si="35"/>
        <v>42615.208333333328</v>
      </c>
      <c r="S715" t="b">
        <v>0</v>
      </c>
      <c r="T715" t="b">
        <v>0</v>
      </c>
    </row>
    <row r="716" spans="1:20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s="4">
        <f t="shared" si="33"/>
        <v>4.7282077922077921</v>
      </c>
      <c r="I716">
        <f>IF(ISERROR(E716/G716),"0",E716/G716)</f>
        <v>101.98095238095237</v>
      </c>
      <c r="J716" t="s">
        <v>2010</v>
      </c>
      <c r="K716" t="s">
        <v>2011</v>
      </c>
      <c r="M716" t="s">
        <v>20</v>
      </c>
      <c r="N716" t="s">
        <v>21</v>
      </c>
      <c r="O716">
        <v>1408424400</v>
      </c>
      <c r="P716" s="8">
        <f t="shared" si="34"/>
        <v>41869.208333333336</v>
      </c>
      <c r="Q716">
        <v>1408510800</v>
      </c>
      <c r="R716" s="8">
        <f t="shared" si="35"/>
        <v>41870.208333333336</v>
      </c>
      <c r="S716" t="b">
        <v>0</v>
      </c>
      <c r="T716" t="b">
        <v>0</v>
      </c>
    </row>
    <row r="717" spans="1:20" ht="17" hidden="1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s="4">
        <f t="shared" si="33"/>
        <v>0.24466101694915254</v>
      </c>
      <c r="I717">
        <f>IF(ISERROR(E717/G717),"0",E717/G717)</f>
        <v>44.009146341463413</v>
      </c>
      <c r="J717" t="s">
        <v>2025</v>
      </c>
      <c r="K717" t="s">
        <v>2036</v>
      </c>
      <c r="M717" t="s">
        <v>20</v>
      </c>
      <c r="N717" t="s">
        <v>21</v>
      </c>
      <c r="O717">
        <v>1281157200</v>
      </c>
      <c r="P717" s="8">
        <f t="shared" si="34"/>
        <v>40396.208333333336</v>
      </c>
      <c r="Q717">
        <v>1281589200</v>
      </c>
      <c r="R717" s="8">
        <f t="shared" si="35"/>
        <v>40401.208333333336</v>
      </c>
      <c r="S717" t="b">
        <v>0</v>
      </c>
      <c r="T717" t="b">
        <v>0</v>
      </c>
    </row>
    <row r="718" spans="1:20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s="4">
        <f t="shared" si="33"/>
        <v>5.1764999999999999</v>
      </c>
      <c r="I718">
        <f>IF(ISERROR(E718/G718),"0",E718/G718)</f>
        <v>65.942675159235662</v>
      </c>
      <c r="J718" t="s">
        <v>2014</v>
      </c>
      <c r="K718" t="s">
        <v>2015</v>
      </c>
      <c r="M718" t="s">
        <v>20</v>
      </c>
      <c r="N718" t="s">
        <v>21</v>
      </c>
      <c r="O718">
        <v>1373432400</v>
      </c>
      <c r="P718" s="8">
        <f t="shared" si="34"/>
        <v>41464.208333333336</v>
      </c>
      <c r="Q718">
        <v>1375851600</v>
      </c>
      <c r="R718" s="8">
        <f t="shared" si="35"/>
        <v>41492.208333333336</v>
      </c>
      <c r="S718" t="b">
        <v>0</v>
      </c>
      <c r="T718" t="b">
        <v>1</v>
      </c>
    </row>
    <row r="719" spans="1:20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s="4">
        <f t="shared" si="33"/>
        <v>2.4764285714285714</v>
      </c>
      <c r="I719">
        <f>IF(ISERROR(E719/G719),"0",E719/G719)</f>
        <v>24.987387387387386</v>
      </c>
      <c r="J719" t="s">
        <v>2016</v>
      </c>
      <c r="K719" t="s">
        <v>2017</v>
      </c>
      <c r="M719" t="s">
        <v>20</v>
      </c>
      <c r="N719" t="s">
        <v>21</v>
      </c>
      <c r="O719">
        <v>1313989200</v>
      </c>
      <c r="P719" s="8">
        <f t="shared" si="34"/>
        <v>40776.208333333336</v>
      </c>
      <c r="Q719">
        <v>1315803600</v>
      </c>
      <c r="R719" s="8">
        <f t="shared" si="35"/>
        <v>40797.208333333336</v>
      </c>
      <c r="S719" t="b">
        <v>0</v>
      </c>
      <c r="T719" t="b">
        <v>0</v>
      </c>
    </row>
    <row r="720" spans="1:20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s="4">
        <f t="shared" si="33"/>
        <v>1.0020481927710843</v>
      </c>
      <c r="I720">
        <f>IF(ISERROR(E720/G720),"0",E720/G720)</f>
        <v>28.003367003367003</v>
      </c>
      <c r="J720" t="s">
        <v>2012</v>
      </c>
      <c r="K720" t="s">
        <v>2021</v>
      </c>
      <c r="M720" t="s">
        <v>20</v>
      </c>
      <c r="N720" t="s">
        <v>21</v>
      </c>
      <c r="O720">
        <v>1371445200</v>
      </c>
      <c r="P720" s="8">
        <f t="shared" si="34"/>
        <v>41441.208333333336</v>
      </c>
      <c r="Q720">
        <v>1373691600</v>
      </c>
      <c r="R720" s="8">
        <f t="shared" si="35"/>
        <v>41467.208333333336</v>
      </c>
      <c r="S720" t="b">
        <v>0</v>
      </c>
      <c r="T720" t="b">
        <v>0</v>
      </c>
    </row>
    <row r="721" spans="1:20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s="4">
        <f t="shared" si="33"/>
        <v>1.53</v>
      </c>
      <c r="I721">
        <f>IF(ISERROR(E721/G721),"0",E721/G721)</f>
        <v>85.829268292682926</v>
      </c>
      <c r="J721" t="s">
        <v>2022</v>
      </c>
      <c r="K721" t="s">
        <v>2028</v>
      </c>
      <c r="M721" t="s">
        <v>20</v>
      </c>
      <c r="N721" t="s">
        <v>21</v>
      </c>
      <c r="O721">
        <v>1338267600</v>
      </c>
      <c r="P721" s="8">
        <f t="shared" si="34"/>
        <v>41057.208333333336</v>
      </c>
      <c r="Q721">
        <v>1339218000</v>
      </c>
      <c r="R721" s="8">
        <f t="shared" si="35"/>
        <v>41068.208333333336</v>
      </c>
      <c r="S721" t="b">
        <v>0</v>
      </c>
      <c r="T721" t="b">
        <v>0</v>
      </c>
    </row>
    <row r="722" spans="1:20" ht="34" hidden="1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s="4">
        <f t="shared" si="33"/>
        <v>0.37091954022988505</v>
      </c>
      <c r="I722">
        <f>IF(ISERROR(E722/G722),"0",E722/G722)</f>
        <v>84.921052631578945</v>
      </c>
      <c r="J722" t="s">
        <v>2014</v>
      </c>
      <c r="K722" t="s">
        <v>2015</v>
      </c>
      <c r="M722" t="s">
        <v>32</v>
      </c>
      <c r="N722" t="s">
        <v>33</v>
      </c>
      <c r="O722">
        <v>1519192800</v>
      </c>
      <c r="P722" s="8">
        <f t="shared" si="34"/>
        <v>43151.25</v>
      </c>
      <c r="Q722">
        <v>1520402400</v>
      </c>
      <c r="R722" s="8">
        <f t="shared" si="35"/>
        <v>43165.25</v>
      </c>
      <c r="S722" t="b">
        <v>0</v>
      </c>
      <c r="T722" t="b">
        <v>1</v>
      </c>
    </row>
    <row r="723" spans="1:20" ht="17" hidden="1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s="4">
        <f t="shared" si="33"/>
        <v>4.3923948220064728E-2</v>
      </c>
      <c r="I723">
        <f>IF(ISERROR(E723/G723),"0",E723/G723)</f>
        <v>90.483333333333334</v>
      </c>
      <c r="J723" t="s">
        <v>2010</v>
      </c>
      <c r="K723" t="s">
        <v>2011</v>
      </c>
      <c r="M723" t="s">
        <v>20</v>
      </c>
      <c r="N723" t="s">
        <v>21</v>
      </c>
      <c r="O723">
        <v>1522818000</v>
      </c>
      <c r="P723" s="8">
        <f t="shared" si="34"/>
        <v>43193.208333333328</v>
      </c>
      <c r="Q723">
        <v>1523336400</v>
      </c>
      <c r="R723" s="8">
        <f t="shared" si="35"/>
        <v>43199.208333333328</v>
      </c>
      <c r="S723" t="b">
        <v>0</v>
      </c>
      <c r="T723" t="b">
        <v>0</v>
      </c>
    </row>
    <row r="724" spans="1:20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s="4">
        <f t="shared" si="33"/>
        <v>1.5650721649484536</v>
      </c>
      <c r="I724">
        <f>IF(ISERROR(E724/G724),"0",E724/G724)</f>
        <v>25.00197628458498</v>
      </c>
      <c r="J724" t="s">
        <v>2016</v>
      </c>
      <c r="K724" t="s">
        <v>2017</v>
      </c>
      <c r="M724" t="s">
        <v>20</v>
      </c>
      <c r="N724" t="s">
        <v>21</v>
      </c>
      <c r="O724">
        <v>1509948000</v>
      </c>
      <c r="P724" s="8">
        <f t="shared" si="34"/>
        <v>43044.25</v>
      </c>
      <c r="Q724">
        <v>1512280800</v>
      </c>
      <c r="R724" s="8">
        <f t="shared" si="35"/>
        <v>43071.25</v>
      </c>
      <c r="S724" t="b">
        <v>0</v>
      </c>
      <c r="T724" t="b">
        <v>0</v>
      </c>
    </row>
    <row r="725" spans="1:20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s="4">
        <f t="shared" si="33"/>
        <v>2.704081632653061</v>
      </c>
      <c r="I725">
        <f>IF(ISERROR(E725/G725),"0",E725/G725)</f>
        <v>92.013888888888886</v>
      </c>
      <c r="J725" t="s">
        <v>2014</v>
      </c>
      <c r="K725" t="s">
        <v>2015</v>
      </c>
      <c r="M725" t="s">
        <v>24</v>
      </c>
      <c r="N725" t="s">
        <v>25</v>
      </c>
      <c r="O725">
        <v>1456898400</v>
      </c>
      <c r="P725" s="8">
        <f t="shared" si="34"/>
        <v>42430.25</v>
      </c>
      <c r="Q725">
        <v>1458709200</v>
      </c>
      <c r="R725" s="8">
        <f t="shared" si="35"/>
        <v>42451.208333333328</v>
      </c>
      <c r="S725" t="b">
        <v>0</v>
      </c>
      <c r="T725" t="b">
        <v>0</v>
      </c>
    </row>
    <row r="726" spans="1:20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s="4">
        <f t="shared" si="33"/>
        <v>1.3405952380952382</v>
      </c>
      <c r="I726">
        <f>IF(ISERROR(E726/G726),"0",E726/G726)</f>
        <v>93.066115702479337</v>
      </c>
      <c r="J726" t="s">
        <v>2014</v>
      </c>
      <c r="K726" t="s">
        <v>2015</v>
      </c>
      <c r="M726" t="s">
        <v>36</v>
      </c>
      <c r="N726" t="s">
        <v>37</v>
      </c>
      <c r="O726">
        <v>1413954000</v>
      </c>
      <c r="P726" s="8">
        <f t="shared" si="34"/>
        <v>41933.208333333336</v>
      </c>
      <c r="Q726">
        <v>1414126800</v>
      </c>
      <c r="R726" s="8">
        <f t="shared" si="35"/>
        <v>41935.208333333336</v>
      </c>
      <c r="S726" t="b">
        <v>0</v>
      </c>
      <c r="T726" t="b">
        <v>1</v>
      </c>
    </row>
    <row r="727" spans="1:20" ht="17" hidden="1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s="4">
        <f t="shared" si="33"/>
        <v>0.50398033126293995</v>
      </c>
      <c r="I727">
        <f>IF(ISERROR(E727/G727),"0",E727/G727)</f>
        <v>61.008145363408524</v>
      </c>
      <c r="J727" t="s">
        <v>2025</v>
      </c>
      <c r="K727" t="s">
        <v>2036</v>
      </c>
      <c r="M727" t="s">
        <v>20</v>
      </c>
      <c r="N727" t="s">
        <v>21</v>
      </c>
      <c r="O727">
        <v>1416031200</v>
      </c>
      <c r="P727" s="8">
        <f t="shared" si="34"/>
        <v>41957.25</v>
      </c>
      <c r="Q727">
        <v>1416204000</v>
      </c>
      <c r="R727" s="8">
        <f t="shared" si="35"/>
        <v>41959.25</v>
      </c>
      <c r="S727" t="b">
        <v>0</v>
      </c>
      <c r="T727" t="b">
        <v>0</v>
      </c>
    </row>
    <row r="728" spans="1:20" ht="17" hidden="1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s="4">
        <f t="shared" si="33"/>
        <v>0.88815837937384901</v>
      </c>
      <c r="I728">
        <f>IF(ISERROR(E728/G728),"0",E728/G728)</f>
        <v>92.036259541984734</v>
      </c>
      <c r="J728" t="s">
        <v>2014</v>
      </c>
      <c r="K728" t="s">
        <v>2015</v>
      </c>
      <c r="M728" t="s">
        <v>20</v>
      </c>
      <c r="N728" t="s">
        <v>21</v>
      </c>
      <c r="O728">
        <v>1287982800</v>
      </c>
      <c r="P728" s="8">
        <f t="shared" si="34"/>
        <v>40475.208333333336</v>
      </c>
      <c r="Q728">
        <v>1288501200</v>
      </c>
      <c r="R728" s="8">
        <f t="shared" si="35"/>
        <v>40481.208333333336</v>
      </c>
      <c r="S728" t="b">
        <v>0</v>
      </c>
      <c r="T728" t="b">
        <v>1</v>
      </c>
    </row>
    <row r="729" spans="1:20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s="4">
        <f t="shared" si="33"/>
        <v>1.65</v>
      </c>
      <c r="I729">
        <f>IF(ISERROR(E729/G729),"0",E729/G729)</f>
        <v>81.132596685082873</v>
      </c>
      <c r="J729" t="s">
        <v>2012</v>
      </c>
      <c r="K729" t="s">
        <v>2013</v>
      </c>
      <c r="M729" t="s">
        <v>20</v>
      </c>
      <c r="N729" t="s">
        <v>21</v>
      </c>
      <c r="O729">
        <v>1547964000</v>
      </c>
      <c r="P729" s="8">
        <f t="shared" si="34"/>
        <v>43484.25</v>
      </c>
      <c r="Q729">
        <v>1552971600</v>
      </c>
      <c r="R729" s="8">
        <f t="shared" si="35"/>
        <v>43542.208333333328</v>
      </c>
      <c r="S729" t="b">
        <v>0</v>
      </c>
      <c r="T729" t="b">
        <v>0</v>
      </c>
    </row>
    <row r="730" spans="1:20" ht="34" hidden="1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s="4">
        <f t="shared" si="33"/>
        <v>0.17499999999999999</v>
      </c>
      <c r="I730">
        <f>IF(ISERROR(E730/G730),"0",E730/G730)</f>
        <v>73.5</v>
      </c>
      <c r="J730" t="s">
        <v>2014</v>
      </c>
      <c r="K730" t="s">
        <v>2015</v>
      </c>
      <c r="M730" t="s">
        <v>20</v>
      </c>
      <c r="N730" t="s">
        <v>21</v>
      </c>
      <c r="O730">
        <v>1464152400</v>
      </c>
      <c r="P730" s="8">
        <f t="shared" si="34"/>
        <v>42514.208333333328</v>
      </c>
      <c r="Q730">
        <v>1465102800</v>
      </c>
      <c r="R730" s="8">
        <f t="shared" si="35"/>
        <v>42525.208333333328</v>
      </c>
      <c r="S730" t="b">
        <v>0</v>
      </c>
      <c r="T730" t="b">
        <v>0</v>
      </c>
    </row>
    <row r="731" spans="1:20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s="4">
        <f t="shared" si="33"/>
        <v>1.8566071428571429</v>
      </c>
      <c r="I731">
        <f>IF(ISERROR(E731/G731),"0",E731/G731)</f>
        <v>85.221311475409834</v>
      </c>
      <c r="J731" t="s">
        <v>2016</v>
      </c>
      <c r="K731" t="s">
        <v>2019</v>
      </c>
      <c r="M731" t="s">
        <v>20</v>
      </c>
      <c r="N731" t="s">
        <v>21</v>
      </c>
      <c r="O731">
        <v>1359957600</v>
      </c>
      <c r="P731" s="8">
        <f t="shared" si="34"/>
        <v>41308.25</v>
      </c>
      <c r="Q731">
        <v>1360130400</v>
      </c>
      <c r="R731" s="8">
        <f t="shared" si="35"/>
        <v>41310.25</v>
      </c>
      <c r="S731" t="b">
        <v>0</v>
      </c>
      <c r="T731" t="b">
        <v>0</v>
      </c>
    </row>
    <row r="732" spans="1:20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s="4">
        <f t="shared" si="33"/>
        <v>4.1266319444444441</v>
      </c>
      <c r="I732">
        <f>IF(ISERROR(E732/G732),"0",E732/G732)</f>
        <v>110.96825396825396</v>
      </c>
      <c r="J732" t="s">
        <v>2012</v>
      </c>
      <c r="K732" t="s">
        <v>2021</v>
      </c>
      <c r="M732" t="s">
        <v>15</v>
      </c>
      <c r="N732" t="s">
        <v>16</v>
      </c>
      <c r="O732">
        <v>1432357200</v>
      </c>
      <c r="P732" s="8">
        <f t="shared" si="34"/>
        <v>42146.208333333328</v>
      </c>
      <c r="Q732">
        <v>1432875600</v>
      </c>
      <c r="R732" s="8">
        <f t="shared" si="35"/>
        <v>42152.208333333328</v>
      </c>
      <c r="S732" t="b">
        <v>0</v>
      </c>
      <c r="T732" t="b">
        <v>0</v>
      </c>
    </row>
    <row r="733" spans="1:20" ht="17" hidden="1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s="4">
        <f t="shared" si="33"/>
        <v>0.90249999999999997</v>
      </c>
      <c r="I733">
        <f>IF(ISERROR(E733/G733),"0",E733/G733)</f>
        <v>32.968036529680369</v>
      </c>
      <c r="J733" t="s">
        <v>2012</v>
      </c>
      <c r="K733" t="s">
        <v>2013</v>
      </c>
      <c r="M733" t="s">
        <v>20</v>
      </c>
      <c r="N733" t="s">
        <v>21</v>
      </c>
      <c r="O733">
        <v>1500786000</v>
      </c>
      <c r="P733" s="8">
        <f t="shared" si="34"/>
        <v>42938.208333333328</v>
      </c>
      <c r="Q733">
        <v>1500872400</v>
      </c>
      <c r="R733" s="8">
        <f t="shared" si="35"/>
        <v>42939.208333333328</v>
      </c>
      <c r="S733" t="b">
        <v>0</v>
      </c>
      <c r="T733" t="b">
        <v>0</v>
      </c>
    </row>
    <row r="734" spans="1:20" ht="17" hidden="1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s="4">
        <f t="shared" si="33"/>
        <v>0.91984615384615387</v>
      </c>
      <c r="I734">
        <f>IF(ISERROR(E734/G734),"0",E734/G734)</f>
        <v>96.005352363960753</v>
      </c>
      <c r="J734" t="s">
        <v>2010</v>
      </c>
      <c r="K734" t="s">
        <v>2011</v>
      </c>
      <c r="M734" t="s">
        <v>20</v>
      </c>
      <c r="N734" t="s">
        <v>21</v>
      </c>
      <c r="O734">
        <v>1490158800</v>
      </c>
      <c r="P734" s="8">
        <f t="shared" si="34"/>
        <v>42815.208333333328</v>
      </c>
      <c r="Q734">
        <v>1492146000</v>
      </c>
      <c r="R734" s="8">
        <f t="shared" si="35"/>
        <v>42838.208333333328</v>
      </c>
      <c r="S734" t="b">
        <v>0</v>
      </c>
      <c r="T734" t="b">
        <v>1</v>
      </c>
    </row>
    <row r="735" spans="1:20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s="4">
        <f t="shared" si="33"/>
        <v>5.2700632911392402</v>
      </c>
      <c r="I735">
        <f>IF(ISERROR(E735/G735),"0",E735/G735)</f>
        <v>84.96632653061225</v>
      </c>
      <c r="J735" t="s">
        <v>2010</v>
      </c>
      <c r="K735" t="s">
        <v>2032</v>
      </c>
      <c r="M735" t="s">
        <v>20</v>
      </c>
      <c r="N735" t="s">
        <v>21</v>
      </c>
      <c r="O735">
        <v>1406178000</v>
      </c>
      <c r="P735" s="8">
        <f t="shared" si="34"/>
        <v>41843.208333333336</v>
      </c>
      <c r="Q735">
        <v>1407301200</v>
      </c>
      <c r="R735" s="8">
        <f t="shared" si="35"/>
        <v>41856.208333333336</v>
      </c>
      <c r="S735" t="b">
        <v>0</v>
      </c>
      <c r="T735" t="b">
        <v>0</v>
      </c>
    </row>
    <row r="736" spans="1:20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s="4">
        <f t="shared" si="33"/>
        <v>3.1914285714285713</v>
      </c>
      <c r="I736">
        <f>IF(ISERROR(E736/G736),"0",E736/G736)</f>
        <v>25.007462686567163</v>
      </c>
      <c r="J736" t="s">
        <v>2014</v>
      </c>
      <c r="K736" t="s">
        <v>2015</v>
      </c>
      <c r="M736" t="s">
        <v>20</v>
      </c>
      <c r="N736" t="s">
        <v>21</v>
      </c>
      <c r="O736">
        <v>1485583200</v>
      </c>
      <c r="P736" s="8">
        <f t="shared" si="34"/>
        <v>42762.25</v>
      </c>
      <c r="Q736">
        <v>1486620000</v>
      </c>
      <c r="R736" s="8">
        <f t="shared" si="35"/>
        <v>42774.25</v>
      </c>
      <c r="S736" t="b">
        <v>0</v>
      </c>
      <c r="T736" t="b">
        <v>1</v>
      </c>
    </row>
    <row r="737" spans="1:20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s="4">
        <f t="shared" si="33"/>
        <v>3.5418867924528303</v>
      </c>
      <c r="I737">
        <f>IF(ISERROR(E737/G737),"0",E737/G737)</f>
        <v>65.998995479658461</v>
      </c>
      <c r="J737" t="s">
        <v>2029</v>
      </c>
      <c r="K737" t="s">
        <v>2030</v>
      </c>
      <c r="M737" t="s">
        <v>20</v>
      </c>
      <c r="N737" t="s">
        <v>21</v>
      </c>
      <c r="O737">
        <v>1459314000</v>
      </c>
      <c r="P737" s="8">
        <f t="shared" si="34"/>
        <v>42458.208333333328</v>
      </c>
      <c r="Q737">
        <v>1459918800</v>
      </c>
      <c r="R737" s="8">
        <f t="shared" si="35"/>
        <v>42465.208333333328</v>
      </c>
      <c r="S737" t="b">
        <v>0</v>
      </c>
      <c r="T737" t="b">
        <v>0</v>
      </c>
    </row>
    <row r="738" spans="1:20" ht="17" hidden="1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s="4">
        <f t="shared" si="33"/>
        <v>0.32896103896103895</v>
      </c>
      <c r="I738">
        <f>IF(ISERROR(E738/G738),"0",E738/G738)</f>
        <v>87.34482758620689</v>
      </c>
      <c r="J738" t="s">
        <v>2022</v>
      </c>
      <c r="K738" t="s">
        <v>2023</v>
      </c>
      <c r="M738" t="s">
        <v>20</v>
      </c>
      <c r="N738" t="s">
        <v>21</v>
      </c>
      <c r="O738">
        <v>1424412000</v>
      </c>
      <c r="P738" s="8">
        <f t="shared" si="34"/>
        <v>42054.25</v>
      </c>
      <c r="Q738">
        <v>1424757600</v>
      </c>
      <c r="R738" s="8">
        <f t="shared" si="35"/>
        <v>42058.25</v>
      </c>
      <c r="S738" t="b">
        <v>0</v>
      </c>
      <c r="T738" t="b">
        <v>0</v>
      </c>
    </row>
    <row r="739" spans="1:20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s="4">
        <f t="shared" si="33"/>
        <v>1.358918918918919</v>
      </c>
      <c r="I739">
        <f>IF(ISERROR(E739/G739),"0",E739/G739)</f>
        <v>27.933333333333334</v>
      </c>
      <c r="J739" t="s">
        <v>2010</v>
      </c>
      <c r="K739" t="s">
        <v>2020</v>
      </c>
      <c r="M739" t="s">
        <v>20</v>
      </c>
      <c r="N739" t="s">
        <v>21</v>
      </c>
      <c r="O739">
        <v>1478844000</v>
      </c>
      <c r="P739" s="8">
        <f t="shared" si="34"/>
        <v>42684.25</v>
      </c>
      <c r="Q739">
        <v>1479880800</v>
      </c>
      <c r="R739" s="8">
        <f t="shared" si="35"/>
        <v>42696.25</v>
      </c>
      <c r="S739" t="b">
        <v>0</v>
      </c>
      <c r="T739" t="b">
        <v>0</v>
      </c>
    </row>
    <row r="740" spans="1:20" ht="34" hidden="1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s="4">
        <f t="shared" si="33"/>
        <v>2.0843373493975904E-2</v>
      </c>
      <c r="I740">
        <f>IF(ISERROR(E740/G740),"0",E740/G740)</f>
        <v>103.8</v>
      </c>
      <c r="J740" t="s">
        <v>2014</v>
      </c>
      <c r="K740" t="s">
        <v>2015</v>
      </c>
      <c r="M740" t="s">
        <v>20</v>
      </c>
      <c r="N740" t="s">
        <v>21</v>
      </c>
      <c r="O740">
        <v>1416117600</v>
      </c>
      <c r="P740" s="8">
        <f t="shared" si="34"/>
        <v>41958.25</v>
      </c>
      <c r="Q740">
        <v>1418018400</v>
      </c>
      <c r="R740" s="8">
        <f t="shared" si="35"/>
        <v>41980.25</v>
      </c>
      <c r="S740" t="b">
        <v>0</v>
      </c>
      <c r="T740" t="b">
        <v>1</v>
      </c>
    </row>
    <row r="741" spans="1:20" ht="17" hidden="1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s="4">
        <f t="shared" si="33"/>
        <v>0.61</v>
      </c>
      <c r="I741">
        <f>IF(ISERROR(E741/G741),"0",E741/G741)</f>
        <v>31.937172774869111</v>
      </c>
      <c r="J741" t="s">
        <v>2010</v>
      </c>
      <c r="K741" t="s">
        <v>2020</v>
      </c>
      <c r="M741" t="s">
        <v>20</v>
      </c>
      <c r="N741" t="s">
        <v>21</v>
      </c>
      <c r="O741">
        <v>1340946000</v>
      </c>
      <c r="P741" s="8">
        <f t="shared" si="34"/>
        <v>41088.208333333336</v>
      </c>
      <c r="Q741">
        <v>1341032400</v>
      </c>
      <c r="R741" s="8">
        <f t="shared" si="35"/>
        <v>41089.208333333336</v>
      </c>
      <c r="S741" t="b">
        <v>0</v>
      </c>
      <c r="T741" t="b">
        <v>0</v>
      </c>
    </row>
    <row r="742" spans="1:20" ht="34" hidden="1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s="4">
        <f t="shared" si="33"/>
        <v>0.30037735849056602</v>
      </c>
      <c r="I742">
        <f>IF(ISERROR(E742/G742),"0",E742/G742)</f>
        <v>99.5</v>
      </c>
      <c r="J742" t="s">
        <v>2014</v>
      </c>
      <c r="K742" t="s">
        <v>2015</v>
      </c>
      <c r="M742" t="s">
        <v>20</v>
      </c>
      <c r="N742" t="s">
        <v>21</v>
      </c>
      <c r="O742">
        <v>1486101600</v>
      </c>
      <c r="P742" s="8">
        <f t="shared" si="34"/>
        <v>42768.25</v>
      </c>
      <c r="Q742">
        <v>1486360800</v>
      </c>
      <c r="R742" s="8">
        <f t="shared" si="35"/>
        <v>42771.25</v>
      </c>
      <c r="S742" t="b">
        <v>0</v>
      </c>
      <c r="T742" t="b">
        <v>0</v>
      </c>
    </row>
    <row r="743" spans="1:20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s="4">
        <f t="shared" si="33"/>
        <v>11.791666666666666</v>
      </c>
      <c r="I743">
        <f>IF(ISERROR(E743/G743),"0",E743/G743)</f>
        <v>108.84615384615384</v>
      </c>
      <c r="J743" t="s">
        <v>2014</v>
      </c>
      <c r="K743" t="s">
        <v>2015</v>
      </c>
      <c r="M743" t="s">
        <v>20</v>
      </c>
      <c r="N743" t="s">
        <v>21</v>
      </c>
      <c r="O743">
        <v>1274590800</v>
      </c>
      <c r="P743" s="8">
        <f t="shared" si="34"/>
        <v>40320.208333333336</v>
      </c>
      <c r="Q743">
        <v>1274677200</v>
      </c>
      <c r="R743" s="8">
        <f t="shared" si="35"/>
        <v>40321.208333333336</v>
      </c>
      <c r="S743" t="b">
        <v>0</v>
      </c>
      <c r="T743" t="b">
        <v>0</v>
      </c>
    </row>
    <row r="744" spans="1:20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s="4">
        <f t="shared" si="33"/>
        <v>11.260833333333334</v>
      </c>
      <c r="I744">
        <f>IF(ISERROR(E744/G744),"0",E744/G744)</f>
        <v>110.76229508196721</v>
      </c>
      <c r="J744" t="s">
        <v>2010</v>
      </c>
      <c r="K744" t="s">
        <v>2018</v>
      </c>
      <c r="M744" t="s">
        <v>20</v>
      </c>
      <c r="N744" t="s">
        <v>21</v>
      </c>
      <c r="O744">
        <v>1263880800</v>
      </c>
      <c r="P744" s="8">
        <f t="shared" si="34"/>
        <v>40196.25</v>
      </c>
      <c r="Q744">
        <v>1267509600</v>
      </c>
      <c r="R744" s="8">
        <f t="shared" si="35"/>
        <v>40238.25</v>
      </c>
      <c r="S744" t="b">
        <v>0</v>
      </c>
      <c r="T744" t="b">
        <v>0</v>
      </c>
    </row>
    <row r="745" spans="1:20" ht="34" hidden="1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s="4">
        <f t="shared" si="33"/>
        <v>0.12923076923076923</v>
      </c>
      <c r="I745">
        <f>IF(ISERROR(E745/G745),"0",E745/G745)</f>
        <v>29.647058823529413</v>
      </c>
      <c r="J745" t="s">
        <v>2014</v>
      </c>
      <c r="K745" t="s">
        <v>2015</v>
      </c>
      <c r="M745" t="s">
        <v>20</v>
      </c>
      <c r="N745" t="s">
        <v>21</v>
      </c>
      <c r="O745">
        <v>1445403600</v>
      </c>
      <c r="P745" s="8">
        <f t="shared" si="34"/>
        <v>42297.208333333328</v>
      </c>
      <c r="Q745">
        <v>1445922000</v>
      </c>
      <c r="R745" s="8">
        <f t="shared" si="35"/>
        <v>42303.208333333328</v>
      </c>
      <c r="S745" t="b">
        <v>0</v>
      </c>
      <c r="T745" t="b">
        <v>1</v>
      </c>
    </row>
    <row r="746" spans="1:20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s="4">
        <f t="shared" si="33"/>
        <v>7.12</v>
      </c>
      <c r="I746">
        <f>IF(ISERROR(E746/G746),"0",E746/G746)</f>
        <v>101.71428571428571</v>
      </c>
      <c r="J746" t="s">
        <v>2014</v>
      </c>
      <c r="K746" t="s">
        <v>2015</v>
      </c>
      <c r="M746" t="s">
        <v>20</v>
      </c>
      <c r="N746" t="s">
        <v>21</v>
      </c>
      <c r="O746">
        <v>1533877200</v>
      </c>
      <c r="P746" s="8">
        <f t="shared" si="34"/>
        <v>43321.208333333328</v>
      </c>
      <c r="Q746">
        <v>1534050000</v>
      </c>
      <c r="R746" s="8">
        <f t="shared" si="35"/>
        <v>43323.208333333328</v>
      </c>
      <c r="S746" t="b">
        <v>0</v>
      </c>
      <c r="T746" t="b">
        <v>1</v>
      </c>
    </row>
    <row r="747" spans="1:20" ht="34" hidden="1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s="4">
        <f t="shared" si="33"/>
        <v>0.30304347826086958</v>
      </c>
      <c r="I747">
        <f>IF(ISERROR(E747/G747),"0",E747/G747)</f>
        <v>61.5</v>
      </c>
      <c r="J747" t="s">
        <v>2012</v>
      </c>
      <c r="K747" t="s">
        <v>2021</v>
      </c>
      <c r="M747" t="s">
        <v>20</v>
      </c>
      <c r="N747" t="s">
        <v>21</v>
      </c>
      <c r="O747">
        <v>1275195600</v>
      </c>
      <c r="P747" s="8">
        <f t="shared" si="34"/>
        <v>40327.208333333336</v>
      </c>
      <c r="Q747">
        <v>1277528400</v>
      </c>
      <c r="R747" s="8">
        <f t="shared" si="35"/>
        <v>40354.208333333336</v>
      </c>
      <c r="S747" t="b">
        <v>0</v>
      </c>
      <c r="T747" t="b">
        <v>0</v>
      </c>
    </row>
    <row r="748" spans="1:20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s="4">
        <f t="shared" si="33"/>
        <v>2.1250896057347672</v>
      </c>
      <c r="I748">
        <f>IF(ISERROR(E748/G748),"0",E748/G748)</f>
        <v>35</v>
      </c>
      <c r="J748" t="s">
        <v>2012</v>
      </c>
      <c r="K748" t="s">
        <v>2013</v>
      </c>
      <c r="M748" t="s">
        <v>20</v>
      </c>
      <c r="N748" t="s">
        <v>21</v>
      </c>
      <c r="O748">
        <v>1318136400</v>
      </c>
      <c r="P748" s="8">
        <f t="shared" si="34"/>
        <v>40824.208333333336</v>
      </c>
      <c r="Q748">
        <v>1318568400</v>
      </c>
      <c r="R748" s="8">
        <f t="shared" si="35"/>
        <v>40829.208333333336</v>
      </c>
      <c r="S748" t="b">
        <v>0</v>
      </c>
      <c r="T748" t="b">
        <v>0</v>
      </c>
    </row>
    <row r="749" spans="1:20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s="4">
        <f t="shared" si="33"/>
        <v>2.2885714285714287</v>
      </c>
      <c r="I749">
        <f>IF(ISERROR(E749/G749),"0",E749/G749)</f>
        <v>40.049999999999997</v>
      </c>
      <c r="J749" t="s">
        <v>2014</v>
      </c>
      <c r="K749" t="s">
        <v>2015</v>
      </c>
      <c r="M749" t="s">
        <v>20</v>
      </c>
      <c r="N749" t="s">
        <v>21</v>
      </c>
      <c r="O749">
        <v>1283403600</v>
      </c>
      <c r="P749" s="8">
        <f t="shared" si="34"/>
        <v>40422.208333333336</v>
      </c>
      <c r="Q749">
        <v>1284354000</v>
      </c>
      <c r="R749" s="8">
        <f t="shared" si="35"/>
        <v>40433.208333333336</v>
      </c>
      <c r="S749" t="b">
        <v>0</v>
      </c>
      <c r="T749" t="b">
        <v>0</v>
      </c>
    </row>
    <row r="750" spans="1:20" ht="17" hidden="1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s="4">
        <f t="shared" si="33"/>
        <v>0.34959979476654696</v>
      </c>
      <c r="I750">
        <f>IF(ISERROR(E750/G750),"0",E750/G750)</f>
        <v>110.97231270358306</v>
      </c>
      <c r="J750" t="s">
        <v>2016</v>
      </c>
      <c r="K750" t="s">
        <v>2024</v>
      </c>
      <c r="M750" t="s">
        <v>20</v>
      </c>
      <c r="N750" t="s">
        <v>21</v>
      </c>
      <c r="O750">
        <v>1267423200</v>
      </c>
      <c r="P750" s="8">
        <f t="shared" si="34"/>
        <v>40237.25</v>
      </c>
      <c r="Q750">
        <v>1269579600</v>
      </c>
      <c r="R750" s="8">
        <f t="shared" si="35"/>
        <v>40262.208333333336</v>
      </c>
      <c r="S750" t="b">
        <v>0</v>
      </c>
      <c r="T750" t="b">
        <v>1</v>
      </c>
    </row>
    <row r="751" spans="1:20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s="4">
        <f t="shared" si="33"/>
        <v>1.5729069767441861</v>
      </c>
      <c r="I751">
        <f>IF(ISERROR(E751/G751),"0",E751/G751)</f>
        <v>36.959016393442624</v>
      </c>
      <c r="J751" t="s">
        <v>2012</v>
      </c>
      <c r="K751" t="s">
        <v>2021</v>
      </c>
      <c r="M751" t="s">
        <v>94</v>
      </c>
      <c r="N751" t="s">
        <v>95</v>
      </c>
      <c r="O751">
        <v>1412744400</v>
      </c>
      <c r="P751" s="8">
        <f t="shared" si="34"/>
        <v>41919.208333333336</v>
      </c>
      <c r="Q751">
        <v>1413781200</v>
      </c>
      <c r="R751" s="8">
        <f t="shared" si="35"/>
        <v>41931.208333333336</v>
      </c>
      <c r="S751" t="b">
        <v>0</v>
      </c>
      <c r="T751" t="b">
        <v>1</v>
      </c>
    </row>
    <row r="752" spans="1:20" ht="17" hidden="1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s="4">
        <f t="shared" si="33"/>
        <v>0.01</v>
      </c>
      <c r="I752">
        <f>IF(ISERROR(E752/G752),"0",E752/G752)</f>
        <v>1</v>
      </c>
      <c r="J752" t="s">
        <v>2010</v>
      </c>
      <c r="K752" t="s">
        <v>2018</v>
      </c>
      <c r="M752" t="s">
        <v>36</v>
      </c>
      <c r="N752" t="s">
        <v>37</v>
      </c>
      <c r="O752">
        <v>1277960400</v>
      </c>
      <c r="P752" s="8">
        <f t="shared" si="34"/>
        <v>40359.208333333336</v>
      </c>
      <c r="Q752">
        <v>1280120400</v>
      </c>
      <c r="R752" s="8">
        <f t="shared" si="35"/>
        <v>40384.208333333336</v>
      </c>
      <c r="S752" t="b">
        <v>0</v>
      </c>
      <c r="T752" t="b">
        <v>0</v>
      </c>
    </row>
    <row r="753" spans="1:20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s="4">
        <f t="shared" si="33"/>
        <v>2.3230555555555554</v>
      </c>
      <c r="I753">
        <f>IF(ISERROR(E753/G753),"0",E753/G753)</f>
        <v>30.974074074074075</v>
      </c>
      <c r="J753" t="s">
        <v>2022</v>
      </c>
      <c r="K753" t="s">
        <v>2023</v>
      </c>
      <c r="M753" t="s">
        <v>20</v>
      </c>
      <c r="N753" t="s">
        <v>21</v>
      </c>
      <c r="O753">
        <v>1458190800</v>
      </c>
      <c r="P753" s="8">
        <f t="shared" si="34"/>
        <v>42445.208333333328</v>
      </c>
      <c r="Q753">
        <v>1459486800</v>
      </c>
      <c r="R753" s="8">
        <f t="shared" si="35"/>
        <v>42460.208333333328</v>
      </c>
      <c r="S753" t="b">
        <v>1</v>
      </c>
      <c r="T753" t="b">
        <v>1</v>
      </c>
    </row>
    <row r="754" spans="1:20" ht="17" hidden="1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s="4">
        <f t="shared" si="33"/>
        <v>0.92448275862068963</v>
      </c>
      <c r="I754">
        <f>IF(ISERROR(E754/G754),"0",E754/G754)</f>
        <v>47.035087719298247</v>
      </c>
      <c r="J754" t="s">
        <v>2014</v>
      </c>
      <c r="K754" t="s">
        <v>2015</v>
      </c>
      <c r="M754" t="s">
        <v>20</v>
      </c>
      <c r="N754" t="s">
        <v>21</v>
      </c>
      <c r="O754">
        <v>1280984400</v>
      </c>
      <c r="P754" s="8">
        <f t="shared" si="34"/>
        <v>40394.208333333336</v>
      </c>
      <c r="Q754">
        <v>1282539600</v>
      </c>
      <c r="R754" s="8">
        <f t="shared" si="35"/>
        <v>40412.208333333336</v>
      </c>
      <c r="S754" t="b">
        <v>0</v>
      </c>
      <c r="T754" t="b">
        <v>1</v>
      </c>
    </row>
    <row r="755" spans="1:20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s="4">
        <f t="shared" si="33"/>
        <v>2.5670212765957445</v>
      </c>
      <c r="I755">
        <f>IF(ISERROR(E755/G755),"0",E755/G755)</f>
        <v>88.065693430656935</v>
      </c>
      <c r="J755" t="s">
        <v>2029</v>
      </c>
      <c r="K755" t="s">
        <v>2030</v>
      </c>
      <c r="M755" t="s">
        <v>20</v>
      </c>
      <c r="N755" t="s">
        <v>21</v>
      </c>
      <c r="O755">
        <v>1274590800</v>
      </c>
      <c r="P755" s="8">
        <f t="shared" si="34"/>
        <v>40320.208333333336</v>
      </c>
      <c r="Q755">
        <v>1275886800</v>
      </c>
      <c r="R755" s="8">
        <f t="shared" si="35"/>
        <v>40335.208333333336</v>
      </c>
      <c r="S755" t="b">
        <v>0</v>
      </c>
      <c r="T755" t="b">
        <v>0</v>
      </c>
    </row>
    <row r="756" spans="1:20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s="4">
        <f t="shared" si="33"/>
        <v>1.6847017045454546</v>
      </c>
      <c r="I756">
        <f>IF(ISERROR(E756/G756),"0",E756/G756)</f>
        <v>37.005616224648989</v>
      </c>
      <c r="J756" t="s">
        <v>2014</v>
      </c>
      <c r="K756" t="s">
        <v>2015</v>
      </c>
      <c r="M756" t="s">
        <v>20</v>
      </c>
      <c r="N756" t="s">
        <v>21</v>
      </c>
      <c r="O756">
        <v>1351400400</v>
      </c>
      <c r="P756" s="8">
        <f t="shared" si="34"/>
        <v>41209.208333333336</v>
      </c>
      <c r="Q756">
        <v>1355983200</v>
      </c>
      <c r="R756" s="8">
        <f t="shared" si="35"/>
        <v>41262.25</v>
      </c>
      <c r="S756" t="b">
        <v>0</v>
      </c>
      <c r="T756" t="b">
        <v>0</v>
      </c>
    </row>
    <row r="757" spans="1:20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s="4">
        <f t="shared" si="33"/>
        <v>1.6657777777777778</v>
      </c>
      <c r="I757">
        <f>IF(ISERROR(E757/G757),"0",E757/G757)</f>
        <v>26.027777777777779</v>
      </c>
      <c r="J757" t="s">
        <v>2014</v>
      </c>
      <c r="K757" t="s">
        <v>2015</v>
      </c>
      <c r="M757" t="s">
        <v>32</v>
      </c>
      <c r="N757" t="s">
        <v>33</v>
      </c>
      <c r="O757">
        <v>1514354400</v>
      </c>
      <c r="P757" s="8">
        <f t="shared" si="34"/>
        <v>43095.25</v>
      </c>
      <c r="Q757">
        <v>1515391200</v>
      </c>
      <c r="R757" s="8">
        <f t="shared" si="35"/>
        <v>43107.25</v>
      </c>
      <c r="S757" t="b">
        <v>0</v>
      </c>
      <c r="T757" t="b">
        <v>1</v>
      </c>
    </row>
    <row r="758" spans="1:20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s="4">
        <f t="shared" si="33"/>
        <v>7.7207692307692311</v>
      </c>
      <c r="I758">
        <f>IF(ISERROR(E758/G758),"0",E758/G758)</f>
        <v>67.817567567567565</v>
      </c>
      <c r="J758" t="s">
        <v>2014</v>
      </c>
      <c r="K758" t="s">
        <v>2015</v>
      </c>
      <c r="M758" t="s">
        <v>20</v>
      </c>
      <c r="N758" t="s">
        <v>21</v>
      </c>
      <c r="O758">
        <v>1421733600</v>
      </c>
      <c r="P758" s="8">
        <f t="shared" si="34"/>
        <v>42023.25</v>
      </c>
      <c r="Q758">
        <v>1422252000</v>
      </c>
      <c r="R758" s="8">
        <f t="shared" si="35"/>
        <v>42029.25</v>
      </c>
      <c r="S758" t="b">
        <v>0</v>
      </c>
      <c r="T758" t="b">
        <v>0</v>
      </c>
    </row>
    <row r="759" spans="1:20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s="4">
        <f t="shared" si="33"/>
        <v>4.0685714285714285</v>
      </c>
      <c r="I759">
        <f>IF(ISERROR(E759/G759),"0",E759/G759)</f>
        <v>49.964912280701753</v>
      </c>
      <c r="J759" t="s">
        <v>2016</v>
      </c>
      <c r="K759" t="s">
        <v>2019</v>
      </c>
      <c r="M759" t="s">
        <v>20</v>
      </c>
      <c r="N759" t="s">
        <v>21</v>
      </c>
      <c r="O759">
        <v>1305176400</v>
      </c>
      <c r="P759" s="8">
        <f t="shared" si="34"/>
        <v>40674.208333333336</v>
      </c>
      <c r="Q759">
        <v>1305522000</v>
      </c>
      <c r="R759" s="8">
        <f t="shared" si="35"/>
        <v>40678.208333333336</v>
      </c>
      <c r="S759" t="b">
        <v>0</v>
      </c>
      <c r="T759" t="b">
        <v>0</v>
      </c>
    </row>
    <row r="760" spans="1:20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s="4">
        <f t="shared" si="33"/>
        <v>5.6420608108108112</v>
      </c>
      <c r="I760">
        <f>IF(ISERROR(E760/G760),"0",E760/G760)</f>
        <v>110.01646903820817</v>
      </c>
      <c r="J760" t="s">
        <v>2010</v>
      </c>
      <c r="K760" t="s">
        <v>2011</v>
      </c>
      <c r="M760" t="s">
        <v>15</v>
      </c>
      <c r="N760" t="s">
        <v>16</v>
      </c>
      <c r="O760">
        <v>1414126800</v>
      </c>
      <c r="P760" s="8">
        <f t="shared" si="34"/>
        <v>41935.208333333336</v>
      </c>
      <c r="Q760">
        <v>1414904400</v>
      </c>
      <c r="R760" s="8">
        <f t="shared" si="35"/>
        <v>41944.208333333336</v>
      </c>
      <c r="S760" t="b">
        <v>0</v>
      </c>
      <c r="T760" t="b">
        <v>0</v>
      </c>
    </row>
    <row r="761" spans="1:20" ht="34" hidden="1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s="4">
        <f t="shared" si="33"/>
        <v>0.6842686567164179</v>
      </c>
      <c r="I761">
        <f>IF(ISERROR(E761/G761),"0",E761/G761)</f>
        <v>89.964678178963894</v>
      </c>
      <c r="J761" t="s">
        <v>2010</v>
      </c>
      <c r="K761" t="s">
        <v>2018</v>
      </c>
      <c r="M761" t="s">
        <v>20</v>
      </c>
      <c r="N761" t="s">
        <v>21</v>
      </c>
      <c r="O761">
        <v>1517810400</v>
      </c>
      <c r="P761" s="8">
        <f t="shared" si="34"/>
        <v>43135.25</v>
      </c>
      <c r="Q761">
        <v>1520402400</v>
      </c>
      <c r="R761" s="8">
        <f t="shared" si="35"/>
        <v>43165.25</v>
      </c>
      <c r="S761" t="b">
        <v>0</v>
      </c>
      <c r="T761" t="b">
        <v>0</v>
      </c>
    </row>
    <row r="762" spans="1:20" ht="17" hidden="1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s="4">
        <f t="shared" si="33"/>
        <v>0.34351966873706002</v>
      </c>
      <c r="I762">
        <f>IF(ISERROR(E762/G762),"0",E762/G762)</f>
        <v>79.009523809523813</v>
      </c>
      <c r="J762" t="s">
        <v>2025</v>
      </c>
      <c r="K762" t="s">
        <v>2026</v>
      </c>
      <c r="M762" t="s">
        <v>94</v>
      </c>
      <c r="N762" t="s">
        <v>95</v>
      </c>
      <c r="O762">
        <v>1564635600</v>
      </c>
      <c r="P762" s="8">
        <f t="shared" si="34"/>
        <v>43677.208333333328</v>
      </c>
      <c r="Q762">
        <v>1567141200</v>
      </c>
      <c r="R762" s="8">
        <f t="shared" si="35"/>
        <v>43706.208333333328</v>
      </c>
      <c r="S762" t="b">
        <v>0</v>
      </c>
      <c r="T762" t="b">
        <v>1</v>
      </c>
    </row>
    <row r="763" spans="1:20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s="4">
        <f t="shared" si="33"/>
        <v>6.5545454545454547</v>
      </c>
      <c r="I763">
        <f>IF(ISERROR(E763/G763),"0",E763/G763)</f>
        <v>86.867469879518069</v>
      </c>
      <c r="J763" t="s">
        <v>2010</v>
      </c>
      <c r="K763" t="s">
        <v>2011</v>
      </c>
      <c r="M763" t="s">
        <v>20</v>
      </c>
      <c r="N763" t="s">
        <v>21</v>
      </c>
      <c r="O763">
        <v>1500699600</v>
      </c>
      <c r="P763" s="8">
        <f t="shared" si="34"/>
        <v>42937.208333333328</v>
      </c>
      <c r="Q763">
        <v>1501131600</v>
      </c>
      <c r="R763" s="8">
        <f t="shared" si="35"/>
        <v>42942.208333333328</v>
      </c>
      <c r="S763" t="b">
        <v>0</v>
      </c>
      <c r="T763" t="b">
        <v>0</v>
      </c>
    </row>
    <row r="764" spans="1:20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s="4">
        <f t="shared" si="33"/>
        <v>1.7725714285714285</v>
      </c>
      <c r="I764">
        <f>IF(ISERROR(E764/G764),"0",E764/G764)</f>
        <v>62.04</v>
      </c>
      <c r="J764" t="s">
        <v>2010</v>
      </c>
      <c r="K764" t="s">
        <v>2033</v>
      </c>
      <c r="M764" t="s">
        <v>24</v>
      </c>
      <c r="N764" t="s">
        <v>25</v>
      </c>
      <c r="O764">
        <v>1354082400</v>
      </c>
      <c r="P764" s="8">
        <f t="shared" si="34"/>
        <v>41240.25</v>
      </c>
      <c r="Q764">
        <v>1355032800</v>
      </c>
      <c r="R764" s="8">
        <f t="shared" si="35"/>
        <v>41251.25</v>
      </c>
      <c r="S764" t="b">
        <v>0</v>
      </c>
      <c r="T764" t="b">
        <v>0</v>
      </c>
    </row>
    <row r="765" spans="1:20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s="4">
        <f t="shared" si="33"/>
        <v>1.1317857142857144</v>
      </c>
      <c r="I765">
        <f>IF(ISERROR(E765/G765),"0",E765/G765)</f>
        <v>26.970212765957445</v>
      </c>
      <c r="J765" t="s">
        <v>2014</v>
      </c>
      <c r="K765" t="s">
        <v>2015</v>
      </c>
      <c r="M765" t="s">
        <v>20</v>
      </c>
      <c r="N765" t="s">
        <v>21</v>
      </c>
      <c r="O765">
        <v>1336453200</v>
      </c>
      <c r="P765" s="8">
        <f t="shared" si="34"/>
        <v>41036.208333333336</v>
      </c>
      <c r="Q765">
        <v>1339477200</v>
      </c>
      <c r="R765" s="8">
        <f t="shared" si="35"/>
        <v>41071.208333333336</v>
      </c>
      <c r="S765" t="b">
        <v>0</v>
      </c>
      <c r="T765" t="b">
        <v>1</v>
      </c>
    </row>
    <row r="766" spans="1:20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s="4">
        <f t="shared" si="33"/>
        <v>7.2818181818181822</v>
      </c>
      <c r="I766">
        <f>IF(ISERROR(E766/G766),"0",E766/G766)</f>
        <v>54.121621621621621</v>
      </c>
      <c r="J766" t="s">
        <v>2010</v>
      </c>
      <c r="K766" t="s">
        <v>2011</v>
      </c>
      <c r="M766" t="s">
        <v>20</v>
      </c>
      <c r="N766" t="s">
        <v>21</v>
      </c>
      <c r="O766">
        <v>1305262800</v>
      </c>
      <c r="P766" s="8">
        <f t="shared" si="34"/>
        <v>40675.208333333336</v>
      </c>
      <c r="Q766">
        <v>1305954000</v>
      </c>
      <c r="R766" s="8">
        <f t="shared" si="35"/>
        <v>40683.208333333336</v>
      </c>
      <c r="S766" t="b">
        <v>0</v>
      </c>
      <c r="T766" t="b">
        <v>0</v>
      </c>
    </row>
    <row r="767" spans="1:20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s="4">
        <f t="shared" si="33"/>
        <v>2.0833333333333335</v>
      </c>
      <c r="I767">
        <f>IF(ISERROR(E767/G767),"0",E767/G767)</f>
        <v>41.035353535353536</v>
      </c>
      <c r="J767" t="s">
        <v>2010</v>
      </c>
      <c r="K767" t="s">
        <v>2020</v>
      </c>
      <c r="M767" t="s">
        <v>20</v>
      </c>
      <c r="N767" t="s">
        <v>21</v>
      </c>
      <c r="O767">
        <v>1492232400</v>
      </c>
      <c r="P767" s="8">
        <f t="shared" si="34"/>
        <v>42839.208333333328</v>
      </c>
      <c r="Q767">
        <v>1494392400</v>
      </c>
      <c r="R767" s="8">
        <f t="shared" si="35"/>
        <v>42864.208333333328</v>
      </c>
      <c r="S767" t="b">
        <v>1</v>
      </c>
      <c r="T767" t="b">
        <v>1</v>
      </c>
    </row>
    <row r="768" spans="1:20" ht="34" hidden="1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s="4">
        <f t="shared" si="33"/>
        <v>0.31171232876712329</v>
      </c>
      <c r="I768">
        <f>IF(ISERROR(E768/G768),"0",E768/G768)</f>
        <v>55.052419354838712</v>
      </c>
      <c r="J768" t="s">
        <v>2016</v>
      </c>
      <c r="K768" t="s">
        <v>2038</v>
      </c>
      <c r="M768" t="s">
        <v>24</v>
      </c>
      <c r="N768" t="s">
        <v>25</v>
      </c>
      <c r="O768">
        <v>1537333200</v>
      </c>
      <c r="P768" s="8">
        <f t="shared" si="34"/>
        <v>43361.208333333328</v>
      </c>
      <c r="Q768">
        <v>1537419600</v>
      </c>
      <c r="R768" s="8">
        <f t="shared" si="35"/>
        <v>43362.208333333328</v>
      </c>
      <c r="S768" t="b">
        <v>0</v>
      </c>
      <c r="T768" t="b">
        <v>0</v>
      </c>
    </row>
    <row r="769" spans="1:20" ht="17" hidden="1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s="4">
        <f t="shared" si="33"/>
        <v>0.56967078189300413</v>
      </c>
      <c r="I769">
        <f>IF(ISERROR(E769/G769),"0",E769/G769)</f>
        <v>107.93762183235867</v>
      </c>
      <c r="J769" t="s">
        <v>2022</v>
      </c>
      <c r="K769" t="s">
        <v>2034</v>
      </c>
      <c r="M769" t="s">
        <v>20</v>
      </c>
      <c r="N769" t="s">
        <v>21</v>
      </c>
      <c r="O769">
        <v>1444107600</v>
      </c>
      <c r="P769" s="8">
        <f t="shared" si="34"/>
        <v>42282.208333333328</v>
      </c>
      <c r="Q769">
        <v>1447999200</v>
      </c>
      <c r="R769" s="8">
        <f t="shared" si="35"/>
        <v>42327.25</v>
      </c>
      <c r="S769" t="b">
        <v>0</v>
      </c>
      <c r="T769" t="b">
        <v>0</v>
      </c>
    </row>
    <row r="770" spans="1:20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s="4">
        <f t="shared" ref="H770:H833" si="36">(E770/D770)*1</f>
        <v>2.31</v>
      </c>
      <c r="I770">
        <f>IF(ISERROR(E770/G770),"0",E770/G770)</f>
        <v>73.92</v>
      </c>
      <c r="J770" t="s">
        <v>2014</v>
      </c>
      <c r="K770" t="s">
        <v>2015</v>
      </c>
      <c r="M770" t="s">
        <v>20</v>
      </c>
      <c r="N770" t="s">
        <v>21</v>
      </c>
      <c r="O770">
        <v>1386741600</v>
      </c>
      <c r="P770" s="8">
        <f t="shared" si="34"/>
        <v>41618.25</v>
      </c>
      <c r="Q770">
        <v>1388037600</v>
      </c>
      <c r="R770" s="8">
        <f t="shared" si="35"/>
        <v>41633.25</v>
      </c>
      <c r="S770" t="b">
        <v>0</v>
      </c>
      <c r="T770" t="b">
        <v>0</v>
      </c>
    </row>
    <row r="771" spans="1:20" ht="17" hidden="1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s="4">
        <f t="shared" si="36"/>
        <v>0.86867834394904464</v>
      </c>
      <c r="I771">
        <f>IF(ISERROR(E771/G771),"0",E771/G771)</f>
        <v>31.995894428152493</v>
      </c>
      <c r="J771" t="s">
        <v>2025</v>
      </c>
      <c r="K771" t="s">
        <v>2026</v>
      </c>
      <c r="M771" t="s">
        <v>20</v>
      </c>
      <c r="N771" t="s">
        <v>21</v>
      </c>
      <c r="O771">
        <v>1376542800</v>
      </c>
      <c r="P771" s="8">
        <f t="shared" ref="P771:P834" si="37">(((O771/60)/60)/24)+DATE(1970,1,)</f>
        <v>41500.208333333336</v>
      </c>
      <c r="Q771">
        <v>1378789200</v>
      </c>
      <c r="R771" s="8">
        <f t="shared" ref="R771:R834" si="38">(((Q771/60)/60)/24)+DATE(1970,1,)</f>
        <v>41526.208333333336</v>
      </c>
      <c r="S771" t="b">
        <v>0</v>
      </c>
      <c r="T771" t="b">
        <v>0</v>
      </c>
    </row>
    <row r="772" spans="1:20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s="4">
        <f t="shared" si="36"/>
        <v>2.7074418604651163</v>
      </c>
      <c r="I772">
        <f>IF(ISERROR(E772/G772),"0",E772/G772)</f>
        <v>53.898148148148145</v>
      </c>
      <c r="J772" t="s">
        <v>2014</v>
      </c>
      <c r="K772" t="s">
        <v>2015</v>
      </c>
      <c r="M772" t="s">
        <v>94</v>
      </c>
      <c r="N772" t="s">
        <v>95</v>
      </c>
      <c r="O772">
        <v>1397451600</v>
      </c>
      <c r="P772" s="8">
        <f t="shared" si="37"/>
        <v>41742.208333333336</v>
      </c>
      <c r="Q772">
        <v>1398056400</v>
      </c>
      <c r="R772" s="8">
        <f t="shared" si="38"/>
        <v>41749.208333333336</v>
      </c>
      <c r="S772" t="b">
        <v>0</v>
      </c>
      <c r="T772" t="b">
        <v>1</v>
      </c>
    </row>
    <row r="773" spans="1:20" ht="17" hidden="1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s="4">
        <f t="shared" si="36"/>
        <v>0.49446428571428569</v>
      </c>
      <c r="I773">
        <f>IF(ISERROR(E773/G773),"0",E773/G773)</f>
        <v>106.5</v>
      </c>
      <c r="J773" t="s">
        <v>2014</v>
      </c>
      <c r="K773" t="s">
        <v>2015</v>
      </c>
      <c r="M773" t="s">
        <v>20</v>
      </c>
      <c r="N773" t="s">
        <v>21</v>
      </c>
      <c r="O773">
        <v>1548482400</v>
      </c>
      <c r="P773" s="8">
        <f t="shared" si="37"/>
        <v>43490.25</v>
      </c>
      <c r="Q773">
        <v>1550815200</v>
      </c>
      <c r="R773" s="8">
        <f t="shared" si="38"/>
        <v>43517.25</v>
      </c>
      <c r="S773" t="b">
        <v>0</v>
      </c>
      <c r="T773" t="b">
        <v>0</v>
      </c>
    </row>
    <row r="774" spans="1:20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s="4">
        <f t="shared" si="36"/>
        <v>1.1335962566844919</v>
      </c>
      <c r="I774">
        <f>IF(ISERROR(E774/G774),"0",E774/G774)</f>
        <v>32.999805409612762</v>
      </c>
      <c r="J774" t="s">
        <v>2010</v>
      </c>
      <c r="K774" t="s">
        <v>2020</v>
      </c>
      <c r="M774" t="s">
        <v>20</v>
      </c>
      <c r="N774" t="s">
        <v>21</v>
      </c>
      <c r="O774">
        <v>1549692000</v>
      </c>
      <c r="P774" s="8">
        <f t="shared" si="37"/>
        <v>43504.25</v>
      </c>
      <c r="Q774">
        <v>1550037600</v>
      </c>
      <c r="R774" s="8">
        <f t="shared" si="38"/>
        <v>43508.25</v>
      </c>
      <c r="S774" t="b">
        <v>0</v>
      </c>
      <c r="T774" t="b">
        <v>0</v>
      </c>
    </row>
    <row r="775" spans="1:20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s="4">
        <f t="shared" si="36"/>
        <v>1.9055555555555554</v>
      </c>
      <c r="I775">
        <f>IF(ISERROR(E775/G775),"0",E775/G775)</f>
        <v>43.00254993625159</v>
      </c>
      <c r="J775" t="s">
        <v>2014</v>
      </c>
      <c r="K775" t="s">
        <v>2015</v>
      </c>
      <c r="M775" t="s">
        <v>20</v>
      </c>
      <c r="N775" t="s">
        <v>21</v>
      </c>
      <c r="O775">
        <v>1492059600</v>
      </c>
      <c r="P775" s="8">
        <f t="shared" si="37"/>
        <v>42837.208333333328</v>
      </c>
      <c r="Q775">
        <v>1492923600</v>
      </c>
      <c r="R775" s="8">
        <f t="shared" si="38"/>
        <v>42847.208333333328</v>
      </c>
      <c r="S775" t="b">
        <v>0</v>
      </c>
      <c r="T775" t="b">
        <v>0</v>
      </c>
    </row>
    <row r="776" spans="1:20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s="4">
        <f t="shared" si="36"/>
        <v>1.355</v>
      </c>
      <c r="I776">
        <f>IF(ISERROR(E776/G776),"0",E776/G776)</f>
        <v>86.858974358974365</v>
      </c>
      <c r="J776" t="s">
        <v>2012</v>
      </c>
      <c r="K776" t="s">
        <v>2013</v>
      </c>
      <c r="M776" t="s">
        <v>94</v>
      </c>
      <c r="N776" t="s">
        <v>95</v>
      </c>
      <c r="O776">
        <v>1463979600</v>
      </c>
      <c r="P776" s="8">
        <f t="shared" si="37"/>
        <v>42512.208333333328</v>
      </c>
      <c r="Q776">
        <v>1467522000</v>
      </c>
      <c r="R776" s="8">
        <f t="shared" si="38"/>
        <v>42553.208333333328</v>
      </c>
      <c r="S776" t="b">
        <v>0</v>
      </c>
      <c r="T776" t="b">
        <v>0</v>
      </c>
    </row>
    <row r="777" spans="1:20" ht="34" hidden="1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s="4">
        <f t="shared" si="36"/>
        <v>0.10297872340425532</v>
      </c>
      <c r="I777">
        <f>IF(ISERROR(E777/G777),"0",E777/G777)</f>
        <v>96.8</v>
      </c>
      <c r="J777" t="s">
        <v>2010</v>
      </c>
      <c r="K777" t="s">
        <v>2011</v>
      </c>
      <c r="M777" t="s">
        <v>20</v>
      </c>
      <c r="N777" t="s">
        <v>21</v>
      </c>
      <c r="O777">
        <v>1415253600</v>
      </c>
      <c r="P777" s="8">
        <f t="shared" si="37"/>
        <v>41948.25</v>
      </c>
      <c r="Q777">
        <v>1416117600</v>
      </c>
      <c r="R777" s="8">
        <f t="shared" si="38"/>
        <v>41958.25</v>
      </c>
      <c r="S777" t="b">
        <v>0</v>
      </c>
      <c r="T777" t="b">
        <v>0</v>
      </c>
    </row>
    <row r="778" spans="1:20" ht="17" hidden="1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s="4">
        <f t="shared" si="36"/>
        <v>0.65544223826714798</v>
      </c>
      <c r="I778">
        <f>IF(ISERROR(E778/G778),"0",E778/G778)</f>
        <v>32.995456610631528</v>
      </c>
      <c r="J778" t="s">
        <v>2014</v>
      </c>
      <c r="K778" t="s">
        <v>2015</v>
      </c>
      <c r="M778" t="s">
        <v>20</v>
      </c>
      <c r="N778" t="s">
        <v>21</v>
      </c>
      <c r="O778">
        <v>1562216400</v>
      </c>
      <c r="P778" s="8">
        <f t="shared" si="37"/>
        <v>43649.208333333328</v>
      </c>
      <c r="Q778">
        <v>1563771600</v>
      </c>
      <c r="R778" s="8">
        <f t="shared" si="38"/>
        <v>43667.208333333328</v>
      </c>
      <c r="S778" t="b">
        <v>0</v>
      </c>
      <c r="T778" t="b">
        <v>0</v>
      </c>
    </row>
    <row r="779" spans="1:20" ht="17" hidden="1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s="4">
        <f t="shared" si="36"/>
        <v>0.49026652452025588</v>
      </c>
      <c r="I779">
        <f>IF(ISERROR(E779/G779),"0",E779/G779)</f>
        <v>68.028106508875737</v>
      </c>
      <c r="J779" t="s">
        <v>2014</v>
      </c>
      <c r="K779" t="s">
        <v>2015</v>
      </c>
      <c r="M779" t="s">
        <v>20</v>
      </c>
      <c r="N779" t="s">
        <v>21</v>
      </c>
      <c r="O779">
        <v>1316754000</v>
      </c>
      <c r="P779" s="8">
        <f t="shared" si="37"/>
        <v>40808.208333333336</v>
      </c>
      <c r="Q779">
        <v>1319259600</v>
      </c>
      <c r="R779" s="8">
        <f t="shared" si="38"/>
        <v>40837.208333333336</v>
      </c>
      <c r="S779" t="b">
        <v>0</v>
      </c>
      <c r="T779" t="b">
        <v>0</v>
      </c>
    </row>
    <row r="780" spans="1:20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s="4">
        <f t="shared" si="36"/>
        <v>7.8792307692307695</v>
      </c>
      <c r="I780">
        <f>IF(ISERROR(E780/G780),"0",E780/G780)</f>
        <v>58.867816091954026</v>
      </c>
      <c r="J780" t="s">
        <v>2016</v>
      </c>
      <c r="K780" t="s">
        <v>2024</v>
      </c>
      <c r="M780" t="s">
        <v>86</v>
      </c>
      <c r="N780" t="s">
        <v>87</v>
      </c>
      <c r="O780">
        <v>1313211600</v>
      </c>
      <c r="P780" s="8">
        <f t="shared" si="37"/>
        <v>40767.208333333336</v>
      </c>
      <c r="Q780">
        <v>1313643600</v>
      </c>
      <c r="R780" s="8">
        <f t="shared" si="38"/>
        <v>40772.208333333336</v>
      </c>
      <c r="S780" t="b">
        <v>0</v>
      </c>
      <c r="T780" t="b">
        <v>0</v>
      </c>
    </row>
    <row r="781" spans="1:20" ht="17" hidden="1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s="4">
        <f t="shared" si="36"/>
        <v>0.80306347746090156</v>
      </c>
      <c r="I781">
        <f>IF(ISERROR(E781/G781),"0",E781/G781)</f>
        <v>105.04572803850782</v>
      </c>
      <c r="J781" t="s">
        <v>2014</v>
      </c>
      <c r="K781" t="s">
        <v>2015</v>
      </c>
      <c r="M781" t="s">
        <v>20</v>
      </c>
      <c r="N781" t="s">
        <v>21</v>
      </c>
      <c r="O781">
        <v>1439528400</v>
      </c>
      <c r="P781" s="8">
        <f t="shared" si="37"/>
        <v>42229.208333333328</v>
      </c>
      <c r="Q781">
        <v>1440306000</v>
      </c>
      <c r="R781" s="8">
        <f t="shared" si="38"/>
        <v>42238.208333333328</v>
      </c>
      <c r="S781" t="b">
        <v>0</v>
      </c>
      <c r="T781" t="b">
        <v>1</v>
      </c>
    </row>
    <row r="782" spans="1:20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s="4">
        <f t="shared" si="36"/>
        <v>1.0629411764705883</v>
      </c>
      <c r="I782">
        <f>IF(ISERROR(E782/G782),"0",E782/G782)</f>
        <v>33.054878048780488</v>
      </c>
      <c r="J782" t="s">
        <v>2016</v>
      </c>
      <c r="K782" t="s">
        <v>2019</v>
      </c>
      <c r="M782" t="s">
        <v>20</v>
      </c>
      <c r="N782" t="s">
        <v>21</v>
      </c>
      <c r="O782">
        <v>1469163600</v>
      </c>
      <c r="P782" s="8">
        <f t="shared" si="37"/>
        <v>42572.208333333328</v>
      </c>
      <c r="Q782">
        <v>1470805200</v>
      </c>
      <c r="R782" s="8">
        <f t="shared" si="38"/>
        <v>42591.208333333328</v>
      </c>
      <c r="S782" t="b">
        <v>0</v>
      </c>
      <c r="T782" t="b">
        <v>1</v>
      </c>
    </row>
    <row r="783" spans="1:20" ht="17" hidden="1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s="4">
        <f t="shared" si="36"/>
        <v>0.50735632183908042</v>
      </c>
      <c r="I783">
        <f>IF(ISERROR(E783/G783),"0",E783/G783)</f>
        <v>78.821428571428569</v>
      </c>
      <c r="J783" t="s">
        <v>2014</v>
      </c>
      <c r="K783" t="s">
        <v>2015</v>
      </c>
      <c r="M783" t="s">
        <v>86</v>
      </c>
      <c r="N783" t="s">
        <v>87</v>
      </c>
      <c r="O783">
        <v>1288501200</v>
      </c>
      <c r="P783" s="8">
        <f t="shared" si="37"/>
        <v>40481.208333333336</v>
      </c>
      <c r="Q783">
        <v>1292911200</v>
      </c>
      <c r="R783" s="8">
        <f t="shared" si="38"/>
        <v>40532.25</v>
      </c>
      <c r="S783" t="b">
        <v>0</v>
      </c>
      <c r="T783" t="b">
        <v>0</v>
      </c>
    </row>
    <row r="784" spans="1:20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s="4">
        <f t="shared" si="36"/>
        <v>2.153137254901961</v>
      </c>
      <c r="I784">
        <f>IF(ISERROR(E784/G784),"0",E784/G784)</f>
        <v>68.204968944099377</v>
      </c>
      <c r="J784" t="s">
        <v>2016</v>
      </c>
      <c r="K784" t="s">
        <v>2024</v>
      </c>
      <c r="M784" t="s">
        <v>20</v>
      </c>
      <c r="N784" t="s">
        <v>21</v>
      </c>
      <c r="O784">
        <v>1298959200</v>
      </c>
      <c r="P784" s="8">
        <f t="shared" si="37"/>
        <v>40602.25</v>
      </c>
      <c r="Q784">
        <v>1301374800</v>
      </c>
      <c r="R784" s="8">
        <f t="shared" si="38"/>
        <v>40630.208333333336</v>
      </c>
      <c r="S784" t="b">
        <v>0</v>
      </c>
      <c r="T784" t="b">
        <v>1</v>
      </c>
    </row>
    <row r="785" spans="1:20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s="4">
        <f t="shared" si="36"/>
        <v>1.4122972972972974</v>
      </c>
      <c r="I785">
        <f>IF(ISERROR(E785/G785),"0",E785/G785)</f>
        <v>75.731884057971016</v>
      </c>
      <c r="J785" t="s">
        <v>2010</v>
      </c>
      <c r="K785" t="s">
        <v>2011</v>
      </c>
      <c r="M785" t="s">
        <v>20</v>
      </c>
      <c r="N785" t="s">
        <v>21</v>
      </c>
      <c r="O785">
        <v>1387260000</v>
      </c>
      <c r="P785" s="8">
        <f t="shared" si="37"/>
        <v>41624.25</v>
      </c>
      <c r="Q785">
        <v>1387864800</v>
      </c>
      <c r="R785" s="8">
        <f t="shared" si="38"/>
        <v>41631.25</v>
      </c>
      <c r="S785" t="b">
        <v>0</v>
      </c>
      <c r="T785" t="b">
        <v>0</v>
      </c>
    </row>
    <row r="786" spans="1:20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s="4">
        <f t="shared" si="36"/>
        <v>1.1533745781777278</v>
      </c>
      <c r="I786">
        <f>IF(ISERROR(E786/G786),"0",E786/G786)</f>
        <v>30.996070133010882</v>
      </c>
      <c r="J786" t="s">
        <v>2012</v>
      </c>
      <c r="K786" t="s">
        <v>2013</v>
      </c>
      <c r="M786" t="s">
        <v>20</v>
      </c>
      <c r="N786" t="s">
        <v>21</v>
      </c>
      <c r="O786">
        <v>1457244000</v>
      </c>
      <c r="P786" s="8">
        <f t="shared" si="37"/>
        <v>42434.25</v>
      </c>
      <c r="Q786">
        <v>1458190800</v>
      </c>
      <c r="R786" s="8">
        <f t="shared" si="38"/>
        <v>42445.208333333328</v>
      </c>
      <c r="S786" t="b">
        <v>0</v>
      </c>
      <c r="T786" t="b">
        <v>0</v>
      </c>
    </row>
    <row r="787" spans="1:20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s="4">
        <f t="shared" si="36"/>
        <v>1.9311940298507462</v>
      </c>
      <c r="I787">
        <f>IF(ISERROR(E787/G787),"0",E787/G787)</f>
        <v>101.88188976377953</v>
      </c>
      <c r="J787" t="s">
        <v>2016</v>
      </c>
      <c r="K787" t="s">
        <v>2024</v>
      </c>
      <c r="M787" t="s">
        <v>24</v>
      </c>
      <c r="N787" t="s">
        <v>25</v>
      </c>
      <c r="O787">
        <v>1556341200</v>
      </c>
      <c r="P787" s="8">
        <f t="shared" si="37"/>
        <v>43581.208333333328</v>
      </c>
      <c r="Q787">
        <v>1559278800</v>
      </c>
      <c r="R787" s="8">
        <f t="shared" si="38"/>
        <v>43615.208333333328</v>
      </c>
      <c r="S787" t="b">
        <v>0</v>
      </c>
      <c r="T787" t="b">
        <v>1</v>
      </c>
    </row>
    <row r="788" spans="1:20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s="4">
        <f t="shared" si="36"/>
        <v>7.2973333333333334</v>
      </c>
      <c r="I788">
        <f>IF(ISERROR(E788/G788),"0",E788/G788)</f>
        <v>52.879227053140099</v>
      </c>
      <c r="J788" t="s">
        <v>2010</v>
      </c>
      <c r="K788" t="s">
        <v>2033</v>
      </c>
      <c r="M788" t="s">
        <v>94</v>
      </c>
      <c r="N788" t="s">
        <v>95</v>
      </c>
      <c r="O788">
        <v>1522126800</v>
      </c>
      <c r="P788" s="8">
        <f t="shared" si="37"/>
        <v>43185.208333333328</v>
      </c>
      <c r="Q788">
        <v>1522731600</v>
      </c>
      <c r="R788" s="8">
        <f t="shared" si="38"/>
        <v>43192.208333333328</v>
      </c>
      <c r="S788" t="b">
        <v>0</v>
      </c>
      <c r="T788" t="b">
        <v>1</v>
      </c>
    </row>
    <row r="789" spans="1:20" ht="17" hidden="1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s="4">
        <f t="shared" si="36"/>
        <v>0.99663398692810456</v>
      </c>
      <c r="I789">
        <f>IF(ISERROR(E789/G789),"0",E789/G789)</f>
        <v>71.005820721769496</v>
      </c>
      <c r="J789" t="s">
        <v>2010</v>
      </c>
      <c r="K789" t="s">
        <v>2011</v>
      </c>
      <c r="M789" t="s">
        <v>15</v>
      </c>
      <c r="N789" t="s">
        <v>16</v>
      </c>
      <c r="O789">
        <v>1305954000</v>
      </c>
      <c r="P789" s="8">
        <f t="shared" si="37"/>
        <v>40683.208333333336</v>
      </c>
      <c r="Q789">
        <v>1306731600</v>
      </c>
      <c r="R789" s="8">
        <f t="shared" si="38"/>
        <v>40692.208333333336</v>
      </c>
      <c r="S789" t="b">
        <v>0</v>
      </c>
      <c r="T789" t="b">
        <v>0</v>
      </c>
    </row>
    <row r="790" spans="1:20" ht="17" hidden="1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s="4">
        <f t="shared" si="36"/>
        <v>0.88166666666666671</v>
      </c>
      <c r="I790">
        <f>IF(ISERROR(E790/G790),"0",E790/G790)</f>
        <v>102.38709677419355</v>
      </c>
      <c r="J790" t="s">
        <v>2016</v>
      </c>
      <c r="K790" t="s">
        <v>2024</v>
      </c>
      <c r="M790" t="s">
        <v>20</v>
      </c>
      <c r="N790" t="s">
        <v>21</v>
      </c>
      <c r="O790">
        <v>1350709200</v>
      </c>
      <c r="P790" s="8">
        <f t="shared" si="37"/>
        <v>41201.208333333336</v>
      </c>
      <c r="Q790">
        <v>1352527200</v>
      </c>
      <c r="R790" s="8">
        <f t="shared" si="38"/>
        <v>41222.25</v>
      </c>
      <c r="S790" t="b">
        <v>0</v>
      </c>
      <c r="T790" t="b">
        <v>0</v>
      </c>
    </row>
    <row r="791" spans="1:20" ht="17" hidden="1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s="4">
        <f t="shared" si="36"/>
        <v>0.37233333333333335</v>
      </c>
      <c r="I791">
        <f>IF(ISERROR(E791/G791),"0",E791/G791)</f>
        <v>74.466666666666669</v>
      </c>
      <c r="J791" t="s">
        <v>2014</v>
      </c>
      <c r="K791" t="s">
        <v>2015</v>
      </c>
      <c r="M791" t="s">
        <v>20</v>
      </c>
      <c r="N791" t="s">
        <v>21</v>
      </c>
      <c r="O791">
        <v>1401166800</v>
      </c>
      <c r="P791" s="8">
        <f t="shared" si="37"/>
        <v>41785.208333333336</v>
      </c>
      <c r="Q791">
        <v>1404363600</v>
      </c>
      <c r="R791" s="8">
        <f t="shared" si="38"/>
        <v>41822.208333333336</v>
      </c>
      <c r="S791" t="b">
        <v>0</v>
      </c>
      <c r="T791" t="b">
        <v>0</v>
      </c>
    </row>
    <row r="792" spans="1:20" ht="17" hidden="1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s="4">
        <f t="shared" si="36"/>
        <v>0.30540075309306081</v>
      </c>
      <c r="I792">
        <f>IF(ISERROR(E792/G792),"0",E792/G792)</f>
        <v>51.009883198562441</v>
      </c>
      <c r="J792" t="s">
        <v>2014</v>
      </c>
      <c r="K792" t="s">
        <v>2015</v>
      </c>
      <c r="M792" t="s">
        <v>20</v>
      </c>
      <c r="N792" t="s">
        <v>21</v>
      </c>
      <c r="O792">
        <v>1266127200</v>
      </c>
      <c r="P792" s="8">
        <f t="shared" si="37"/>
        <v>40222.25</v>
      </c>
      <c r="Q792">
        <v>1266645600</v>
      </c>
      <c r="R792" s="8">
        <f t="shared" si="38"/>
        <v>40228.25</v>
      </c>
      <c r="S792" t="b">
        <v>0</v>
      </c>
      <c r="T792" t="b">
        <v>0</v>
      </c>
    </row>
    <row r="793" spans="1:20" ht="17" hidden="1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s="4">
        <f t="shared" si="36"/>
        <v>0.25714285714285712</v>
      </c>
      <c r="I793">
        <f>IF(ISERROR(E793/G793),"0",E793/G793)</f>
        <v>90</v>
      </c>
      <c r="J793" t="s">
        <v>2008</v>
      </c>
      <c r="K793" t="s">
        <v>2009</v>
      </c>
      <c r="M793" t="s">
        <v>20</v>
      </c>
      <c r="N793" t="s">
        <v>21</v>
      </c>
      <c r="O793">
        <v>1481436000</v>
      </c>
      <c r="P793" s="8">
        <f t="shared" si="37"/>
        <v>42714.25</v>
      </c>
      <c r="Q793">
        <v>1482818400</v>
      </c>
      <c r="R793" s="8">
        <f t="shared" si="38"/>
        <v>42730.25</v>
      </c>
      <c r="S793" t="b">
        <v>0</v>
      </c>
      <c r="T793" t="b">
        <v>0</v>
      </c>
    </row>
    <row r="794" spans="1:20" ht="17" hidden="1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s="4">
        <f t="shared" si="36"/>
        <v>0.34</v>
      </c>
      <c r="I794">
        <f>IF(ISERROR(E794/G794),"0",E794/G794)</f>
        <v>97.142857142857139</v>
      </c>
      <c r="J794" t="s">
        <v>2014</v>
      </c>
      <c r="K794" t="s">
        <v>2015</v>
      </c>
      <c r="M794" t="s">
        <v>20</v>
      </c>
      <c r="N794" t="s">
        <v>21</v>
      </c>
      <c r="O794">
        <v>1372222800</v>
      </c>
      <c r="P794" s="8">
        <f t="shared" si="37"/>
        <v>41450.208333333336</v>
      </c>
      <c r="Q794">
        <v>1374642000</v>
      </c>
      <c r="R794" s="8">
        <f t="shared" si="38"/>
        <v>41478.208333333336</v>
      </c>
      <c r="S794" t="b">
        <v>0</v>
      </c>
      <c r="T794" t="b">
        <v>1</v>
      </c>
    </row>
    <row r="795" spans="1:20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s="4">
        <f t="shared" si="36"/>
        <v>11.859090909090909</v>
      </c>
      <c r="I795">
        <f>IF(ISERROR(E795/G795),"0",E795/G795)</f>
        <v>72.071823204419886</v>
      </c>
      <c r="J795" t="s">
        <v>2022</v>
      </c>
      <c r="K795" t="s">
        <v>2023</v>
      </c>
      <c r="M795" t="s">
        <v>86</v>
      </c>
      <c r="N795" t="s">
        <v>87</v>
      </c>
      <c r="O795">
        <v>1372136400</v>
      </c>
      <c r="P795" s="8">
        <f t="shared" si="37"/>
        <v>41449.208333333336</v>
      </c>
      <c r="Q795">
        <v>1372482000</v>
      </c>
      <c r="R795" s="8">
        <f t="shared" si="38"/>
        <v>41453.208333333336</v>
      </c>
      <c r="S795" t="b">
        <v>0</v>
      </c>
      <c r="T795" t="b">
        <v>0</v>
      </c>
    </row>
    <row r="796" spans="1:20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s="4">
        <f t="shared" si="36"/>
        <v>1.2539393939393939</v>
      </c>
      <c r="I796">
        <f>IF(ISERROR(E796/G796),"0",E796/G796)</f>
        <v>75.236363636363635</v>
      </c>
      <c r="J796" t="s">
        <v>2010</v>
      </c>
      <c r="K796" t="s">
        <v>2011</v>
      </c>
      <c r="M796" t="s">
        <v>20</v>
      </c>
      <c r="N796" t="s">
        <v>21</v>
      </c>
      <c r="O796">
        <v>1513922400</v>
      </c>
      <c r="P796" s="8">
        <f t="shared" si="37"/>
        <v>43090.25</v>
      </c>
      <c r="Q796">
        <v>1514959200</v>
      </c>
      <c r="R796" s="8">
        <f t="shared" si="38"/>
        <v>43102.25</v>
      </c>
      <c r="S796" t="b">
        <v>0</v>
      </c>
      <c r="T796" t="b">
        <v>0</v>
      </c>
    </row>
    <row r="797" spans="1:20" ht="34" hidden="1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s="4">
        <f t="shared" si="36"/>
        <v>0.14394366197183098</v>
      </c>
      <c r="I797">
        <f>IF(ISERROR(E797/G797),"0",E797/G797)</f>
        <v>32.967741935483872</v>
      </c>
      <c r="J797" t="s">
        <v>2016</v>
      </c>
      <c r="K797" t="s">
        <v>2019</v>
      </c>
      <c r="M797" t="s">
        <v>20</v>
      </c>
      <c r="N797" t="s">
        <v>21</v>
      </c>
      <c r="O797">
        <v>1477976400</v>
      </c>
      <c r="P797" s="8">
        <f t="shared" si="37"/>
        <v>42674.208333333328</v>
      </c>
      <c r="Q797">
        <v>1478235600</v>
      </c>
      <c r="R797" s="8">
        <f t="shared" si="38"/>
        <v>42677.208333333328</v>
      </c>
      <c r="S797" t="b">
        <v>0</v>
      </c>
      <c r="T797" t="b">
        <v>0</v>
      </c>
    </row>
    <row r="798" spans="1:20" ht="17" hidden="1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s="4">
        <f t="shared" si="36"/>
        <v>0.54807692307692313</v>
      </c>
      <c r="I798">
        <f>IF(ISERROR(E798/G798),"0",E798/G798)</f>
        <v>54.807692307692307</v>
      </c>
      <c r="J798" t="s">
        <v>2025</v>
      </c>
      <c r="K798" t="s">
        <v>2036</v>
      </c>
      <c r="M798" t="s">
        <v>20</v>
      </c>
      <c r="N798" t="s">
        <v>21</v>
      </c>
      <c r="O798">
        <v>1407474000</v>
      </c>
      <c r="P798" s="8">
        <f t="shared" si="37"/>
        <v>41858.208333333336</v>
      </c>
      <c r="Q798">
        <v>1408078800</v>
      </c>
      <c r="R798" s="8">
        <f t="shared" si="38"/>
        <v>41865.208333333336</v>
      </c>
      <c r="S798" t="b">
        <v>0</v>
      </c>
      <c r="T798" t="b">
        <v>1</v>
      </c>
    </row>
    <row r="799" spans="1:20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s="4">
        <f t="shared" si="36"/>
        <v>1.0963157894736841</v>
      </c>
      <c r="I799">
        <f>IF(ISERROR(E799/G799),"0",E799/G799)</f>
        <v>45.037837837837834</v>
      </c>
      <c r="J799" t="s">
        <v>2012</v>
      </c>
      <c r="K799" t="s">
        <v>2013</v>
      </c>
      <c r="M799" t="s">
        <v>20</v>
      </c>
      <c r="N799" t="s">
        <v>21</v>
      </c>
      <c r="O799">
        <v>1546149600</v>
      </c>
      <c r="P799" s="8">
        <f t="shared" si="37"/>
        <v>43463.25</v>
      </c>
      <c r="Q799">
        <v>1548136800</v>
      </c>
      <c r="R799" s="8">
        <f t="shared" si="38"/>
        <v>43486.25</v>
      </c>
      <c r="S799" t="b">
        <v>0</v>
      </c>
      <c r="T799" t="b">
        <v>0</v>
      </c>
    </row>
    <row r="800" spans="1:20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s="4">
        <f t="shared" si="36"/>
        <v>1.8847058823529412</v>
      </c>
      <c r="I800">
        <f>IF(ISERROR(E800/G800),"0",E800/G800)</f>
        <v>52.958677685950413</v>
      </c>
      <c r="J800" t="s">
        <v>2014</v>
      </c>
      <c r="K800" t="s">
        <v>2015</v>
      </c>
      <c r="M800" t="s">
        <v>20</v>
      </c>
      <c r="N800" t="s">
        <v>21</v>
      </c>
      <c r="O800">
        <v>1338440400</v>
      </c>
      <c r="P800" s="8">
        <f t="shared" si="37"/>
        <v>41059.208333333336</v>
      </c>
      <c r="Q800">
        <v>1340859600</v>
      </c>
      <c r="R800" s="8">
        <f t="shared" si="38"/>
        <v>41087.208333333336</v>
      </c>
      <c r="S800" t="b">
        <v>0</v>
      </c>
      <c r="T800" t="b">
        <v>1</v>
      </c>
    </row>
    <row r="801" spans="1:20" ht="17" hidden="1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s="4">
        <f t="shared" si="36"/>
        <v>0.87008284023668636</v>
      </c>
      <c r="I801">
        <f>IF(ISERROR(E801/G801),"0",E801/G801)</f>
        <v>60.017959183673469</v>
      </c>
      <c r="J801" t="s">
        <v>2014</v>
      </c>
      <c r="K801" t="s">
        <v>2015</v>
      </c>
      <c r="M801" t="s">
        <v>36</v>
      </c>
      <c r="N801" t="s">
        <v>37</v>
      </c>
      <c r="O801">
        <v>1454133600</v>
      </c>
      <c r="P801" s="8">
        <f t="shared" si="37"/>
        <v>42398.25</v>
      </c>
      <c r="Q801">
        <v>1454479200</v>
      </c>
      <c r="R801" s="8">
        <f t="shared" si="38"/>
        <v>42402.25</v>
      </c>
      <c r="S801" t="b">
        <v>0</v>
      </c>
      <c r="T801" t="b">
        <v>0</v>
      </c>
    </row>
    <row r="802" spans="1:20" ht="17" hidden="1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s="4">
        <f t="shared" si="36"/>
        <v>0.01</v>
      </c>
      <c r="I802">
        <f>IF(ISERROR(E802/G802),"0",E802/G802)</f>
        <v>1</v>
      </c>
      <c r="J802" t="s">
        <v>2010</v>
      </c>
      <c r="K802" t="s">
        <v>2011</v>
      </c>
      <c r="M802" t="s">
        <v>86</v>
      </c>
      <c r="N802" t="s">
        <v>87</v>
      </c>
      <c r="O802">
        <v>1434085200</v>
      </c>
      <c r="P802" s="8">
        <f t="shared" si="37"/>
        <v>42166.208333333328</v>
      </c>
      <c r="Q802">
        <v>1434430800</v>
      </c>
      <c r="R802" s="8">
        <f t="shared" si="38"/>
        <v>42170.208333333328</v>
      </c>
      <c r="S802" t="b">
        <v>0</v>
      </c>
      <c r="T802" t="b">
        <v>0</v>
      </c>
    </row>
    <row r="803" spans="1:20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s="4">
        <f t="shared" si="36"/>
        <v>2.0291304347826089</v>
      </c>
      <c r="I803">
        <f>IF(ISERROR(E803/G803),"0",E803/G803)</f>
        <v>44.028301886792455</v>
      </c>
      <c r="J803" t="s">
        <v>2029</v>
      </c>
      <c r="K803" t="s">
        <v>2030</v>
      </c>
      <c r="M803" t="s">
        <v>20</v>
      </c>
      <c r="N803" t="s">
        <v>21</v>
      </c>
      <c r="O803">
        <v>1577772000</v>
      </c>
      <c r="P803" s="8">
        <f t="shared" si="37"/>
        <v>43829.25</v>
      </c>
      <c r="Q803">
        <v>1579672800</v>
      </c>
      <c r="R803" s="8">
        <f t="shared" si="38"/>
        <v>43851.25</v>
      </c>
      <c r="S803" t="b">
        <v>0</v>
      </c>
      <c r="T803" t="b">
        <v>1</v>
      </c>
    </row>
    <row r="804" spans="1:20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s="4">
        <f t="shared" si="36"/>
        <v>1.9703225806451612</v>
      </c>
      <c r="I804">
        <f>IF(ISERROR(E804/G804),"0",E804/G804)</f>
        <v>86.028169014084511</v>
      </c>
      <c r="J804" t="s">
        <v>2029</v>
      </c>
      <c r="K804" t="s">
        <v>2030</v>
      </c>
      <c r="M804" t="s">
        <v>20</v>
      </c>
      <c r="N804" t="s">
        <v>21</v>
      </c>
      <c r="O804">
        <v>1562216400</v>
      </c>
      <c r="P804" s="8">
        <f t="shared" si="37"/>
        <v>43649.208333333328</v>
      </c>
      <c r="Q804">
        <v>1562389200</v>
      </c>
      <c r="R804" s="8">
        <f t="shared" si="38"/>
        <v>43651.208333333328</v>
      </c>
      <c r="S804" t="b">
        <v>0</v>
      </c>
      <c r="T804" t="b">
        <v>0</v>
      </c>
    </row>
    <row r="805" spans="1:20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s="4">
        <f t="shared" si="36"/>
        <v>1.07</v>
      </c>
      <c r="I805">
        <f>IF(ISERROR(E805/G805),"0",E805/G805)</f>
        <v>28.012875536480685</v>
      </c>
      <c r="J805" t="s">
        <v>2014</v>
      </c>
      <c r="K805" t="s">
        <v>2015</v>
      </c>
      <c r="M805" t="s">
        <v>20</v>
      </c>
      <c r="N805" t="s">
        <v>21</v>
      </c>
      <c r="O805">
        <v>1548568800</v>
      </c>
      <c r="P805" s="8">
        <f t="shared" si="37"/>
        <v>43491.25</v>
      </c>
      <c r="Q805">
        <v>1551506400</v>
      </c>
      <c r="R805" s="8">
        <f t="shared" si="38"/>
        <v>43525.25</v>
      </c>
      <c r="S805" t="b">
        <v>0</v>
      </c>
      <c r="T805" t="b">
        <v>0</v>
      </c>
    </row>
    <row r="806" spans="1:20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s="4">
        <f t="shared" si="36"/>
        <v>2.6873076923076922</v>
      </c>
      <c r="I806">
        <f>IF(ISERROR(E806/G806),"0",E806/G806)</f>
        <v>32.050458715596328</v>
      </c>
      <c r="J806" t="s">
        <v>2010</v>
      </c>
      <c r="K806" t="s">
        <v>2011</v>
      </c>
      <c r="M806" t="s">
        <v>20</v>
      </c>
      <c r="N806" t="s">
        <v>21</v>
      </c>
      <c r="O806">
        <v>1514872800</v>
      </c>
      <c r="P806" s="8">
        <f t="shared" si="37"/>
        <v>43101.25</v>
      </c>
      <c r="Q806">
        <v>1516600800</v>
      </c>
      <c r="R806" s="8">
        <f t="shared" si="38"/>
        <v>43121.25</v>
      </c>
      <c r="S806" t="b">
        <v>0</v>
      </c>
      <c r="T806" t="b">
        <v>0</v>
      </c>
    </row>
    <row r="807" spans="1:20" ht="34" hidden="1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s="4">
        <f t="shared" si="36"/>
        <v>0.50845360824742269</v>
      </c>
      <c r="I807">
        <f>IF(ISERROR(E807/G807),"0",E807/G807)</f>
        <v>73.611940298507463</v>
      </c>
      <c r="J807" t="s">
        <v>2016</v>
      </c>
      <c r="K807" t="s">
        <v>2017</v>
      </c>
      <c r="M807" t="s">
        <v>24</v>
      </c>
      <c r="N807" t="s">
        <v>25</v>
      </c>
      <c r="O807">
        <v>1416031200</v>
      </c>
      <c r="P807" s="8">
        <f t="shared" si="37"/>
        <v>41957.25</v>
      </c>
      <c r="Q807">
        <v>1420437600</v>
      </c>
      <c r="R807" s="8">
        <f t="shared" si="38"/>
        <v>42008.25</v>
      </c>
      <c r="S807" t="b">
        <v>0</v>
      </c>
      <c r="T807" t="b">
        <v>0</v>
      </c>
    </row>
    <row r="808" spans="1:20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s="4">
        <f t="shared" si="36"/>
        <v>11.802857142857142</v>
      </c>
      <c r="I808">
        <f>IF(ISERROR(E808/G808),"0",E808/G808)</f>
        <v>108.71052631578948</v>
      </c>
      <c r="J808" t="s">
        <v>2016</v>
      </c>
      <c r="K808" t="s">
        <v>2019</v>
      </c>
      <c r="M808" t="s">
        <v>20</v>
      </c>
      <c r="N808" t="s">
        <v>21</v>
      </c>
      <c r="O808">
        <v>1330927200</v>
      </c>
      <c r="P808" s="8">
        <f t="shared" si="37"/>
        <v>40972.25</v>
      </c>
      <c r="Q808">
        <v>1332997200</v>
      </c>
      <c r="R808" s="8">
        <f t="shared" si="38"/>
        <v>40996.208333333336</v>
      </c>
      <c r="S808" t="b">
        <v>0</v>
      </c>
      <c r="T808" t="b">
        <v>1</v>
      </c>
    </row>
    <row r="809" spans="1:20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s="4">
        <f t="shared" si="36"/>
        <v>2.64</v>
      </c>
      <c r="I809">
        <f>IF(ISERROR(E809/G809),"0",E809/G809)</f>
        <v>42.97674418604651</v>
      </c>
      <c r="J809" t="s">
        <v>2014</v>
      </c>
      <c r="K809" t="s">
        <v>2015</v>
      </c>
      <c r="M809" t="s">
        <v>20</v>
      </c>
      <c r="N809" t="s">
        <v>21</v>
      </c>
      <c r="O809">
        <v>1571115600</v>
      </c>
      <c r="P809" s="8">
        <f t="shared" si="37"/>
        <v>43752.208333333328</v>
      </c>
      <c r="Q809">
        <v>1574920800</v>
      </c>
      <c r="R809" s="8">
        <f t="shared" si="38"/>
        <v>43796.25</v>
      </c>
      <c r="S809" t="b">
        <v>0</v>
      </c>
      <c r="T809" t="b">
        <v>1</v>
      </c>
    </row>
    <row r="810" spans="1:20" ht="17" hidden="1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s="4">
        <f t="shared" si="36"/>
        <v>0.30442307692307691</v>
      </c>
      <c r="I810">
        <f>IF(ISERROR(E810/G810),"0",E810/G810)</f>
        <v>83.315789473684205</v>
      </c>
      <c r="J810" t="s">
        <v>2008</v>
      </c>
      <c r="K810" t="s">
        <v>2009</v>
      </c>
      <c r="M810" t="s">
        <v>20</v>
      </c>
      <c r="N810" t="s">
        <v>21</v>
      </c>
      <c r="O810">
        <v>1463461200</v>
      </c>
      <c r="P810" s="8">
        <f t="shared" si="37"/>
        <v>42506.208333333328</v>
      </c>
      <c r="Q810">
        <v>1464930000</v>
      </c>
      <c r="R810" s="8">
        <f t="shared" si="38"/>
        <v>42523.208333333328</v>
      </c>
      <c r="S810" t="b">
        <v>0</v>
      </c>
      <c r="T810" t="b">
        <v>0</v>
      </c>
    </row>
    <row r="811" spans="1:20" ht="17" hidden="1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s="4">
        <f t="shared" si="36"/>
        <v>0.62880681818181816</v>
      </c>
      <c r="I811">
        <f>IF(ISERROR(E811/G811),"0",E811/G811)</f>
        <v>42</v>
      </c>
      <c r="J811" t="s">
        <v>2016</v>
      </c>
      <c r="K811" t="s">
        <v>2017</v>
      </c>
      <c r="M811" t="s">
        <v>86</v>
      </c>
      <c r="N811" t="s">
        <v>87</v>
      </c>
      <c r="O811">
        <v>1344920400</v>
      </c>
      <c r="P811" s="8">
        <f t="shared" si="37"/>
        <v>41134.208333333336</v>
      </c>
      <c r="Q811">
        <v>1345006800</v>
      </c>
      <c r="R811" s="8">
        <f t="shared" si="38"/>
        <v>41135.208333333336</v>
      </c>
      <c r="S811" t="b">
        <v>0</v>
      </c>
      <c r="T811" t="b">
        <v>0</v>
      </c>
    </row>
    <row r="812" spans="1:20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s="4">
        <f t="shared" si="36"/>
        <v>1.9312499999999999</v>
      </c>
      <c r="I812">
        <f>IF(ISERROR(E812/G812),"0",E812/G812)</f>
        <v>55.927601809954751</v>
      </c>
      <c r="J812" t="s">
        <v>2014</v>
      </c>
      <c r="K812" t="s">
        <v>2015</v>
      </c>
      <c r="M812" t="s">
        <v>20</v>
      </c>
      <c r="N812" t="s">
        <v>21</v>
      </c>
      <c r="O812">
        <v>1511848800</v>
      </c>
      <c r="P812" s="8">
        <f t="shared" si="37"/>
        <v>43066.25</v>
      </c>
      <c r="Q812">
        <v>1512712800</v>
      </c>
      <c r="R812" s="8">
        <f t="shared" si="38"/>
        <v>43076.25</v>
      </c>
      <c r="S812" t="b">
        <v>0</v>
      </c>
      <c r="T812" t="b">
        <v>1</v>
      </c>
    </row>
    <row r="813" spans="1:20" ht="17" hidden="1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s="4">
        <f t="shared" si="36"/>
        <v>0.77102702702702708</v>
      </c>
      <c r="I813">
        <f>IF(ISERROR(E813/G813),"0",E813/G813)</f>
        <v>105.03681885125184</v>
      </c>
      <c r="J813" t="s">
        <v>2025</v>
      </c>
      <c r="K813" t="s">
        <v>2026</v>
      </c>
      <c r="M813" t="s">
        <v>20</v>
      </c>
      <c r="N813" t="s">
        <v>21</v>
      </c>
      <c r="O813">
        <v>1452319200</v>
      </c>
      <c r="P813" s="8">
        <f t="shared" si="37"/>
        <v>42377.25</v>
      </c>
      <c r="Q813">
        <v>1452492000</v>
      </c>
      <c r="R813" s="8">
        <f t="shared" si="38"/>
        <v>42379.25</v>
      </c>
      <c r="S813" t="b">
        <v>0</v>
      </c>
      <c r="T813" t="b">
        <v>1</v>
      </c>
    </row>
    <row r="814" spans="1:20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s="4">
        <f t="shared" si="36"/>
        <v>2.2552763819095478</v>
      </c>
      <c r="I814">
        <f>IF(ISERROR(E814/G814),"0",E814/G814)</f>
        <v>48</v>
      </c>
      <c r="J814" t="s">
        <v>2022</v>
      </c>
      <c r="K814" t="s">
        <v>2023</v>
      </c>
      <c r="M814" t="s">
        <v>15</v>
      </c>
      <c r="N814" t="s">
        <v>16</v>
      </c>
      <c r="O814">
        <v>1523854800</v>
      </c>
      <c r="P814" s="8">
        <f t="shared" si="37"/>
        <v>43205.208333333328</v>
      </c>
      <c r="Q814">
        <v>1524286800</v>
      </c>
      <c r="R814" s="8">
        <f t="shared" si="38"/>
        <v>43210.208333333328</v>
      </c>
      <c r="S814" t="b">
        <v>0</v>
      </c>
      <c r="T814" t="b">
        <v>0</v>
      </c>
    </row>
    <row r="815" spans="1:20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s="4">
        <f t="shared" si="36"/>
        <v>2.3940625</v>
      </c>
      <c r="I815">
        <f>IF(ISERROR(E815/G815),"0",E815/G815)</f>
        <v>112.66176470588235</v>
      </c>
      <c r="J815" t="s">
        <v>2025</v>
      </c>
      <c r="K815" t="s">
        <v>2026</v>
      </c>
      <c r="M815" t="s">
        <v>20</v>
      </c>
      <c r="N815" t="s">
        <v>21</v>
      </c>
      <c r="O815">
        <v>1346043600</v>
      </c>
      <c r="P815" s="8">
        <f t="shared" si="37"/>
        <v>41147.208333333336</v>
      </c>
      <c r="Q815">
        <v>1346907600</v>
      </c>
      <c r="R815" s="8">
        <f t="shared" si="38"/>
        <v>41157.208333333336</v>
      </c>
      <c r="S815" t="b">
        <v>0</v>
      </c>
      <c r="T815" t="b">
        <v>0</v>
      </c>
    </row>
    <row r="816" spans="1:20" ht="17" hidden="1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s="4">
        <f t="shared" si="36"/>
        <v>0.921875</v>
      </c>
      <c r="I816">
        <f>IF(ISERROR(E816/G816),"0",E816/G816)</f>
        <v>81.944444444444443</v>
      </c>
      <c r="J816" t="s">
        <v>2010</v>
      </c>
      <c r="K816" t="s">
        <v>2011</v>
      </c>
      <c r="M816" t="s">
        <v>32</v>
      </c>
      <c r="N816" t="s">
        <v>33</v>
      </c>
      <c r="O816">
        <v>1464325200</v>
      </c>
      <c r="P816" s="8">
        <f t="shared" si="37"/>
        <v>42516.208333333328</v>
      </c>
      <c r="Q816">
        <v>1464498000</v>
      </c>
      <c r="R816" s="8">
        <f t="shared" si="38"/>
        <v>42518.208333333328</v>
      </c>
      <c r="S816" t="b">
        <v>0</v>
      </c>
      <c r="T816" t="b">
        <v>1</v>
      </c>
    </row>
    <row r="817" spans="1:20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s="4">
        <f t="shared" si="36"/>
        <v>1.3023333333333333</v>
      </c>
      <c r="I817">
        <f>IF(ISERROR(E817/G817),"0",E817/G817)</f>
        <v>64.049180327868854</v>
      </c>
      <c r="J817" t="s">
        <v>2010</v>
      </c>
      <c r="K817" t="s">
        <v>2011</v>
      </c>
      <c r="M817" t="s">
        <v>15</v>
      </c>
      <c r="N817" t="s">
        <v>16</v>
      </c>
      <c r="O817">
        <v>1511935200</v>
      </c>
      <c r="P817" s="8">
        <f t="shared" si="37"/>
        <v>43067.25</v>
      </c>
      <c r="Q817">
        <v>1514181600</v>
      </c>
      <c r="R817" s="8">
        <f t="shared" si="38"/>
        <v>43093.25</v>
      </c>
      <c r="S817" t="b">
        <v>0</v>
      </c>
      <c r="T817" t="b">
        <v>0</v>
      </c>
    </row>
    <row r="818" spans="1:20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s="4">
        <f t="shared" si="36"/>
        <v>6.1521739130434785</v>
      </c>
      <c r="I818">
        <f>IF(ISERROR(E818/G818),"0",E818/G818)</f>
        <v>106.39097744360902</v>
      </c>
      <c r="J818" t="s">
        <v>2014</v>
      </c>
      <c r="K818" t="s">
        <v>2015</v>
      </c>
      <c r="M818" t="s">
        <v>20</v>
      </c>
      <c r="N818" t="s">
        <v>21</v>
      </c>
      <c r="O818">
        <v>1392012000</v>
      </c>
      <c r="P818" s="8">
        <f t="shared" si="37"/>
        <v>41679.25</v>
      </c>
      <c r="Q818">
        <v>1392184800</v>
      </c>
      <c r="R818" s="8">
        <f t="shared" si="38"/>
        <v>41681.25</v>
      </c>
      <c r="S818" t="b">
        <v>1</v>
      </c>
      <c r="T818" t="b">
        <v>1</v>
      </c>
    </row>
    <row r="819" spans="1:20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s="4">
        <f t="shared" si="36"/>
        <v>3.687953216374269</v>
      </c>
      <c r="I819">
        <f>IF(ISERROR(E819/G819),"0",E819/G819)</f>
        <v>76.011249497790274</v>
      </c>
      <c r="J819" t="s">
        <v>2022</v>
      </c>
      <c r="K819" t="s">
        <v>2023</v>
      </c>
      <c r="M819" t="s">
        <v>94</v>
      </c>
      <c r="N819" t="s">
        <v>95</v>
      </c>
      <c r="O819">
        <v>1556946000</v>
      </c>
      <c r="P819" s="8">
        <f t="shared" si="37"/>
        <v>43588.208333333328</v>
      </c>
      <c r="Q819">
        <v>1559365200</v>
      </c>
      <c r="R819" s="8">
        <f t="shared" si="38"/>
        <v>43616.208333333328</v>
      </c>
      <c r="S819" t="b">
        <v>0</v>
      </c>
      <c r="T819" t="b">
        <v>1</v>
      </c>
    </row>
    <row r="820" spans="1:20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s="4">
        <f t="shared" si="36"/>
        <v>10.948571428571428</v>
      </c>
      <c r="I820">
        <f>IF(ISERROR(E820/G820),"0",E820/G820)</f>
        <v>111.07246376811594</v>
      </c>
      <c r="J820" t="s">
        <v>2014</v>
      </c>
      <c r="K820" t="s">
        <v>2015</v>
      </c>
      <c r="M820" t="s">
        <v>20</v>
      </c>
      <c r="N820" t="s">
        <v>21</v>
      </c>
      <c r="O820">
        <v>1548050400</v>
      </c>
      <c r="P820" s="8">
        <f t="shared" si="37"/>
        <v>43485.25</v>
      </c>
      <c r="Q820">
        <v>1549173600</v>
      </c>
      <c r="R820" s="8">
        <f t="shared" si="38"/>
        <v>43498.25</v>
      </c>
      <c r="S820" t="b">
        <v>0</v>
      </c>
      <c r="T820" t="b">
        <v>1</v>
      </c>
    </row>
    <row r="821" spans="1:20" ht="34" hidden="1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s="4">
        <f t="shared" si="36"/>
        <v>0.50662921348314605</v>
      </c>
      <c r="I821">
        <f>IF(ISERROR(E821/G821),"0",E821/G821)</f>
        <v>95.936170212765958</v>
      </c>
      <c r="J821" t="s">
        <v>2025</v>
      </c>
      <c r="K821" t="s">
        <v>2026</v>
      </c>
      <c r="M821" t="s">
        <v>20</v>
      </c>
      <c r="N821" t="s">
        <v>21</v>
      </c>
      <c r="O821">
        <v>1353736800</v>
      </c>
      <c r="P821" s="8">
        <f t="shared" si="37"/>
        <v>41236.25</v>
      </c>
      <c r="Q821">
        <v>1355032800</v>
      </c>
      <c r="R821" s="8">
        <f t="shared" si="38"/>
        <v>41251.25</v>
      </c>
      <c r="S821" t="b">
        <v>1</v>
      </c>
      <c r="T821" t="b">
        <v>0</v>
      </c>
    </row>
    <row r="822" spans="1:20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s="4">
        <f t="shared" si="36"/>
        <v>8.0060000000000002</v>
      </c>
      <c r="I822">
        <f>IF(ISERROR(E822/G822),"0",E822/G822)</f>
        <v>43.043010752688176</v>
      </c>
      <c r="J822" t="s">
        <v>2010</v>
      </c>
      <c r="K822" t="s">
        <v>2011</v>
      </c>
      <c r="M822" t="s">
        <v>36</v>
      </c>
      <c r="N822" t="s">
        <v>37</v>
      </c>
      <c r="O822">
        <v>1532840400</v>
      </c>
      <c r="P822" s="8">
        <f t="shared" si="37"/>
        <v>43309.208333333328</v>
      </c>
      <c r="Q822">
        <v>1533963600</v>
      </c>
      <c r="R822" s="8">
        <f t="shared" si="38"/>
        <v>43322.208333333328</v>
      </c>
      <c r="S822" t="b">
        <v>0</v>
      </c>
      <c r="T822" t="b">
        <v>1</v>
      </c>
    </row>
    <row r="823" spans="1:20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s="4">
        <f t="shared" si="36"/>
        <v>2.9128571428571428</v>
      </c>
      <c r="I823">
        <f>IF(ISERROR(E823/G823),"0",E823/G823)</f>
        <v>67.966666666666669</v>
      </c>
      <c r="J823" t="s">
        <v>2016</v>
      </c>
      <c r="K823" t="s">
        <v>2017</v>
      </c>
      <c r="M823" t="s">
        <v>20</v>
      </c>
      <c r="N823" t="s">
        <v>21</v>
      </c>
      <c r="O823">
        <v>1488261600</v>
      </c>
      <c r="P823" s="8">
        <f t="shared" si="37"/>
        <v>42793.25</v>
      </c>
      <c r="Q823">
        <v>1489381200</v>
      </c>
      <c r="R823" s="8">
        <f t="shared" si="38"/>
        <v>42806.208333333328</v>
      </c>
      <c r="S823" t="b">
        <v>0</v>
      </c>
      <c r="T823" t="b">
        <v>0</v>
      </c>
    </row>
    <row r="824" spans="1:20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s="4">
        <f t="shared" si="36"/>
        <v>3.4996666666666667</v>
      </c>
      <c r="I824">
        <f>IF(ISERROR(E824/G824),"0",E824/G824)</f>
        <v>89.991428571428571</v>
      </c>
      <c r="J824" t="s">
        <v>2010</v>
      </c>
      <c r="K824" t="s">
        <v>2011</v>
      </c>
      <c r="M824" t="s">
        <v>20</v>
      </c>
      <c r="N824" t="s">
        <v>21</v>
      </c>
      <c r="O824">
        <v>1393567200</v>
      </c>
      <c r="P824" s="8">
        <f t="shared" si="37"/>
        <v>41697.25</v>
      </c>
      <c r="Q824">
        <v>1395032400</v>
      </c>
      <c r="R824" s="8">
        <f t="shared" si="38"/>
        <v>41714.208333333336</v>
      </c>
      <c r="S824" t="b">
        <v>0</v>
      </c>
      <c r="T824" t="b">
        <v>0</v>
      </c>
    </row>
    <row r="825" spans="1:20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s="4">
        <f t="shared" si="36"/>
        <v>3.5707317073170732</v>
      </c>
      <c r="I825">
        <f>IF(ISERROR(E825/G825),"0",E825/G825)</f>
        <v>58.095238095238095</v>
      </c>
      <c r="J825" t="s">
        <v>2010</v>
      </c>
      <c r="K825" t="s">
        <v>2011</v>
      </c>
      <c r="M825" t="s">
        <v>20</v>
      </c>
      <c r="N825" t="s">
        <v>21</v>
      </c>
      <c r="O825">
        <v>1410325200</v>
      </c>
      <c r="P825" s="8">
        <f t="shared" si="37"/>
        <v>41891.208333333336</v>
      </c>
      <c r="Q825">
        <v>1412485200</v>
      </c>
      <c r="R825" s="8">
        <f t="shared" si="38"/>
        <v>41916.208333333336</v>
      </c>
      <c r="S825" t="b">
        <v>1</v>
      </c>
      <c r="T825" t="b">
        <v>1</v>
      </c>
    </row>
    <row r="826" spans="1:20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s="4">
        <f t="shared" si="36"/>
        <v>1.2648941176470587</v>
      </c>
      <c r="I826">
        <f>IF(ISERROR(E826/G826),"0",E826/G826)</f>
        <v>83.996875000000003</v>
      </c>
      <c r="J826" t="s">
        <v>2022</v>
      </c>
      <c r="K826" t="s">
        <v>2023</v>
      </c>
      <c r="M826" t="s">
        <v>20</v>
      </c>
      <c r="N826" t="s">
        <v>21</v>
      </c>
      <c r="O826">
        <v>1276923600</v>
      </c>
      <c r="P826" s="8">
        <f t="shared" si="37"/>
        <v>40347.208333333336</v>
      </c>
      <c r="Q826">
        <v>1279688400</v>
      </c>
      <c r="R826" s="8">
        <f t="shared" si="38"/>
        <v>40379.208333333336</v>
      </c>
      <c r="S826" t="b">
        <v>0</v>
      </c>
      <c r="T826" t="b">
        <v>1</v>
      </c>
    </row>
    <row r="827" spans="1:20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s="4">
        <f t="shared" si="36"/>
        <v>3.875</v>
      </c>
      <c r="I827">
        <f>IF(ISERROR(E827/G827),"0",E827/G827)</f>
        <v>88.853503184713375</v>
      </c>
      <c r="J827" t="s">
        <v>2016</v>
      </c>
      <c r="K827" t="s">
        <v>2027</v>
      </c>
      <c r="M827" t="s">
        <v>36</v>
      </c>
      <c r="N827" t="s">
        <v>37</v>
      </c>
      <c r="O827">
        <v>1500958800</v>
      </c>
      <c r="P827" s="8">
        <f t="shared" si="37"/>
        <v>42940.208333333328</v>
      </c>
      <c r="Q827">
        <v>1501995600</v>
      </c>
      <c r="R827" s="8">
        <f t="shared" si="38"/>
        <v>42952.208333333328</v>
      </c>
      <c r="S827" t="b">
        <v>0</v>
      </c>
      <c r="T827" t="b">
        <v>0</v>
      </c>
    </row>
    <row r="828" spans="1:20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s="4">
        <f t="shared" si="36"/>
        <v>4.5703571428571426</v>
      </c>
      <c r="I828">
        <f>IF(ISERROR(E828/G828),"0",E828/G828)</f>
        <v>65.963917525773198</v>
      </c>
      <c r="J828" t="s">
        <v>2014</v>
      </c>
      <c r="K828" t="s">
        <v>2015</v>
      </c>
      <c r="M828" t="s">
        <v>20</v>
      </c>
      <c r="N828" t="s">
        <v>21</v>
      </c>
      <c r="O828">
        <v>1292220000</v>
      </c>
      <c r="P828" s="8">
        <f t="shared" si="37"/>
        <v>40524.25</v>
      </c>
      <c r="Q828">
        <v>1294639200</v>
      </c>
      <c r="R828" s="8">
        <f t="shared" si="38"/>
        <v>40552.25</v>
      </c>
      <c r="S828" t="b">
        <v>0</v>
      </c>
      <c r="T828" t="b">
        <v>1</v>
      </c>
    </row>
    <row r="829" spans="1:20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s="4">
        <f t="shared" si="36"/>
        <v>2.6669565217391304</v>
      </c>
      <c r="I829">
        <f>IF(ISERROR(E829/G829),"0",E829/G829)</f>
        <v>74.804878048780495</v>
      </c>
      <c r="J829" t="s">
        <v>2016</v>
      </c>
      <c r="K829" t="s">
        <v>2019</v>
      </c>
      <c r="M829" t="s">
        <v>24</v>
      </c>
      <c r="N829" t="s">
        <v>25</v>
      </c>
      <c r="O829">
        <v>1304398800</v>
      </c>
      <c r="P829" s="8">
        <f t="shared" si="37"/>
        <v>40665.208333333336</v>
      </c>
      <c r="Q829">
        <v>1305435600</v>
      </c>
      <c r="R829" s="8">
        <f t="shared" si="38"/>
        <v>40677.208333333336</v>
      </c>
      <c r="S829" t="b">
        <v>0</v>
      </c>
      <c r="T829" t="b">
        <v>1</v>
      </c>
    </row>
    <row r="830" spans="1:20" ht="34" hidden="1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s="4">
        <f t="shared" si="36"/>
        <v>0.69</v>
      </c>
      <c r="I830">
        <f>IF(ISERROR(E830/G830),"0",E830/G830)</f>
        <v>69.98571428571428</v>
      </c>
      <c r="J830" t="s">
        <v>2014</v>
      </c>
      <c r="K830" t="s">
        <v>2015</v>
      </c>
      <c r="M830" t="s">
        <v>20</v>
      </c>
      <c r="N830" t="s">
        <v>21</v>
      </c>
      <c r="O830">
        <v>1535432400</v>
      </c>
      <c r="P830" s="8">
        <f t="shared" si="37"/>
        <v>43339.208333333328</v>
      </c>
      <c r="Q830">
        <v>1537592400</v>
      </c>
      <c r="R830" s="8">
        <f t="shared" si="38"/>
        <v>43364.208333333328</v>
      </c>
      <c r="S830" t="b">
        <v>0</v>
      </c>
      <c r="T830" t="b">
        <v>0</v>
      </c>
    </row>
    <row r="831" spans="1:20" ht="17" hidden="1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s="4">
        <f t="shared" si="36"/>
        <v>0.51343749999999999</v>
      </c>
      <c r="I831">
        <f>IF(ISERROR(E831/G831),"0",E831/G831)</f>
        <v>32.006493506493506</v>
      </c>
      <c r="J831" t="s">
        <v>2014</v>
      </c>
      <c r="K831" t="s">
        <v>2015</v>
      </c>
      <c r="M831" t="s">
        <v>20</v>
      </c>
      <c r="N831" t="s">
        <v>21</v>
      </c>
      <c r="O831">
        <v>1433826000</v>
      </c>
      <c r="P831" s="8">
        <f t="shared" si="37"/>
        <v>42163.208333333328</v>
      </c>
      <c r="Q831">
        <v>1435122000</v>
      </c>
      <c r="R831" s="8">
        <f t="shared" si="38"/>
        <v>42178.208333333328</v>
      </c>
      <c r="S831" t="b">
        <v>0</v>
      </c>
      <c r="T831" t="b">
        <v>0</v>
      </c>
    </row>
    <row r="832" spans="1:20" ht="34" hidden="1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s="4">
        <f t="shared" si="36"/>
        <v>1.1710526315789473E-2</v>
      </c>
      <c r="I832">
        <f>IF(ISERROR(E832/G832),"0",E832/G832)</f>
        <v>64.727272727272734</v>
      </c>
      <c r="J832" t="s">
        <v>2014</v>
      </c>
      <c r="K832" t="s">
        <v>2015</v>
      </c>
      <c r="M832" t="s">
        <v>20</v>
      </c>
      <c r="N832" t="s">
        <v>21</v>
      </c>
      <c r="O832">
        <v>1514959200</v>
      </c>
      <c r="P832" s="8">
        <f t="shared" si="37"/>
        <v>43102.25</v>
      </c>
      <c r="Q832">
        <v>1520056800</v>
      </c>
      <c r="R832" s="8">
        <f t="shared" si="38"/>
        <v>43161.25</v>
      </c>
      <c r="S832" t="b">
        <v>0</v>
      </c>
      <c r="T832" t="b">
        <v>0</v>
      </c>
    </row>
    <row r="833" spans="1:20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s="4">
        <f t="shared" si="36"/>
        <v>1.089773429454171</v>
      </c>
      <c r="I833">
        <f>IF(ISERROR(E833/G833),"0",E833/G833)</f>
        <v>24.998110087408456</v>
      </c>
      <c r="J833" t="s">
        <v>2029</v>
      </c>
      <c r="K833" t="s">
        <v>2030</v>
      </c>
      <c r="M833" t="s">
        <v>20</v>
      </c>
      <c r="N833" t="s">
        <v>21</v>
      </c>
      <c r="O833">
        <v>1332738000</v>
      </c>
      <c r="P833" s="8">
        <f t="shared" si="37"/>
        <v>40993.208333333336</v>
      </c>
      <c r="Q833">
        <v>1335675600</v>
      </c>
      <c r="R833" s="8">
        <f t="shared" si="38"/>
        <v>41027.208333333336</v>
      </c>
      <c r="S833" t="b">
        <v>0</v>
      </c>
      <c r="T833" t="b">
        <v>0</v>
      </c>
    </row>
    <row r="834" spans="1:20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s="4">
        <f t="shared" ref="H834:H897" si="39">(E834/D834)*1</f>
        <v>3.1517592592592591</v>
      </c>
      <c r="I834">
        <f>IF(ISERROR(E834/G834),"0",E834/G834)</f>
        <v>104.97764070932922</v>
      </c>
      <c r="J834" t="s">
        <v>2022</v>
      </c>
      <c r="K834" t="s">
        <v>2034</v>
      </c>
      <c r="M834" t="s">
        <v>32</v>
      </c>
      <c r="N834" t="s">
        <v>33</v>
      </c>
      <c r="O834">
        <v>1445490000</v>
      </c>
      <c r="P834" s="8">
        <f t="shared" si="37"/>
        <v>42298.208333333328</v>
      </c>
      <c r="Q834">
        <v>1448431200</v>
      </c>
      <c r="R834" s="8">
        <f t="shared" si="38"/>
        <v>42332.25</v>
      </c>
      <c r="S834" t="b">
        <v>1</v>
      </c>
      <c r="T834" t="b">
        <v>0</v>
      </c>
    </row>
    <row r="835" spans="1:20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s="4">
        <f t="shared" si="39"/>
        <v>1.5769117647058823</v>
      </c>
      <c r="I835">
        <f>IF(ISERROR(E835/G835),"0",E835/G835)</f>
        <v>64.987878787878785</v>
      </c>
      <c r="J835" t="s">
        <v>2022</v>
      </c>
      <c r="K835" t="s">
        <v>2034</v>
      </c>
      <c r="M835" t="s">
        <v>32</v>
      </c>
      <c r="N835" t="s">
        <v>33</v>
      </c>
      <c r="O835">
        <v>1297663200</v>
      </c>
      <c r="P835" s="8">
        <f t="shared" ref="P835:P898" si="40">(((O835/60)/60)/24)+DATE(1970,1,)</f>
        <v>40587.25</v>
      </c>
      <c r="Q835">
        <v>1298613600</v>
      </c>
      <c r="R835" s="8">
        <f t="shared" ref="R835:R898" si="41">(((Q835/60)/60)/24)+DATE(1970,1,)</f>
        <v>40598.25</v>
      </c>
      <c r="S835" t="b">
        <v>0</v>
      </c>
      <c r="T835" t="b">
        <v>0</v>
      </c>
    </row>
    <row r="836" spans="1:20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s="4">
        <f t="shared" si="39"/>
        <v>1.5380821917808218</v>
      </c>
      <c r="I836">
        <f>IF(ISERROR(E836/G836),"0",E836/G836)</f>
        <v>94.352941176470594</v>
      </c>
      <c r="J836" t="s">
        <v>2014</v>
      </c>
      <c r="K836" t="s">
        <v>2015</v>
      </c>
      <c r="M836" t="s">
        <v>20</v>
      </c>
      <c r="N836" t="s">
        <v>21</v>
      </c>
      <c r="O836">
        <v>1371963600</v>
      </c>
      <c r="P836" s="8">
        <f t="shared" si="40"/>
        <v>41447.208333333336</v>
      </c>
      <c r="Q836">
        <v>1372482000</v>
      </c>
      <c r="R836" s="8">
        <f t="shared" si="41"/>
        <v>41453.208333333336</v>
      </c>
      <c r="S836" t="b">
        <v>0</v>
      </c>
      <c r="T836" t="b">
        <v>0</v>
      </c>
    </row>
    <row r="837" spans="1:20" ht="17" hidden="1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s="4">
        <f t="shared" si="39"/>
        <v>0.89738979118329465</v>
      </c>
      <c r="I837">
        <f>IF(ISERROR(E837/G837),"0",E837/G837)</f>
        <v>44.001706484641637</v>
      </c>
      <c r="J837" t="s">
        <v>2012</v>
      </c>
      <c r="K837" t="s">
        <v>2013</v>
      </c>
      <c r="M837" t="s">
        <v>20</v>
      </c>
      <c r="N837" t="s">
        <v>21</v>
      </c>
      <c r="O837">
        <v>1425103200</v>
      </c>
      <c r="P837" s="8">
        <f t="shared" si="40"/>
        <v>42062.25</v>
      </c>
      <c r="Q837">
        <v>1425621600</v>
      </c>
      <c r="R837" s="8">
        <f t="shared" si="41"/>
        <v>42068.25</v>
      </c>
      <c r="S837" t="b">
        <v>0</v>
      </c>
      <c r="T837" t="b">
        <v>0</v>
      </c>
    </row>
    <row r="838" spans="1:20" ht="17" hidden="1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s="4">
        <f t="shared" si="39"/>
        <v>0.75135802469135804</v>
      </c>
      <c r="I838">
        <f>IF(ISERROR(E838/G838),"0",E838/G838)</f>
        <v>64.744680851063833</v>
      </c>
      <c r="J838" t="s">
        <v>2010</v>
      </c>
      <c r="K838" t="s">
        <v>2020</v>
      </c>
      <c r="M838" t="s">
        <v>20</v>
      </c>
      <c r="N838" t="s">
        <v>21</v>
      </c>
      <c r="O838">
        <v>1265349600</v>
      </c>
      <c r="P838" s="8">
        <f t="shared" si="40"/>
        <v>40213.25</v>
      </c>
      <c r="Q838">
        <v>1266300000</v>
      </c>
      <c r="R838" s="8">
        <f t="shared" si="41"/>
        <v>40224.25</v>
      </c>
      <c r="S838" t="b">
        <v>0</v>
      </c>
      <c r="T838" t="b">
        <v>0</v>
      </c>
    </row>
    <row r="839" spans="1:20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s="4">
        <f t="shared" si="39"/>
        <v>8.5288135593220336</v>
      </c>
      <c r="I839">
        <f>IF(ISERROR(E839/G839),"0",E839/G839)</f>
        <v>84.00667779632721</v>
      </c>
      <c r="J839" t="s">
        <v>2010</v>
      </c>
      <c r="K839" t="s">
        <v>2033</v>
      </c>
      <c r="M839" t="s">
        <v>20</v>
      </c>
      <c r="N839" t="s">
        <v>21</v>
      </c>
      <c r="O839">
        <v>1301202000</v>
      </c>
      <c r="P839" s="8">
        <f t="shared" si="40"/>
        <v>40628.208333333336</v>
      </c>
      <c r="Q839">
        <v>1305867600</v>
      </c>
      <c r="R839" s="8">
        <f t="shared" si="41"/>
        <v>40682.208333333336</v>
      </c>
      <c r="S839" t="b">
        <v>0</v>
      </c>
      <c r="T839" t="b">
        <v>0</v>
      </c>
    </row>
    <row r="840" spans="1:20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s="4">
        <f t="shared" si="39"/>
        <v>1.3890625000000001</v>
      </c>
      <c r="I840">
        <f>IF(ISERROR(E840/G840),"0",E840/G840)</f>
        <v>34.061302681992338</v>
      </c>
      <c r="J840" t="s">
        <v>2014</v>
      </c>
      <c r="K840" t="s">
        <v>2015</v>
      </c>
      <c r="M840" t="s">
        <v>20</v>
      </c>
      <c r="N840" t="s">
        <v>21</v>
      </c>
      <c r="O840">
        <v>1538024400</v>
      </c>
      <c r="P840" s="8">
        <f t="shared" si="40"/>
        <v>43369.208333333328</v>
      </c>
      <c r="Q840">
        <v>1538802000</v>
      </c>
      <c r="R840" s="8">
        <f t="shared" si="41"/>
        <v>43378.208333333328</v>
      </c>
      <c r="S840" t="b">
        <v>0</v>
      </c>
      <c r="T840" t="b">
        <v>0</v>
      </c>
    </row>
    <row r="841" spans="1:20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s="4">
        <f t="shared" si="39"/>
        <v>1.9018181818181819</v>
      </c>
      <c r="I841">
        <f>IF(ISERROR(E841/G841),"0",E841/G841)</f>
        <v>93.273885350318466</v>
      </c>
      <c r="J841" t="s">
        <v>2016</v>
      </c>
      <c r="K841" t="s">
        <v>2017</v>
      </c>
      <c r="M841" t="s">
        <v>20</v>
      </c>
      <c r="N841" t="s">
        <v>21</v>
      </c>
      <c r="O841">
        <v>1395032400</v>
      </c>
      <c r="P841" s="8">
        <f t="shared" si="40"/>
        <v>41714.208333333336</v>
      </c>
      <c r="Q841">
        <v>1398920400</v>
      </c>
      <c r="R841" s="8">
        <f t="shared" si="41"/>
        <v>41759.208333333336</v>
      </c>
      <c r="S841" t="b">
        <v>0</v>
      </c>
      <c r="T841" t="b">
        <v>1</v>
      </c>
    </row>
    <row r="842" spans="1:20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s="4">
        <f t="shared" si="39"/>
        <v>1.0024333619948409</v>
      </c>
      <c r="I842">
        <f>IF(ISERROR(E842/G842),"0",E842/G842)</f>
        <v>32.998301726577978</v>
      </c>
      <c r="J842" t="s">
        <v>2014</v>
      </c>
      <c r="K842" t="s">
        <v>2015</v>
      </c>
      <c r="M842" t="s">
        <v>20</v>
      </c>
      <c r="N842" t="s">
        <v>21</v>
      </c>
      <c r="O842">
        <v>1405486800</v>
      </c>
      <c r="P842" s="8">
        <f t="shared" si="40"/>
        <v>41835.208333333336</v>
      </c>
      <c r="Q842">
        <v>1405659600</v>
      </c>
      <c r="R842" s="8">
        <f t="shared" si="41"/>
        <v>41837.208333333336</v>
      </c>
      <c r="S842" t="b">
        <v>0</v>
      </c>
      <c r="T842" t="b">
        <v>1</v>
      </c>
    </row>
    <row r="843" spans="1:20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s="4">
        <f t="shared" si="39"/>
        <v>1.4275824175824177</v>
      </c>
      <c r="I843">
        <f>IF(ISERROR(E843/G843),"0",E843/G843)</f>
        <v>83.812903225806451</v>
      </c>
      <c r="J843" t="s">
        <v>2012</v>
      </c>
      <c r="K843" t="s">
        <v>2013</v>
      </c>
      <c r="M843" t="s">
        <v>20</v>
      </c>
      <c r="N843" t="s">
        <v>21</v>
      </c>
      <c r="O843">
        <v>1455861600</v>
      </c>
      <c r="P843" s="8">
        <f t="shared" si="40"/>
        <v>42418.25</v>
      </c>
      <c r="Q843">
        <v>1457244000</v>
      </c>
      <c r="R843" s="8">
        <f t="shared" si="41"/>
        <v>42434.25</v>
      </c>
      <c r="S843" t="b">
        <v>0</v>
      </c>
      <c r="T843" t="b">
        <v>0</v>
      </c>
    </row>
    <row r="844" spans="1:20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s="4">
        <f t="shared" si="39"/>
        <v>5.6313333333333331</v>
      </c>
      <c r="I844">
        <f>IF(ISERROR(E844/G844),"0",E844/G844)</f>
        <v>63.992424242424242</v>
      </c>
      <c r="J844" t="s">
        <v>2012</v>
      </c>
      <c r="K844" t="s">
        <v>2021</v>
      </c>
      <c r="M844" t="s">
        <v>94</v>
      </c>
      <c r="N844" t="s">
        <v>95</v>
      </c>
      <c r="O844">
        <v>1529038800</v>
      </c>
      <c r="P844" s="8">
        <f t="shared" si="40"/>
        <v>43265.208333333328</v>
      </c>
      <c r="Q844">
        <v>1529298000</v>
      </c>
      <c r="R844" s="8">
        <f t="shared" si="41"/>
        <v>43268.208333333328</v>
      </c>
      <c r="S844" t="b">
        <v>0</v>
      </c>
      <c r="T844" t="b">
        <v>0</v>
      </c>
    </row>
    <row r="845" spans="1:20" ht="34" hidden="1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s="4">
        <f t="shared" si="39"/>
        <v>0.30715909090909088</v>
      </c>
      <c r="I845">
        <f>IF(ISERROR(E845/G845),"0",E845/G845)</f>
        <v>81.909090909090907</v>
      </c>
      <c r="J845" t="s">
        <v>2029</v>
      </c>
      <c r="K845" t="s">
        <v>2030</v>
      </c>
      <c r="M845" t="s">
        <v>20</v>
      </c>
      <c r="N845" t="s">
        <v>21</v>
      </c>
      <c r="O845">
        <v>1535259600</v>
      </c>
      <c r="P845" s="8">
        <f t="shared" si="40"/>
        <v>43337.208333333328</v>
      </c>
      <c r="Q845">
        <v>1535778000</v>
      </c>
      <c r="R845" s="8">
        <f t="shared" si="41"/>
        <v>43343.208333333328</v>
      </c>
      <c r="S845" t="b">
        <v>0</v>
      </c>
      <c r="T845" t="b">
        <v>0</v>
      </c>
    </row>
    <row r="846" spans="1:20" ht="17" hidden="1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s="4">
        <f t="shared" si="39"/>
        <v>0.99397727272727276</v>
      </c>
      <c r="I846">
        <f>IF(ISERROR(E846/G846),"0",E846/G846)</f>
        <v>93.053191489361708</v>
      </c>
      <c r="J846" t="s">
        <v>2016</v>
      </c>
      <c r="K846" t="s">
        <v>2017</v>
      </c>
      <c r="M846" t="s">
        <v>20</v>
      </c>
      <c r="N846" t="s">
        <v>21</v>
      </c>
      <c r="O846">
        <v>1327212000</v>
      </c>
      <c r="P846" s="8">
        <f t="shared" si="40"/>
        <v>40929.25</v>
      </c>
      <c r="Q846">
        <v>1327471200</v>
      </c>
      <c r="R846" s="8">
        <f t="shared" si="41"/>
        <v>40932.25</v>
      </c>
      <c r="S846" t="b">
        <v>0</v>
      </c>
      <c r="T846" t="b">
        <v>0</v>
      </c>
    </row>
    <row r="847" spans="1:20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s="4">
        <f t="shared" si="39"/>
        <v>1.9754935622317598</v>
      </c>
      <c r="I847">
        <f>IF(ISERROR(E847/G847),"0",E847/G847)</f>
        <v>101.98449039881831</v>
      </c>
      <c r="J847" t="s">
        <v>2012</v>
      </c>
      <c r="K847" t="s">
        <v>2013</v>
      </c>
      <c r="M847" t="s">
        <v>36</v>
      </c>
      <c r="N847" t="s">
        <v>37</v>
      </c>
      <c r="O847">
        <v>1526360400</v>
      </c>
      <c r="P847" s="8">
        <f t="shared" si="40"/>
        <v>43234.208333333328</v>
      </c>
      <c r="Q847">
        <v>1529557200</v>
      </c>
      <c r="R847" s="8">
        <f t="shared" si="41"/>
        <v>43271.208333333328</v>
      </c>
      <c r="S847" t="b">
        <v>0</v>
      </c>
      <c r="T847" t="b">
        <v>0</v>
      </c>
    </row>
    <row r="848" spans="1:20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s="4">
        <f t="shared" si="39"/>
        <v>5.085</v>
      </c>
      <c r="I848">
        <f>IF(ISERROR(E848/G848),"0",E848/G848)</f>
        <v>105.9375</v>
      </c>
      <c r="J848" t="s">
        <v>2012</v>
      </c>
      <c r="K848" t="s">
        <v>2013</v>
      </c>
      <c r="M848" t="s">
        <v>20</v>
      </c>
      <c r="N848" t="s">
        <v>21</v>
      </c>
      <c r="O848">
        <v>1532149200</v>
      </c>
      <c r="P848" s="8">
        <f t="shared" si="40"/>
        <v>43301.208333333328</v>
      </c>
      <c r="Q848">
        <v>1535259600</v>
      </c>
      <c r="R848" s="8">
        <f t="shared" si="41"/>
        <v>43337.208333333328</v>
      </c>
      <c r="S848" t="b">
        <v>1</v>
      </c>
      <c r="T848" t="b">
        <v>1</v>
      </c>
    </row>
    <row r="849" spans="1:20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s="4">
        <f t="shared" si="39"/>
        <v>2.3774468085106384</v>
      </c>
      <c r="I849">
        <f>IF(ISERROR(E849/G849),"0",E849/G849)</f>
        <v>101.58181818181818</v>
      </c>
      <c r="J849" t="s">
        <v>2008</v>
      </c>
      <c r="K849" t="s">
        <v>2009</v>
      </c>
      <c r="M849" t="s">
        <v>20</v>
      </c>
      <c r="N849" t="s">
        <v>21</v>
      </c>
      <c r="O849">
        <v>1515304800</v>
      </c>
      <c r="P849" s="8">
        <f t="shared" si="40"/>
        <v>43106.25</v>
      </c>
      <c r="Q849">
        <v>1515564000</v>
      </c>
      <c r="R849" s="8">
        <f t="shared" si="41"/>
        <v>43109.25</v>
      </c>
      <c r="S849" t="b">
        <v>0</v>
      </c>
      <c r="T849" t="b">
        <v>0</v>
      </c>
    </row>
    <row r="850" spans="1:20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s="4">
        <f t="shared" si="39"/>
        <v>3.3846875000000001</v>
      </c>
      <c r="I850">
        <f>IF(ISERROR(E850/G850),"0",E850/G850)</f>
        <v>62.970930232558139</v>
      </c>
      <c r="J850" t="s">
        <v>2016</v>
      </c>
      <c r="K850" t="s">
        <v>2019</v>
      </c>
      <c r="M850" t="s">
        <v>20</v>
      </c>
      <c r="N850" t="s">
        <v>21</v>
      </c>
      <c r="O850">
        <v>1276318800</v>
      </c>
      <c r="P850" s="8">
        <f t="shared" si="40"/>
        <v>40340.208333333336</v>
      </c>
      <c r="Q850">
        <v>1277096400</v>
      </c>
      <c r="R850" s="8">
        <f t="shared" si="41"/>
        <v>40349.208333333336</v>
      </c>
      <c r="S850" t="b">
        <v>0</v>
      </c>
      <c r="T850" t="b">
        <v>0</v>
      </c>
    </row>
    <row r="851" spans="1:20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s="4">
        <f t="shared" si="39"/>
        <v>1.3308955223880596</v>
      </c>
      <c r="I851">
        <f>IF(ISERROR(E851/G851),"0",E851/G851)</f>
        <v>29.045602605863191</v>
      </c>
      <c r="J851" t="s">
        <v>2010</v>
      </c>
      <c r="K851" t="s">
        <v>2020</v>
      </c>
      <c r="M851" t="s">
        <v>20</v>
      </c>
      <c r="N851" t="s">
        <v>21</v>
      </c>
      <c r="O851">
        <v>1328767200</v>
      </c>
      <c r="P851" s="8">
        <f t="shared" si="40"/>
        <v>40947.25</v>
      </c>
      <c r="Q851">
        <v>1329026400</v>
      </c>
      <c r="R851" s="8">
        <f t="shared" si="41"/>
        <v>40950.25</v>
      </c>
      <c r="S851" t="b">
        <v>0</v>
      </c>
      <c r="T851" t="b">
        <v>1</v>
      </c>
    </row>
    <row r="852" spans="1:20" ht="34" hidden="1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s="4">
        <f t="shared" si="39"/>
        <v>0.01</v>
      </c>
      <c r="I852">
        <f>IF(ISERROR(E852/G852),"0",E852/G852)</f>
        <v>1</v>
      </c>
      <c r="J852" t="s">
        <v>2010</v>
      </c>
      <c r="K852" t="s">
        <v>2011</v>
      </c>
      <c r="M852" t="s">
        <v>20</v>
      </c>
      <c r="N852" t="s">
        <v>21</v>
      </c>
      <c r="O852">
        <v>1321682400</v>
      </c>
      <c r="P852" s="8">
        <f t="shared" si="40"/>
        <v>40865.25</v>
      </c>
      <c r="Q852">
        <v>1322978400</v>
      </c>
      <c r="R852" s="8">
        <f t="shared" si="41"/>
        <v>40880.25</v>
      </c>
      <c r="S852" t="b">
        <v>1</v>
      </c>
      <c r="T852" t="b">
        <v>0</v>
      </c>
    </row>
    <row r="853" spans="1:20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s="4">
        <f t="shared" si="39"/>
        <v>2.0779999999999998</v>
      </c>
      <c r="I853">
        <f>IF(ISERROR(E853/G853),"0",E853/G853)</f>
        <v>77.924999999999997</v>
      </c>
      <c r="J853" t="s">
        <v>2010</v>
      </c>
      <c r="K853" t="s">
        <v>2018</v>
      </c>
      <c r="M853" t="s">
        <v>20</v>
      </c>
      <c r="N853" t="s">
        <v>21</v>
      </c>
      <c r="O853">
        <v>1335934800</v>
      </c>
      <c r="P853" s="8">
        <f t="shared" si="40"/>
        <v>41030.208333333336</v>
      </c>
      <c r="Q853">
        <v>1338786000</v>
      </c>
      <c r="R853" s="8">
        <f t="shared" si="41"/>
        <v>41063.208333333336</v>
      </c>
      <c r="S853" t="b">
        <v>0</v>
      </c>
      <c r="T853" t="b">
        <v>0</v>
      </c>
    </row>
    <row r="854" spans="1:20" ht="34" hidden="1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s="4">
        <f t="shared" si="39"/>
        <v>0.51122448979591839</v>
      </c>
      <c r="I854">
        <f>IF(ISERROR(E854/G854),"0",E854/G854)</f>
        <v>80.806451612903231</v>
      </c>
      <c r="J854" t="s">
        <v>2025</v>
      </c>
      <c r="K854" t="s">
        <v>2026</v>
      </c>
      <c r="M854" t="s">
        <v>20</v>
      </c>
      <c r="N854" t="s">
        <v>21</v>
      </c>
      <c r="O854">
        <v>1310792400</v>
      </c>
      <c r="P854" s="8">
        <f t="shared" si="40"/>
        <v>40739.208333333336</v>
      </c>
      <c r="Q854">
        <v>1311656400</v>
      </c>
      <c r="R854" s="8">
        <f t="shared" si="41"/>
        <v>40749.208333333336</v>
      </c>
      <c r="S854" t="b">
        <v>0</v>
      </c>
      <c r="T854" t="b">
        <v>1</v>
      </c>
    </row>
    <row r="855" spans="1:20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s="4">
        <f t="shared" si="39"/>
        <v>6.5205847953216374</v>
      </c>
      <c r="I855">
        <f>IF(ISERROR(E855/G855),"0",E855/G855)</f>
        <v>76.006816632583508</v>
      </c>
      <c r="J855" t="s">
        <v>2010</v>
      </c>
      <c r="K855" t="s">
        <v>2020</v>
      </c>
      <c r="M855" t="s">
        <v>15</v>
      </c>
      <c r="N855" t="s">
        <v>16</v>
      </c>
      <c r="O855">
        <v>1308546000</v>
      </c>
      <c r="P855" s="8">
        <f t="shared" si="40"/>
        <v>40713.208333333336</v>
      </c>
      <c r="Q855">
        <v>1308978000</v>
      </c>
      <c r="R855" s="8">
        <f t="shared" si="41"/>
        <v>40718.208333333336</v>
      </c>
      <c r="S855" t="b">
        <v>0</v>
      </c>
      <c r="T855" t="b">
        <v>1</v>
      </c>
    </row>
    <row r="856" spans="1:20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s="4">
        <f t="shared" si="39"/>
        <v>1.1363099415204678</v>
      </c>
      <c r="I856">
        <f>IF(ISERROR(E856/G856),"0",E856/G856)</f>
        <v>72.993613824192337</v>
      </c>
      <c r="J856" t="s">
        <v>2022</v>
      </c>
      <c r="K856" t="s">
        <v>2028</v>
      </c>
      <c r="M856" t="s">
        <v>15</v>
      </c>
      <c r="N856" t="s">
        <v>16</v>
      </c>
      <c r="O856">
        <v>1574056800</v>
      </c>
      <c r="P856" s="8">
        <f t="shared" si="40"/>
        <v>43786.25</v>
      </c>
      <c r="Q856">
        <v>1576389600</v>
      </c>
      <c r="R856" s="8">
        <f t="shared" si="41"/>
        <v>43813.25</v>
      </c>
      <c r="S856" t="b">
        <v>0</v>
      </c>
      <c r="T856" t="b">
        <v>0</v>
      </c>
    </row>
    <row r="857" spans="1:20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s="4">
        <f t="shared" si="39"/>
        <v>1.0237606837606839</v>
      </c>
      <c r="I857">
        <f>IF(ISERROR(E857/G857),"0",E857/G857)</f>
        <v>53</v>
      </c>
      <c r="J857" t="s">
        <v>2014</v>
      </c>
      <c r="K857" t="s">
        <v>2015</v>
      </c>
      <c r="M857" t="s">
        <v>24</v>
      </c>
      <c r="N857" t="s">
        <v>25</v>
      </c>
      <c r="O857">
        <v>1308373200</v>
      </c>
      <c r="P857" s="8">
        <f t="shared" si="40"/>
        <v>40711.208333333336</v>
      </c>
      <c r="Q857">
        <v>1311051600</v>
      </c>
      <c r="R857" s="8">
        <f t="shared" si="41"/>
        <v>40742.208333333336</v>
      </c>
      <c r="S857" t="b">
        <v>0</v>
      </c>
      <c r="T857" t="b">
        <v>0</v>
      </c>
    </row>
    <row r="858" spans="1:20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s="4">
        <f t="shared" si="39"/>
        <v>3.5658333333333334</v>
      </c>
      <c r="I858">
        <f>IF(ISERROR(E858/G858),"0",E858/G858)</f>
        <v>54.164556962025316</v>
      </c>
      <c r="J858" t="s">
        <v>2008</v>
      </c>
      <c r="K858" t="s">
        <v>2009</v>
      </c>
      <c r="M858" t="s">
        <v>20</v>
      </c>
      <c r="N858" t="s">
        <v>21</v>
      </c>
      <c r="O858">
        <v>1335243600</v>
      </c>
      <c r="P858" s="8">
        <f t="shared" si="40"/>
        <v>41022.208333333336</v>
      </c>
      <c r="Q858">
        <v>1336712400</v>
      </c>
      <c r="R858" s="8">
        <f t="shared" si="41"/>
        <v>41039.208333333336</v>
      </c>
      <c r="S858" t="b">
        <v>0</v>
      </c>
      <c r="T858" t="b">
        <v>0</v>
      </c>
    </row>
    <row r="859" spans="1:20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s="4">
        <f t="shared" si="39"/>
        <v>1.3986792452830188</v>
      </c>
      <c r="I859">
        <f>IF(ISERROR(E859/G859),"0",E859/G859)</f>
        <v>32.946666666666665</v>
      </c>
      <c r="J859" t="s">
        <v>2016</v>
      </c>
      <c r="K859" t="s">
        <v>2027</v>
      </c>
      <c r="M859" t="s">
        <v>86</v>
      </c>
      <c r="N859" t="s">
        <v>87</v>
      </c>
      <c r="O859">
        <v>1328421600</v>
      </c>
      <c r="P859" s="8">
        <f t="shared" si="40"/>
        <v>40943.25</v>
      </c>
      <c r="Q859">
        <v>1330408800</v>
      </c>
      <c r="R859" s="8">
        <f t="shared" si="41"/>
        <v>40966.25</v>
      </c>
      <c r="S859" t="b">
        <v>1</v>
      </c>
      <c r="T859" t="b">
        <v>0</v>
      </c>
    </row>
    <row r="860" spans="1:20" ht="34" hidden="1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s="4">
        <f t="shared" si="39"/>
        <v>0.69450000000000001</v>
      </c>
      <c r="I860">
        <f>IF(ISERROR(E860/G860),"0",E860/G860)</f>
        <v>79.371428571428567</v>
      </c>
      <c r="J860" t="s">
        <v>2008</v>
      </c>
      <c r="K860" t="s">
        <v>2009</v>
      </c>
      <c r="M860" t="s">
        <v>20</v>
      </c>
      <c r="N860" t="s">
        <v>21</v>
      </c>
      <c r="O860">
        <v>1524286800</v>
      </c>
      <c r="P860" s="8">
        <f t="shared" si="40"/>
        <v>43210.208333333328</v>
      </c>
      <c r="Q860">
        <v>1524891600</v>
      </c>
      <c r="R860" s="8">
        <f t="shared" si="41"/>
        <v>43217.208333333328</v>
      </c>
      <c r="S860" t="b">
        <v>1</v>
      </c>
      <c r="T860" t="b">
        <v>0</v>
      </c>
    </row>
    <row r="861" spans="1:20" ht="34" hidden="1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s="4">
        <f t="shared" si="39"/>
        <v>0.35534246575342465</v>
      </c>
      <c r="I861">
        <f>IF(ISERROR(E861/G861),"0",E861/G861)</f>
        <v>41.174603174603178</v>
      </c>
      <c r="J861" t="s">
        <v>2014</v>
      </c>
      <c r="K861" t="s">
        <v>2015</v>
      </c>
      <c r="M861" t="s">
        <v>20</v>
      </c>
      <c r="N861" t="s">
        <v>21</v>
      </c>
      <c r="O861">
        <v>1362117600</v>
      </c>
      <c r="P861" s="8">
        <f t="shared" si="40"/>
        <v>41333.25</v>
      </c>
      <c r="Q861">
        <v>1363669200</v>
      </c>
      <c r="R861" s="8">
        <f t="shared" si="41"/>
        <v>41351.208333333336</v>
      </c>
      <c r="S861" t="b">
        <v>0</v>
      </c>
      <c r="T861" t="b">
        <v>1</v>
      </c>
    </row>
    <row r="862" spans="1:20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s="4">
        <f t="shared" si="39"/>
        <v>2.5165000000000002</v>
      </c>
      <c r="I862">
        <f>IF(ISERROR(E862/G862),"0",E862/G862)</f>
        <v>77.430769230769229</v>
      </c>
      <c r="J862" t="s">
        <v>2012</v>
      </c>
      <c r="K862" t="s">
        <v>2021</v>
      </c>
      <c r="M862" t="s">
        <v>20</v>
      </c>
      <c r="N862" t="s">
        <v>21</v>
      </c>
      <c r="O862">
        <v>1550556000</v>
      </c>
      <c r="P862" s="8">
        <f t="shared" si="40"/>
        <v>43514.25</v>
      </c>
      <c r="Q862">
        <v>1551420000</v>
      </c>
      <c r="R862" s="8">
        <f t="shared" si="41"/>
        <v>43524.25</v>
      </c>
      <c r="S862" t="b">
        <v>0</v>
      </c>
      <c r="T862" t="b">
        <v>1</v>
      </c>
    </row>
    <row r="863" spans="1:20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s="4">
        <f t="shared" si="39"/>
        <v>1.0587500000000001</v>
      </c>
      <c r="I863">
        <f>IF(ISERROR(E863/G863),"0",E863/G863)</f>
        <v>57.159509202453989</v>
      </c>
      <c r="J863" t="s">
        <v>2014</v>
      </c>
      <c r="K863" t="s">
        <v>2015</v>
      </c>
      <c r="M863" t="s">
        <v>20</v>
      </c>
      <c r="N863" t="s">
        <v>21</v>
      </c>
      <c r="O863">
        <v>1269147600</v>
      </c>
      <c r="P863" s="8">
        <f t="shared" si="40"/>
        <v>40257.208333333336</v>
      </c>
      <c r="Q863">
        <v>1269838800</v>
      </c>
      <c r="R863" s="8">
        <f t="shared" si="41"/>
        <v>40265.208333333336</v>
      </c>
      <c r="S863" t="b">
        <v>0</v>
      </c>
      <c r="T863" t="b">
        <v>0</v>
      </c>
    </row>
    <row r="864" spans="1:20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s="4">
        <f t="shared" si="39"/>
        <v>1.8742857142857143</v>
      </c>
      <c r="I864">
        <f>IF(ISERROR(E864/G864),"0",E864/G864)</f>
        <v>77.17647058823529</v>
      </c>
      <c r="J864" t="s">
        <v>2014</v>
      </c>
      <c r="K864" t="s">
        <v>2015</v>
      </c>
      <c r="M864" t="s">
        <v>20</v>
      </c>
      <c r="N864" t="s">
        <v>21</v>
      </c>
      <c r="O864">
        <v>1312174800</v>
      </c>
      <c r="P864" s="8">
        <f t="shared" si="40"/>
        <v>40755.208333333336</v>
      </c>
      <c r="Q864">
        <v>1312520400</v>
      </c>
      <c r="R864" s="8">
        <f t="shared" si="41"/>
        <v>40759.208333333336</v>
      </c>
      <c r="S864" t="b">
        <v>0</v>
      </c>
      <c r="T864" t="b">
        <v>0</v>
      </c>
    </row>
    <row r="865" spans="1:20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s="4">
        <f t="shared" si="39"/>
        <v>3.8678571428571429</v>
      </c>
      <c r="I865">
        <f>IF(ISERROR(E865/G865),"0",E865/G865)</f>
        <v>24.953917050691246</v>
      </c>
      <c r="J865" t="s">
        <v>2016</v>
      </c>
      <c r="K865" t="s">
        <v>2035</v>
      </c>
      <c r="M865" t="s">
        <v>20</v>
      </c>
      <c r="N865" t="s">
        <v>21</v>
      </c>
      <c r="O865">
        <v>1434517200</v>
      </c>
      <c r="P865" s="8">
        <f t="shared" si="40"/>
        <v>42171.208333333328</v>
      </c>
      <c r="Q865">
        <v>1436504400</v>
      </c>
      <c r="R865" s="8">
        <f t="shared" si="41"/>
        <v>42194.208333333328</v>
      </c>
      <c r="S865" t="b">
        <v>0</v>
      </c>
      <c r="T865" t="b">
        <v>1</v>
      </c>
    </row>
    <row r="866" spans="1:20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s="4">
        <f t="shared" si="39"/>
        <v>3.4707142857142856</v>
      </c>
      <c r="I866">
        <f>IF(ISERROR(E866/G866),"0",E866/G866)</f>
        <v>97.18</v>
      </c>
      <c r="J866" t="s">
        <v>2016</v>
      </c>
      <c r="K866" t="s">
        <v>2027</v>
      </c>
      <c r="M866" t="s">
        <v>20</v>
      </c>
      <c r="N866" t="s">
        <v>21</v>
      </c>
      <c r="O866">
        <v>1471582800</v>
      </c>
      <c r="P866" s="8">
        <f t="shared" si="40"/>
        <v>42600.208333333328</v>
      </c>
      <c r="Q866">
        <v>1472014800</v>
      </c>
      <c r="R866" s="8">
        <f t="shared" si="41"/>
        <v>42605.208333333328</v>
      </c>
      <c r="S866" t="b">
        <v>0</v>
      </c>
      <c r="T866" t="b">
        <v>0</v>
      </c>
    </row>
    <row r="867" spans="1:20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s="4">
        <f t="shared" si="39"/>
        <v>1.8582098765432098</v>
      </c>
      <c r="I867">
        <f>IF(ISERROR(E867/G867),"0",E867/G867)</f>
        <v>46.000916870415651</v>
      </c>
      <c r="J867" t="s">
        <v>2014</v>
      </c>
      <c r="K867" t="s">
        <v>2015</v>
      </c>
      <c r="M867" t="s">
        <v>20</v>
      </c>
      <c r="N867" t="s">
        <v>21</v>
      </c>
      <c r="O867">
        <v>1410757200</v>
      </c>
      <c r="P867" s="8">
        <f t="shared" si="40"/>
        <v>41896.208333333336</v>
      </c>
      <c r="Q867">
        <v>1411534800</v>
      </c>
      <c r="R867" s="8">
        <f t="shared" si="41"/>
        <v>41905.208333333336</v>
      </c>
      <c r="S867" t="b">
        <v>0</v>
      </c>
      <c r="T867" t="b">
        <v>0</v>
      </c>
    </row>
    <row r="868" spans="1:20" ht="17" hidden="1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s="4">
        <f t="shared" si="39"/>
        <v>0.43241247264770238</v>
      </c>
      <c r="I868">
        <f>IF(ISERROR(E868/G868),"0",E868/G868)</f>
        <v>88.023385300668153</v>
      </c>
      <c r="J868" t="s">
        <v>2029</v>
      </c>
      <c r="K868" t="s">
        <v>2030</v>
      </c>
      <c r="M868" t="s">
        <v>20</v>
      </c>
      <c r="N868" t="s">
        <v>21</v>
      </c>
      <c r="O868">
        <v>1304830800</v>
      </c>
      <c r="P868" s="8">
        <f t="shared" si="40"/>
        <v>40670.208333333336</v>
      </c>
      <c r="Q868">
        <v>1304917200</v>
      </c>
      <c r="R868" s="8">
        <f t="shared" si="41"/>
        <v>40671.208333333336</v>
      </c>
      <c r="S868" t="b">
        <v>0</v>
      </c>
      <c r="T868" t="b">
        <v>0</v>
      </c>
    </row>
    <row r="869" spans="1:20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s="4">
        <f t="shared" si="39"/>
        <v>1.6243749999999999</v>
      </c>
      <c r="I869">
        <f>IF(ISERROR(E869/G869),"0",E869/G869)</f>
        <v>25.99</v>
      </c>
      <c r="J869" t="s">
        <v>2008</v>
      </c>
      <c r="K869" t="s">
        <v>2009</v>
      </c>
      <c r="M869" t="s">
        <v>20</v>
      </c>
      <c r="N869" t="s">
        <v>21</v>
      </c>
      <c r="O869">
        <v>1539061200</v>
      </c>
      <c r="P869" s="8">
        <f t="shared" si="40"/>
        <v>43381.208333333328</v>
      </c>
      <c r="Q869">
        <v>1539579600</v>
      </c>
      <c r="R869" s="8">
        <f t="shared" si="41"/>
        <v>43387.208333333328</v>
      </c>
      <c r="S869" t="b">
        <v>0</v>
      </c>
      <c r="T869" t="b">
        <v>0</v>
      </c>
    </row>
    <row r="870" spans="1:20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s="4">
        <f t="shared" si="39"/>
        <v>1.8484285714285715</v>
      </c>
      <c r="I870">
        <f>IF(ISERROR(E870/G870),"0",E870/G870)</f>
        <v>102.69047619047619</v>
      </c>
      <c r="J870" t="s">
        <v>2014</v>
      </c>
      <c r="K870" t="s">
        <v>2015</v>
      </c>
      <c r="M870" t="s">
        <v>20</v>
      </c>
      <c r="N870" t="s">
        <v>21</v>
      </c>
      <c r="O870">
        <v>1381554000</v>
      </c>
      <c r="P870" s="8">
        <f t="shared" si="40"/>
        <v>41558.208333333336</v>
      </c>
      <c r="Q870">
        <v>1382504400</v>
      </c>
      <c r="R870" s="8">
        <f t="shared" si="41"/>
        <v>41569.208333333336</v>
      </c>
      <c r="S870" t="b">
        <v>0</v>
      </c>
      <c r="T870" t="b">
        <v>0</v>
      </c>
    </row>
    <row r="871" spans="1:20" ht="17" hidden="1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s="4">
        <f t="shared" si="39"/>
        <v>0.23703520691785052</v>
      </c>
      <c r="I871">
        <f>IF(ISERROR(E871/G871),"0",E871/G871)</f>
        <v>72.958174904942965</v>
      </c>
      <c r="J871" t="s">
        <v>2016</v>
      </c>
      <c r="K871" t="s">
        <v>2019</v>
      </c>
      <c r="M871" t="s">
        <v>20</v>
      </c>
      <c r="N871" t="s">
        <v>21</v>
      </c>
      <c r="O871">
        <v>1277096400</v>
      </c>
      <c r="P871" s="8">
        <f t="shared" si="40"/>
        <v>40349.208333333336</v>
      </c>
      <c r="Q871">
        <v>1278306000</v>
      </c>
      <c r="R871" s="8">
        <f t="shared" si="41"/>
        <v>40363.208333333336</v>
      </c>
      <c r="S871" t="b">
        <v>0</v>
      </c>
      <c r="T871" t="b">
        <v>0</v>
      </c>
    </row>
    <row r="872" spans="1:20" ht="17" hidden="1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s="4">
        <f t="shared" si="39"/>
        <v>0.89870129870129867</v>
      </c>
      <c r="I872">
        <f>IF(ISERROR(E872/G872),"0",E872/G872)</f>
        <v>57.190082644628099</v>
      </c>
      <c r="J872" t="s">
        <v>2014</v>
      </c>
      <c r="K872" t="s">
        <v>2015</v>
      </c>
      <c r="M872" t="s">
        <v>20</v>
      </c>
      <c r="N872" t="s">
        <v>21</v>
      </c>
      <c r="O872">
        <v>1440392400</v>
      </c>
      <c r="P872" s="8">
        <f t="shared" si="40"/>
        <v>42239.208333333328</v>
      </c>
      <c r="Q872">
        <v>1442552400</v>
      </c>
      <c r="R872" s="8">
        <f t="shared" si="41"/>
        <v>42264.208333333328</v>
      </c>
      <c r="S872" t="b">
        <v>0</v>
      </c>
      <c r="T872" t="b">
        <v>0</v>
      </c>
    </row>
    <row r="873" spans="1:20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s="4">
        <f t="shared" si="39"/>
        <v>2.7260419580419581</v>
      </c>
      <c r="I873">
        <f>IF(ISERROR(E873/G873),"0",E873/G873)</f>
        <v>84.013793103448279</v>
      </c>
      <c r="J873" t="s">
        <v>2014</v>
      </c>
      <c r="K873" t="s">
        <v>2015</v>
      </c>
      <c r="M873" t="s">
        <v>20</v>
      </c>
      <c r="N873" t="s">
        <v>21</v>
      </c>
      <c r="O873">
        <v>1509512400</v>
      </c>
      <c r="P873" s="8">
        <f t="shared" si="40"/>
        <v>43039.208333333328</v>
      </c>
      <c r="Q873">
        <v>1511071200</v>
      </c>
      <c r="R873" s="8">
        <f t="shared" si="41"/>
        <v>43057.25</v>
      </c>
      <c r="S873" t="b">
        <v>0</v>
      </c>
      <c r="T873" t="b">
        <v>1</v>
      </c>
    </row>
    <row r="874" spans="1:20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s="4">
        <f t="shared" si="39"/>
        <v>1.7004255319148935</v>
      </c>
      <c r="I874">
        <f>IF(ISERROR(E874/G874),"0",E874/G874)</f>
        <v>98.666666666666671</v>
      </c>
      <c r="J874" t="s">
        <v>2016</v>
      </c>
      <c r="K874" t="s">
        <v>2038</v>
      </c>
      <c r="M874" t="s">
        <v>24</v>
      </c>
      <c r="N874" t="s">
        <v>25</v>
      </c>
      <c r="O874">
        <v>1535950800</v>
      </c>
      <c r="P874" s="8">
        <f t="shared" si="40"/>
        <v>43345.208333333328</v>
      </c>
      <c r="Q874">
        <v>1536382800</v>
      </c>
      <c r="R874" s="8">
        <f t="shared" si="41"/>
        <v>43350.208333333328</v>
      </c>
      <c r="S874" t="b">
        <v>0</v>
      </c>
      <c r="T874" t="b">
        <v>0</v>
      </c>
    </row>
    <row r="875" spans="1:20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s="4">
        <f t="shared" si="39"/>
        <v>1.8828503562945369</v>
      </c>
      <c r="I875">
        <f>IF(ISERROR(E875/G875),"0",E875/G875)</f>
        <v>42.007419183889773</v>
      </c>
      <c r="J875" t="s">
        <v>2029</v>
      </c>
      <c r="K875" t="s">
        <v>2030</v>
      </c>
      <c r="M875" t="s">
        <v>20</v>
      </c>
      <c r="N875" t="s">
        <v>21</v>
      </c>
      <c r="O875">
        <v>1389160800</v>
      </c>
      <c r="P875" s="8">
        <f t="shared" si="40"/>
        <v>41646.25</v>
      </c>
      <c r="Q875">
        <v>1389592800</v>
      </c>
      <c r="R875" s="8">
        <f t="shared" si="41"/>
        <v>41651.25</v>
      </c>
      <c r="S875" t="b">
        <v>0</v>
      </c>
      <c r="T875" t="b">
        <v>0</v>
      </c>
    </row>
    <row r="876" spans="1:20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s="4">
        <f t="shared" si="39"/>
        <v>3.4693532338308457</v>
      </c>
      <c r="I876">
        <f>IF(ISERROR(E876/G876),"0",E876/G876)</f>
        <v>32.002753556677376</v>
      </c>
      <c r="J876" t="s">
        <v>2029</v>
      </c>
      <c r="K876" t="s">
        <v>2030</v>
      </c>
      <c r="M876" t="s">
        <v>20</v>
      </c>
      <c r="N876" t="s">
        <v>21</v>
      </c>
      <c r="O876">
        <v>1271998800</v>
      </c>
      <c r="P876" s="8">
        <f t="shared" si="40"/>
        <v>40290.208333333336</v>
      </c>
      <c r="Q876">
        <v>1275282000</v>
      </c>
      <c r="R876" s="8">
        <f t="shared" si="41"/>
        <v>40328.208333333336</v>
      </c>
      <c r="S876" t="b">
        <v>0</v>
      </c>
      <c r="T876" t="b">
        <v>1</v>
      </c>
    </row>
    <row r="877" spans="1:20" ht="17" hidden="1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s="4">
        <f t="shared" si="39"/>
        <v>0.6917721518987342</v>
      </c>
      <c r="I877">
        <f>IF(ISERROR(E877/G877),"0",E877/G877)</f>
        <v>81.567164179104481</v>
      </c>
      <c r="J877" t="s">
        <v>2010</v>
      </c>
      <c r="K877" t="s">
        <v>2011</v>
      </c>
      <c r="M877" t="s">
        <v>20</v>
      </c>
      <c r="N877" t="s">
        <v>21</v>
      </c>
      <c r="O877">
        <v>1294898400</v>
      </c>
      <c r="P877" s="8">
        <f t="shared" si="40"/>
        <v>40555.25</v>
      </c>
      <c r="Q877">
        <v>1294984800</v>
      </c>
      <c r="R877" s="8">
        <f t="shared" si="41"/>
        <v>40556.25</v>
      </c>
      <c r="S877" t="b">
        <v>0</v>
      </c>
      <c r="T877" t="b">
        <v>0</v>
      </c>
    </row>
    <row r="878" spans="1:20" ht="34" hidden="1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s="4">
        <f t="shared" si="39"/>
        <v>0.25433734939759034</v>
      </c>
      <c r="I878">
        <f>IF(ISERROR(E878/G878),"0",E878/G878)</f>
        <v>37.035087719298247</v>
      </c>
      <c r="J878" t="s">
        <v>2029</v>
      </c>
      <c r="K878" t="s">
        <v>2030</v>
      </c>
      <c r="M878" t="s">
        <v>15</v>
      </c>
      <c r="N878" t="s">
        <v>16</v>
      </c>
      <c r="O878">
        <v>1559970000</v>
      </c>
      <c r="P878" s="8">
        <f t="shared" si="40"/>
        <v>43623.208333333328</v>
      </c>
      <c r="Q878">
        <v>1562043600</v>
      </c>
      <c r="R878" s="8">
        <f t="shared" si="41"/>
        <v>43647.208333333328</v>
      </c>
      <c r="S878" t="b">
        <v>0</v>
      </c>
      <c r="T878" t="b">
        <v>0</v>
      </c>
    </row>
    <row r="879" spans="1:20" ht="17" hidden="1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s="4">
        <f t="shared" si="39"/>
        <v>0.77400977995110021</v>
      </c>
      <c r="I879">
        <f>IF(ISERROR(E879/G879),"0",E879/G879)</f>
        <v>103.033360455655</v>
      </c>
      <c r="J879" t="s">
        <v>2008</v>
      </c>
      <c r="K879" t="s">
        <v>2009</v>
      </c>
      <c r="M879" t="s">
        <v>20</v>
      </c>
      <c r="N879" t="s">
        <v>21</v>
      </c>
      <c r="O879">
        <v>1469509200</v>
      </c>
      <c r="P879" s="8">
        <f t="shared" si="40"/>
        <v>42576.208333333328</v>
      </c>
      <c r="Q879">
        <v>1469595600</v>
      </c>
      <c r="R879" s="8">
        <f t="shared" si="41"/>
        <v>42577.208333333328</v>
      </c>
      <c r="S879" t="b">
        <v>0</v>
      </c>
      <c r="T879" t="b">
        <v>0</v>
      </c>
    </row>
    <row r="880" spans="1:20" ht="17" hidden="1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s="4">
        <f t="shared" si="39"/>
        <v>0.37481481481481482</v>
      </c>
      <c r="I880">
        <f>IF(ISERROR(E880/G880),"0",E880/G880)</f>
        <v>84.333333333333329</v>
      </c>
      <c r="J880" t="s">
        <v>2010</v>
      </c>
      <c r="K880" t="s">
        <v>2032</v>
      </c>
      <c r="M880" t="s">
        <v>94</v>
      </c>
      <c r="N880" t="s">
        <v>95</v>
      </c>
      <c r="O880">
        <v>1579068000</v>
      </c>
      <c r="P880" s="8">
        <f t="shared" si="40"/>
        <v>43844.25</v>
      </c>
      <c r="Q880">
        <v>1581141600</v>
      </c>
      <c r="R880" s="8">
        <f t="shared" si="41"/>
        <v>43868.25</v>
      </c>
      <c r="S880" t="b">
        <v>0</v>
      </c>
      <c r="T880" t="b">
        <v>0</v>
      </c>
    </row>
    <row r="881" spans="1:20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s="4">
        <f t="shared" si="39"/>
        <v>5.4379999999999997</v>
      </c>
      <c r="I881">
        <f>IF(ISERROR(E881/G881),"0",E881/G881)</f>
        <v>102.60377358490567</v>
      </c>
      <c r="J881" t="s">
        <v>2022</v>
      </c>
      <c r="K881" t="s">
        <v>2023</v>
      </c>
      <c r="M881" t="s">
        <v>20</v>
      </c>
      <c r="N881" t="s">
        <v>21</v>
      </c>
      <c r="O881">
        <v>1487743200</v>
      </c>
      <c r="P881" s="8">
        <f t="shared" si="40"/>
        <v>42787.25</v>
      </c>
      <c r="Q881">
        <v>1488520800</v>
      </c>
      <c r="R881" s="8">
        <f t="shared" si="41"/>
        <v>42796.25</v>
      </c>
      <c r="S881" t="b">
        <v>0</v>
      </c>
      <c r="T881" t="b">
        <v>0</v>
      </c>
    </row>
    <row r="882" spans="1:20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s="4">
        <f t="shared" si="39"/>
        <v>2.2852189349112426</v>
      </c>
      <c r="I882">
        <f>IF(ISERROR(E882/G882),"0",E882/G882)</f>
        <v>79.992129246064621</v>
      </c>
      <c r="J882" t="s">
        <v>2010</v>
      </c>
      <c r="K882" t="s">
        <v>2018</v>
      </c>
      <c r="M882" t="s">
        <v>20</v>
      </c>
      <c r="N882" t="s">
        <v>21</v>
      </c>
      <c r="O882">
        <v>1563685200</v>
      </c>
      <c r="P882" s="8">
        <f t="shared" si="40"/>
        <v>43666.208333333328</v>
      </c>
      <c r="Q882">
        <v>1563858000</v>
      </c>
      <c r="R882" s="8">
        <f t="shared" si="41"/>
        <v>43668.208333333328</v>
      </c>
      <c r="S882" t="b">
        <v>0</v>
      </c>
      <c r="T882" t="b">
        <v>0</v>
      </c>
    </row>
    <row r="883" spans="1:20" ht="17" hidden="1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s="4">
        <f t="shared" si="39"/>
        <v>0.38948339483394834</v>
      </c>
      <c r="I883">
        <f>IF(ISERROR(E883/G883),"0",E883/G883)</f>
        <v>70.055309734513273</v>
      </c>
      <c r="J883" t="s">
        <v>2014</v>
      </c>
      <c r="K883" t="s">
        <v>2015</v>
      </c>
      <c r="M883" t="s">
        <v>20</v>
      </c>
      <c r="N883" t="s">
        <v>21</v>
      </c>
      <c r="O883">
        <v>1436418000</v>
      </c>
      <c r="P883" s="8">
        <f t="shared" si="40"/>
        <v>42193.208333333328</v>
      </c>
      <c r="Q883">
        <v>1438923600</v>
      </c>
      <c r="R883" s="8">
        <f t="shared" si="41"/>
        <v>42222.208333333328</v>
      </c>
      <c r="S883" t="b">
        <v>0</v>
      </c>
      <c r="T883" t="b">
        <v>1</v>
      </c>
    </row>
    <row r="884" spans="1:20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s="4">
        <f t="shared" si="39"/>
        <v>3.7</v>
      </c>
      <c r="I884">
        <f>IF(ISERROR(E884/G884),"0",E884/G884)</f>
        <v>37</v>
      </c>
      <c r="J884" t="s">
        <v>2014</v>
      </c>
      <c r="K884" t="s">
        <v>2015</v>
      </c>
      <c r="M884" t="s">
        <v>20</v>
      </c>
      <c r="N884" t="s">
        <v>21</v>
      </c>
      <c r="O884">
        <v>1421820000</v>
      </c>
      <c r="P884" s="8">
        <f t="shared" si="40"/>
        <v>42024.25</v>
      </c>
      <c r="Q884">
        <v>1422165600</v>
      </c>
      <c r="R884" s="8">
        <f t="shared" si="41"/>
        <v>42028.25</v>
      </c>
      <c r="S884" t="b">
        <v>0</v>
      </c>
      <c r="T884" t="b">
        <v>0</v>
      </c>
    </row>
    <row r="885" spans="1:20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s="4">
        <f t="shared" si="39"/>
        <v>2.3791176470588233</v>
      </c>
      <c r="I885">
        <f>IF(ISERROR(E885/G885),"0",E885/G885)</f>
        <v>41.911917098445599</v>
      </c>
      <c r="J885" t="s">
        <v>2016</v>
      </c>
      <c r="K885" t="s">
        <v>2027</v>
      </c>
      <c r="M885" t="s">
        <v>20</v>
      </c>
      <c r="N885" t="s">
        <v>21</v>
      </c>
      <c r="O885">
        <v>1274763600</v>
      </c>
      <c r="P885" s="8">
        <f t="shared" si="40"/>
        <v>40322.208333333336</v>
      </c>
      <c r="Q885">
        <v>1277874000</v>
      </c>
      <c r="R885" s="8">
        <f t="shared" si="41"/>
        <v>40358.208333333336</v>
      </c>
      <c r="S885" t="b">
        <v>0</v>
      </c>
      <c r="T885" t="b">
        <v>0</v>
      </c>
    </row>
    <row r="886" spans="1:20" ht="17" hidden="1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s="4">
        <f t="shared" si="39"/>
        <v>0.64036299765807958</v>
      </c>
      <c r="I886">
        <f>IF(ISERROR(E886/G886),"0",E886/G886)</f>
        <v>57.992576882290564</v>
      </c>
      <c r="J886" t="s">
        <v>2014</v>
      </c>
      <c r="K886" t="s">
        <v>2015</v>
      </c>
      <c r="M886" t="s">
        <v>20</v>
      </c>
      <c r="N886" t="s">
        <v>21</v>
      </c>
      <c r="O886">
        <v>1399179600</v>
      </c>
      <c r="P886" s="8">
        <f t="shared" si="40"/>
        <v>41762.208333333336</v>
      </c>
      <c r="Q886">
        <v>1399352400</v>
      </c>
      <c r="R886" s="8">
        <f t="shared" si="41"/>
        <v>41764.208333333336</v>
      </c>
      <c r="S886" t="b">
        <v>0</v>
      </c>
      <c r="T886" t="b">
        <v>1</v>
      </c>
    </row>
    <row r="887" spans="1:20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s="4">
        <f t="shared" si="39"/>
        <v>1.1827777777777777</v>
      </c>
      <c r="I887">
        <f>IF(ISERROR(E887/G887),"0",E887/G887)</f>
        <v>40.942307692307693</v>
      </c>
      <c r="J887" t="s">
        <v>2014</v>
      </c>
      <c r="K887" t="s">
        <v>2015</v>
      </c>
      <c r="M887" t="s">
        <v>20</v>
      </c>
      <c r="N887" t="s">
        <v>21</v>
      </c>
      <c r="O887">
        <v>1275800400</v>
      </c>
      <c r="P887" s="8">
        <f t="shared" si="40"/>
        <v>40334.208333333336</v>
      </c>
      <c r="Q887">
        <v>1279083600</v>
      </c>
      <c r="R887" s="8">
        <f t="shared" si="41"/>
        <v>40372.208333333336</v>
      </c>
      <c r="S887" t="b">
        <v>0</v>
      </c>
      <c r="T887" t="b">
        <v>0</v>
      </c>
    </row>
    <row r="888" spans="1:20" ht="17" hidden="1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s="4">
        <f t="shared" si="39"/>
        <v>0.84824037184594958</v>
      </c>
      <c r="I888">
        <f>IF(ISERROR(E888/G888),"0",E888/G888)</f>
        <v>69.9972602739726</v>
      </c>
      <c r="J888" t="s">
        <v>2010</v>
      </c>
      <c r="K888" t="s">
        <v>2020</v>
      </c>
      <c r="M888" t="s">
        <v>20</v>
      </c>
      <c r="N888" t="s">
        <v>21</v>
      </c>
      <c r="O888">
        <v>1282798800</v>
      </c>
      <c r="P888" s="8">
        <f t="shared" si="40"/>
        <v>40415.208333333336</v>
      </c>
      <c r="Q888">
        <v>1284354000</v>
      </c>
      <c r="R888" s="8">
        <f t="shared" si="41"/>
        <v>40433.208333333336</v>
      </c>
      <c r="S888" t="b">
        <v>0</v>
      </c>
      <c r="T888" t="b">
        <v>0</v>
      </c>
    </row>
    <row r="889" spans="1:20" ht="34" hidden="1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s="4">
        <f t="shared" si="39"/>
        <v>0.29346153846153844</v>
      </c>
      <c r="I889">
        <f>IF(ISERROR(E889/G889),"0",E889/G889)</f>
        <v>73.838709677419359</v>
      </c>
      <c r="J889" t="s">
        <v>2014</v>
      </c>
      <c r="K889" t="s">
        <v>2015</v>
      </c>
      <c r="M889" t="s">
        <v>20</v>
      </c>
      <c r="N889" t="s">
        <v>21</v>
      </c>
      <c r="O889">
        <v>1437109200</v>
      </c>
      <c r="P889" s="8">
        <f t="shared" si="40"/>
        <v>42201.208333333328</v>
      </c>
      <c r="Q889">
        <v>1441170000</v>
      </c>
      <c r="R889" s="8">
        <f t="shared" si="41"/>
        <v>42248.208333333328</v>
      </c>
      <c r="S889" t="b">
        <v>0</v>
      </c>
      <c r="T889" t="b">
        <v>1</v>
      </c>
    </row>
    <row r="890" spans="1:20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s="4">
        <f t="shared" si="39"/>
        <v>2.0989655172413793</v>
      </c>
      <c r="I890">
        <f>IF(ISERROR(E890/G890),"0",E890/G890)</f>
        <v>41.979310344827589</v>
      </c>
      <c r="J890" t="s">
        <v>2014</v>
      </c>
      <c r="K890" t="s">
        <v>2015</v>
      </c>
      <c r="M890" t="s">
        <v>20</v>
      </c>
      <c r="N890" t="s">
        <v>21</v>
      </c>
      <c r="O890">
        <v>1491886800</v>
      </c>
      <c r="P890" s="8">
        <f t="shared" si="40"/>
        <v>42835.208333333328</v>
      </c>
      <c r="Q890">
        <v>1493528400</v>
      </c>
      <c r="R890" s="8">
        <f t="shared" si="41"/>
        <v>42854.208333333328</v>
      </c>
      <c r="S890" t="b">
        <v>0</v>
      </c>
      <c r="T890" t="b">
        <v>0</v>
      </c>
    </row>
    <row r="891" spans="1:20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s="4">
        <f t="shared" si="39"/>
        <v>1.697857142857143</v>
      </c>
      <c r="I891">
        <f>IF(ISERROR(E891/G891),"0",E891/G891)</f>
        <v>77.93442622950819</v>
      </c>
      <c r="J891" t="s">
        <v>2010</v>
      </c>
      <c r="K891" t="s">
        <v>2018</v>
      </c>
      <c r="M891" t="s">
        <v>20</v>
      </c>
      <c r="N891" t="s">
        <v>21</v>
      </c>
      <c r="O891">
        <v>1394600400</v>
      </c>
      <c r="P891" s="8">
        <f t="shared" si="40"/>
        <v>41709.208333333336</v>
      </c>
      <c r="Q891">
        <v>1395205200</v>
      </c>
      <c r="R891" s="8">
        <f t="shared" si="41"/>
        <v>41716.208333333336</v>
      </c>
      <c r="S891" t="b">
        <v>0</v>
      </c>
      <c r="T891" t="b">
        <v>1</v>
      </c>
    </row>
    <row r="892" spans="1:20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s="4">
        <f t="shared" si="39"/>
        <v>1.1595907738095239</v>
      </c>
      <c r="I892">
        <f>IF(ISERROR(E892/G892),"0",E892/G892)</f>
        <v>106.01972789115646</v>
      </c>
      <c r="J892" t="s">
        <v>2010</v>
      </c>
      <c r="K892" t="s">
        <v>2020</v>
      </c>
      <c r="M892" t="s">
        <v>20</v>
      </c>
      <c r="N892" t="s">
        <v>21</v>
      </c>
      <c r="O892">
        <v>1561352400</v>
      </c>
      <c r="P892" s="8">
        <f t="shared" si="40"/>
        <v>43639.208333333328</v>
      </c>
      <c r="Q892">
        <v>1561438800</v>
      </c>
      <c r="R892" s="8">
        <f t="shared" si="41"/>
        <v>43640.208333333328</v>
      </c>
      <c r="S892" t="b">
        <v>0</v>
      </c>
      <c r="T892" t="b">
        <v>0</v>
      </c>
    </row>
    <row r="893" spans="1:20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s="4">
        <f t="shared" si="39"/>
        <v>2.5859999999999999</v>
      </c>
      <c r="I893">
        <f>IF(ISERROR(E893/G893),"0",E893/G893)</f>
        <v>47.018181818181816</v>
      </c>
      <c r="J893" t="s">
        <v>2016</v>
      </c>
      <c r="K893" t="s">
        <v>2017</v>
      </c>
      <c r="M893" t="s">
        <v>15</v>
      </c>
      <c r="N893" t="s">
        <v>16</v>
      </c>
      <c r="O893">
        <v>1322892000</v>
      </c>
      <c r="P893" s="8">
        <f t="shared" si="40"/>
        <v>40879.25</v>
      </c>
      <c r="Q893">
        <v>1326693600</v>
      </c>
      <c r="R893" s="8">
        <f t="shared" si="41"/>
        <v>40923.25</v>
      </c>
      <c r="S893" t="b">
        <v>0</v>
      </c>
      <c r="T893" t="b">
        <v>0</v>
      </c>
    </row>
    <row r="894" spans="1:20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s="4">
        <f t="shared" si="39"/>
        <v>2.3058333333333332</v>
      </c>
      <c r="I894">
        <f>IF(ISERROR(E894/G894),"0",E894/G894)</f>
        <v>76.016483516483518</v>
      </c>
      <c r="J894" t="s">
        <v>2022</v>
      </c>
      <c r="K894" t="s">
        <v>2034</v>
      </c>
      <c r="M894" t="s">
        <v>20</v>
      </c>
      <c r="N894" t="s">
        <v>21</v>
      </c>
      <c r="O894">
        <v>1274418000</v>
      </c>
      <c r="P894" s="8">
        <f t="shared" si="40"/>
        <v>40318.208333333336</v>
      </c>
      <c r="Q894">
        <v>1277960400</v>
      </c>
      <c r="R894" s="8">
        <f t="shared" si="41"/>
        <v>40359.208333333336</v>
      </c>
      <c r="S894" t="b">
        <v>0</v>
      </c>
      <c r="T894" t="b">
        <v>0</v>
      </c>
    </row>
    <row r="895" spans="1:20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s="4">
        <f t="shared" si="39"/>
        <v>1.2821428571428573</v>
      </c>
      <c r="I895">
        <f>IF(ISERROR(E895/G895),"0",E895/G895)</f>
        <v>54.120603015075375</v>
      </c>
      <c r="J895" t="s">
        <v>2016</v>
      </c>
      <c r="K895" t="s">
        <v>2017</v>
      </c>
      <c r="M895" t="s">
        <v>94</v>
      </c>
      <c r="N895" t="s">
        <v>95</v>
      </c>
      <c r="O895">
        <v>1434344400</v>
      </c>
      <c r="P895" s="8">
        <f t="shared" si="40"/>
        <v>42169.208333333328</v>
      </c>
      <c r="Q895">
        <v>1434690000</v>
      </c>
      <c r="R895" s="8">
        <f t="shared" si="41"/>
        <v>42173.208333333328</v>
      </c>
      <c r="S895" t="b">
        <v>0</v>
      </c>
      <c r="T895" t="b">
        <v>1</v>
      </c>
    </row>
    <row r="896" spans="1:20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s="4">
        <f t="shared" si="39"/>
        <v>1.8870588235294117</v>
      </c>
      <c r="I896">
        <f>IF(ISERROR(E896/G896),"0",E896/G896)</f>
        <v>57.285714285714285</v>
      </c>
      <c r="J896" t="s">
        <v>2016</v>
      </c>
      <c r="K896" t="s">
        <v>2035</v>
      </c>
      <c r="M896" t="s">
        <v>36</v>
      </c>
      <c r="N896" t="s">
        <v>37</v>
      </c>
      <c r="O896">
        <v>1373518800</v>
      </c>
      <c r="P896" s="8">
        <f t="shared" si="40"/>
        <v>41465.208333333336</v>
      </c>
      <c r="Q896">
        <v>1376110800</v>
      </c>
      <c r="R896" s="8">
        <f t="shared" si="41"/>
        <v>41495.208333333336</v>
      </c>
      <c r="S896" t="b">
        <v>0</v>
      </c>
      <c r="T896" t="b">
        <v>1</v>
      </c>
    </row>
    <row r="897" spans="1:20" ht="34" hidden="1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s="4">
        <f t="shared" si="39"/>
        <v>6.9511889862327911E-2</v>
      </c>
      <c r="I897">
        <f>IF(ISERROR(E897/G897),"0",E897/G897)</f>
        <v>103.81308411214954</v>
      </c>
      <c r="J897" t="s">
        <v>2014</v>
      </c>
      <c r="K897" t="s">
        <v>2015</v>
      </c>
      <c r="M897" t="s">
        <v>20</v>
      </c>
      <c r="N897" t="s">
        <v>21</v>
      </c>
      <c r="O897">
        <v>1517637600</v>
      </c>
      <c r="P897" s="8">
        <f t="shared" si="40"/>
        <v>43133.25</v>
      </c>
      <c r="Q897">
        <v>1518415200</v>
      </c>
      <c r="R897" s="8">
        <f t="shared" si="41"/>
        <v>43142.25</v>
      </c>
      <c r="S897" t="b">
        <v>0</v>
      </c>
      <c r="T897" t="b">
        <v>0</v>
      </c>
    </row>
    <row r="898" spans="1:20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s="4">
        <f t="shared" ref="H898:H961" si="42">(E898/D898)*1</f>
        <v>7.7443434343434348</v>
      </c>
      <c r="I898">
        <f>IF(ISERROR(E898/G898),"0",E898/G898)</f>
        <v>105.02602739726028</v>
      </c>
      <c r="J898" t="s">
        <v>2008</v>
      </c>
      <c r="K898" t="s">
        <v>2009</v>
      </c>
      <c r="M898" t="s">
        <v>24</v>
      </c>
      <c r="N898" t="s">
        <v>25</v>
      </c>
      <c r="O898">
        <v>1310619600</v>
      </c>
      <c r="P898" s="8">
        <f t="shared" si="40"/>
        <v>40737.208333333336</v>
      </c>
      <c r="Q898">
        <v>1310878800</v>
      </c>
      <c r="R898" s="8">
        <f t="shared" si="41"/>
        <v>40740.208333333336</v>
      </c>
      <c r="S898" t="b">
        <v>0</v>
      </c>
      <c r="T898" t="b">
        <v>1</v>
      </c>
    </row>
    <row r="899" spans="1:20" ht="17" hidden="1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s="4">
        <f t="shared" si="42"/>
        <v>0.27693181818181817</v>
      </c>
      <c r="I899">
        <f>IF(ISERROR(E899/G899),"0",E899/G899)</f>
        <v>90.259259259259252</v>
      </c>
      <c r="J899" t="s">
        <v>2014</v>
      </c>
      <c r="K899" t="s">
        <v>2015</v>
      </c>
      <c r="M899" t="s">
        <v>20</v>
      </c>
      <c r="N899" t="s">
        <v>21</v>
      </c>
      <c r="O899">
        <v>1556427600</v>
      </c>
      <c r="P899" s="8">
        <f t="shared" ref="P899:P962" si="43">(((O899/60)/60)/24)+DATE(1970,1,)</f>
        <v>43582.208333333328</v>
      </c>
      <c r="Q899">
        <v>1556600400</v>
      </c>
      <c r="R899" s="8">
        <f t="shared" ref="R899:R962" si="44">(((Q899/60)/60)/24)+DATE(1970,1,)</f>
        <v>43584.208333333328</v>
      </c>
      <c r="S899" t="b">
        <v>0</v>
      </c>
      <c r="T899" t="b">
        <v>0</v>
      </c>
    </row>
    <row r="900" spans="1:20" ht="17" hidden="1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s="4">
        <f t="shared" si="42"/>
        <v>0.52479620323841425</v>
      </c>
      <c r="I900">
        <f>IF(ISERROR(E900/G900),"0",E900/G900)</f>
        <v>76.978705978705975</v>
      </c>
      <c r="J900" t="s">
        <v>2016</v>
      </c>
      <c r="K900" t="s">
        <v>2017</v>
      </c>
      <c r="M900" t="s">
        <v>20</v>
      </c>
      <c r="N900" t="s">
        <v>21</v>
      </c>
      <c r="O900">
        <v>1576476000</v>
      </c>
      <c r="P900" s="8">
        <f t="shared" si="43"/>
        <v>43814.25</v>
      </c>
      <c r="Q900">
        <v>1576994400</v>
      </c>
      <c r="R900" s="8">
        <f t="shared" si="44"/>
        <v>43820.25</v>
      </c>
      <c r="S900" t="b">
        <v>0</v>
      </c>
      <c r="T900" t="b">
        <v>0</v>
      </c>
    </row>
    <row r="901" spans="1:20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s="4">
        <f t="shared" si="42"/>
        <v>4.0709677419354842</v>
      </c>
      <c r="I901">
        <f>IF(ISERROR(E901/G901),"0",E901/G901)</f>
        <v>102.60162601626017</v>
      </c>
      <c r="J901" t="s">
        <v>2010</v>
      </c>
      <c r="K901" t="s">
        <v>2033</v>
      </c>
      <c r="M901" t="s">
        <v>86</v>
      </c>
      <c r="N901" t="s">
        <v>87</v>
      </c>
      <c r="O901">
        <v>1381122000</v>
      </c>
      <c r="P901" s="8">
        <f t="shared" si="43"/>
        <v>41553.208333333336</v>
      </c>
      <c r="Q901">
        <v>1382677200</v>
      </c>
      <c r="R901" s="8">
        <f t="shared" si="44"/>
        <v>41571.208333333336</v>
      </c>
      <c r="S901" t="b">
        <v>0</v>
      </c>
      <c r="T901" t="b">
        <v>0</v>
      </c>
    </row>
    <row r="902" spans="1:20" ht="17" hidden="1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s="4">
        <f t="shared" si="42"/>
        <v>0.02</v>
      </c>
      <c r="I902">
        <f>IF(ISERROR(E902/G902),"0",E902/G902)</f>
        <v>2</v>
      </c>
      <c r="J902" t="s">
        <v>2012</v>
      </c>
      <c r="K902" t="s">
        <v>2013</v>
      </c>
      <c r="M902" t="s">
        <v>20</v>
      </c>
      <c r="N902" t="s">
        <v>21</v>
      </c>
      <c r="O902">
        <v>1411102800</v>
      </c>
      <c r="P902" s="8">
        <f t="shared" si="43"/>
        <v>41900.208333333336</v>
      </c>
      <c r="Q902">
        <v>1411189200</v>
      </c>
      <c r="R902" s="8">
        <f t="shared" si="44"/>
        <v>41901.208333333336</v>
      </c>
      <c r="S902" t="b">
        <v>0</v>
      </c>
      <c r="T902" t="b">
        <v>1</v>
      </c>
    </row>
    <row r="903" spans="1:20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s="4">
        <f t="shared" si="42"/>
        <v>1.5617857142857143</v>
      </c>
      <c r="I903">
        <f>IF(ISERROR(E903/G903),"0",E903/G903)</f>
        <v>55.0062893081761</v>
      </c>
      <c r="J903" t="s">
        <v>2010</v>
      </c>
      <c r="K903" t="s">
        <v>2011</v>
      </c>
      <c r="M903" t="s">
        <v>20</v>
      </c>
      <c r="N903" t="s">
        <v>21</v>
      </c>
      <c r="O903">
        <v>1531803600</v>
      </c>
      <c r="P903" s="8">
        <f t="shared" si="43"/>
        <v>43297.208333333328</v>
      </c>
      <c r="Q903">
        <v>1534654800</v>
      </c>
      <c r="R903" s="8">
        <f t="shared" si="44"/>
        <v>43330.208333333328</v>
      </c>
      <c r="S903" t="b">
        <v>0</v>
      </c>
      <c r="T903" t="b">
        <v>1</v>
      </c>
    </row>
    <row r="904" spans="1:20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s="4">
        <f t="shared" si="42"/>
        <v>2.5242857142857145</v>
      </c>
      <c r="I904">
        <f>IF(ISERROR(E904/G904),"0",E904/G904)</f>
        <v>32.127272727272725</v>
      </c>
      <c r="J904" t="s">
        <v>2012</v>
      </c>
      <c r="K904" t="s">
        <v>2013</v>
      </c>
      <c r="M904" t="s">
        <v>20</v>
      </c>
      <c r="N904" t="s">
        <v>21</v>
      </c>
      <c r="O904">
        <v>1454133600</v>
      </c>
      <c r="P904" s="8">
        <f t="shared" si="43"/>
        <v>42398.25</v>
      </c>
      <c r="Q904">
        <v>1457762400</v>
      </c>
      <c r="R904" s="8">
        <f t="shared" si="44"/>
        <v>42440.25</v>
      </c>
      <c r="S904" t="b">
        <v>0</v>
      </c>
      <c r="T904" t="b">
        <v>0</v>
      </c>
    </row>
    <row r="905" spans="1:20" ht="34" hidden="1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s="4">
        <f t="shared" si="42"/>
        <v>1.729268292682927E-2</v>
      </c>
      <c r="I905">
        <f>IF(ISERROR(E905/G905),"0",E905/G905)</f>
        <v>50.642857142857146</v>
      </c>
      <c r="J905" t="s">
        <v>2022</v>
      </c>
      <c r="K905" t="s">
        <v>2023</v>
      </c>
      <c r="M905" t="s">
        <v>20</v>
      </c>
      <c r="N905" t="s">
        <v>21</v>
      </c>
      <c r="O905">
        <v>1336194000</v>
      </c>
      <c r="P905" s="8">
        <f t="shared" si="43"/>
        <v>41033.208333333336</v>
      </c>
      <c r="Q905">
        <v>1337490000</v>
      </c>
      <c r="R905" s="8">
        <f t="shared" si="44"/>
        <v>41048.208333333336</v>
      </c>
      <c r="S905" t="b">
        <v>0</v>
      </c>
      <c r="T905" t="b">
        <v>1</v>
      </c>
    </row>
    <row r="906" spans="1:20" ht="17" hidden="1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s="4">
        <f t="shared" si="42"/>
        <v>0.12230769230769231</v>
      </c>
      <c r="I906">
        <f>IF(ISERROR(E906/G906),"0",E906/G906)</f>
        <v>49.6875</v>
      </c>
      <c r="J906" t="s">
        <v>2022</v>
      </c>
      <c r="K906" t="s">
        <v>2031</v>
      </c>
      <c r="M906" t="s">
        <v>20</v>
      </c>
      <c r="N906" t="s">
        <v>21</v>
      </c>
      <c r="O906">
        <v>1349326800</v>
      </c>
      <c r="P906" s="8">
        <f t="shared" si="43"/>
        <v>41185.208333333336</v>
      </c>
      <c r="Q906">
        <v>1349672400</v>
      </c>
      <c r="R906" s="8">
        <f t="shared" si="44"/>
        <v>41189.208333333336</v>
      </c>
      <c r="S906" t="b">
        <v>0</v>
      </c>
      <c r="T906" t="b">
        <v>0</v>
      </c>
    </row>
    <row r="907" spans="1:20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s="4">
        <f t="shared" si="42"/>
        <v>1.6398734177215191</v>
      </c>
      <c r="I907">
        <f>IF(ISERROR(E907/G907),"0",E907/G907)</f>
        <v>54.894067796610166</v>
      </c>
      <c r="J907" t="s">
        <v>2014</v>
      </c>
      <c r="K907" t="s">
        <v>2015</v>
      </c>
      <c r="M907" t="s">
        <v>20</v>
      </c>
      <c r="N907" t="s">
        <v>21</v>
      </c>
      <c r="O907">
        <v>1379566800</v>
      </c>
      <c r="P907" s="8">
        <f t="shared" si="43"/>
        <v>41535.208333333336</v>
      </c>
      <c r="Q907">
        <v>1379826000</v>
      </c>
      <c r="R907" s="8">
        <f t="shared" si="44"/>
        <v>41538.208333333336</v>
      </c>
      <c r="S907" t="b">
        <v>0</v>
      </c>
      <c r="T907" t="b">
        <v>0</v>
      </c>
    </row>
    <row r="908" spans="1:20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s="4">
        <f t="shared" si="42"/>
        <v>1.6298181818181818</v>
      </c>
      <c r="I908">
        <f>IF(ISERROR(E908/G908),"0",E908/G908)</f>
        <v>46.931937172774866</v>
      </c>
      <c r="J908" t="s">
        <v>2016</v>
      </c>
      <c r="K908" t="s">
        <v>2017</v>
      </c>
      <c r="M908" t="s">
        <v>20</v>
      </c>
      <c r="N908" t="s">
        <v>21</v>
      </c>
      <c r="O908">
        <v>1494651600</v>
      </c>
      <c r="P908" s="8">
        <f t="shared" si="43"/>
        <v>42867.208333333328</v>
      </c>
      <c r="Q908">
        <v>1497762000</v>
      </c>
      <c r="R908" s="8">
        <f t="shared" si="44"/>
        <v>42903.208333333328</v>
      </c>
      <c r="S908" t="b">
        <v>1</v>
      </c>
      <c r="T908" t="b">
        <v>1</v>
      </c>
    </row>
    <row r="909" spans="1:20" ht="17" hidden="1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s="4">
        <f t="shared" si="42"/>
        <v>0.20252747252747252</v>
      </c>
      <c r="I909">
        <f>IF(ISERROR(E909/G909),"0",E909/G909)</f>
        <v>44.951219512195124</v>
      </c>
      <c r="J909" t="s">
        <v>2014</v>
      </c>
      <c r="K909" t="s">
        <v>2015</v>
      </c>
      <c r="M909" t="s">
        <v>20</v>
      </c>
      <c r="N909" t="s">
        <v>21</v>
      </c>
      <c r="O909">
        <v>1303880400</v>
      </c>
      <c r="P909" s="8">
        <f t="shared" si="43"/>
        <v>40659.208333333336</v>
      </c>
      <c r="Q909">
        <v>1304485200</v>
      </c>
      <c r="R909" s="8">
        <f t="shared" si="44"/>
        <v>40666.208333333336</v>
      </c>
      <c r="S909" t="b">
        <v>0</v>
      </c>
      <c r="T909" t="b">
        <v>0</v>
      </c>
    </row>
    <row r="910" spans="1:20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s="4">
        <f t="shared" si="42"/>
        <v>3.1924083769633507</v>
      </c>
      <c r="I910">
        <f>IF(ISERROR(E910/G910),"0",E910/G910)</f>
        <v>30.99898322318251</v>
      </c>
      <c r="J910" t="s">
        <v>2025</v>
      </c>
      <c r="K910" t="s">
        <v>2026</v>
      </c>
      <c r="M910" t="s">
        <v>20</v>
      </c>
      <c r="N910" t="s">
        <v>21</v>
      </c>
      <c r="O910">
        <v>1335934800</v>
      </c>
      <c r="P910" s="8">
        <f t="shared" si="43"/>
        <v>41030.208333333336</v>
      </c>
      <c r="Q910">
        <v>1336885200</v>
      </c>
      <c r="R910" s="8">
        <f t="shared" si="44"/>
        <v>41041.208333333336</v>
      </c>
      <c r="S910" t="b">
        <v>0</v>
      </c>
      <c r="T910" t="b">
        <v>0</v>
      </c>
    </row>
    <row r="911" spans="1:20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s="4">
        <f t="shared" si="42"/>
        <v>4.7894444444444444</v>
      </c>
      <c r="I911">
        <f>IF(ISERROR(E911/G911),"0",E911/G911)</f>
        <v>107.7625</v>
      </c>
      <c r="J911" t="s">
        <v>2014</v>
      </c>
      <c r="K911" t="s">
        <v>2015</v>
      </c>
      <c r="M911" t="s">
        <v>15</v>
      </c>
      <c r="N911" t="s">
        <v>16</v>
      </c>
      <c r="O911">
        <v>1528088400</v>
      </c>
      <c r="P911" s="8">
        <f t="shared" si="43"/>
        <v>43254.208333333328</v>
      </c>
      <c r="Q911">
        <v>1530421200</v>
      </c>
      <c r="R911" s="8">
        <f t="shared" si="44"/>
        <v>43281.208333333328</v>
      </c>
      <c r="S911" t="b">
        <v>0</v>
      </c>
      <c r="T911" t="b">
        <v>1</v>
      </c>
    </row>
    <row r="912" spans="1:20" ht="17" hidden="1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s="4">
        <f t="shared" si="42"/>
        <v>0.19556634304207121</v>
      </c>
      <c r="I912">
        <f>IF(ISERROR(E912/G912),"0",E912/G912)</f>
        <v>102.07770270270271</v>
      </c>
      <c r="J912" t="s">
        <v>2014</v>
      </c>
      <c r="K912" t="s">
        <v>2015</v>
      </c>
      <c r="M912" t="s">
        <v>20</v>
      </c>
      <c r="N912" t="s">
        <v>21</v>
      </c>
      <c r="O912">
        <v>1421906400</v>
      </c>
      <c r="P912" s="8">
        <f t="shared" si="43"/>
        <v>42025.25</v>
      </c>
      <c r="Q912">
        <v>1421992800</v>
      </c>
      <c r="R912" s="8">
        <f t="shared" si="44"/>
        <v>42026.25</v>
      </c>
      <c r="S912" t="b">
        <v>0</v>
      </c>
      <c r="T912" t="b">
        <v>0</v>
      </c>
    </row>
    <row r="913" spans="1:20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s="4">
        <f t="shared" si="42"/>
        <v>1.9894827586206896</v>
      </c>
      <c r="I913">
        <f>IF(ISERROR(E913/G913),"0",E913/G913)</f>
        <v>24.976190476190474</v>
      </c>
      <c r="J913" t="s">
        <v>2012</v>
      </c>
      <c r="K913" t="s">
        <v>2013</v>
      </c>
      <c r="M913" t="s">
        <v>20</v>
      </c>
      <c r="N913" t="s">
        <v>21</v>
      </c>
      <c r="O913">
        <v>1568005200</v>
      </c>
      <c r="P913" s="8">
        <f t="shared" si="43"/>
        <v>43716.208333333328</v>
      </c>
      <c r="Q913">
        <v>1568178000</v>
      </c>
      <c r="R913" s="8">
        <f t="shared" si="44"/>
        <v>43718.208333333328</v>
      </c>
      <c r="S913" t="b">
        <v>1</v>
      </c>
      <c r="T913" t="b">
        <v>0</v>
      </c>
    </row>
    <row r="914" spans="1:20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s="4">
        <f t="shared" si="42"/>
        <v>7.95</v>
      </c>
      <c r="I914">
        <f>IF(ISERROR(E914/G914),"0",E914/G914)</f>
        <v>79.944134078212286</v>
      </c>
      <c r="J914" t="s">
        <v>2016</v>
      </c>
      <c r="K914" t="s">
        <v>2019</v>
      </c>
      <c r="M914" t="s">
        <v>20</v>
      </c>
      <c r="N914" t="s">
        <v>21</v>
      </c>
      <c r="O914">
        <v>1346821200</v>
      </c>
      <c r="P914" s="8">
        <f t="shared" si="43"/>
        <v>41156.208333333336</v>
      </c>
      <c r="Q914">
        <v>1347944400</v>
      </c>
      <c r="R914" s="8">
        <f t="shared" si="44"/>
        <v>41169.208333333336</v>
      </c>
      <c r="S914" t="b">
        <v>1</v>
      </c>
      <c r="T914" t="b">
        <v>0</v>
      </c>
    </row>
    <row r="915" spans="1:20" ht="17" hidden="1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s="4">
        <f t="shared" si="42"/>
        <v>0.50621082621082625</v>
      </c>
      <c r="I915">
        <f>IF(ISERROR(E915/G915),"0",E915/G915)</f>
        <v>67.946462715105156</v>
      </c>
      <c r="J915" t="s">
        <v>2016</v>
      </c>
      <c r="K915" t="s">
        <v>2019</v>
      </c>
      <c r="M915" t="s">
        <v>24</v>
      </c>
      <c r="N915" t="s">
        <v>25</v>
      </c>
      <c r="O915">
        <v>1557637200</v>
      </c>
      <c r="P915" s="8">
        <f t="shared" si="43"/>
        <v>43596.208333333328</v>
      </c>
      <c r="Q915">
        <v>1558760400</v>
      </c>
      <c r="R915" s="8">
        <f t="shared" si="44"/>
        <v>43609.208333333328</v>
      </c>
      <c r="S915" t="b">
        <v>0</v>
      </c>
      <c r="T915" t="b">
        <v>0</v>
      </c>
    </row>
    <row r="916" spans="1:20" ht="17" hidden="1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s="4">
        <f t="shared" si="42"/>
        <v>0.57437499999999997</v>
      </c>
      <c r="I916">
        <f>IF(ISERROR(E916/G916),"0",E916/G916)</f>
        <v>26.070921985815602</v>
      </c>
      <c r="J916" t="s">
        <v>2014</v>
      </c>
      <c r="K916" t="s">
        <v>2015</v>
      </c>
      <c r="M916" t="s">
        <v>36</v>
      </c>
      <c r="N916" t="s">
        <v>37</v>
      </c>
      <c r="O916">
        <v>1375592400</v>
      </c>
      <c r="P916" s="8">
        <f t="shared" si="43"/>
        <v>41489.208333333336</v>
      </c>
      <c r="Q916">
        <v>1376629200</v>
      </c>
      <c r="R916" s="8">
        <f t="shared" si="44"/>
        <v>41501.208333333336</v>
      </c>
      <c r="S916" t="b">
        <v>0</v>
      </c>
      <c r="T916" t="b">
        <v>0</v>
      </c>
    </row>
    <row r="917" spans="1:20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s="4">
        <f t="shared" si="42"/>
        <v>1.5562827640984909</v>
      </c>
      <c r="I917">
        <f>IF(ISERROR(E917/G917),"0",E917/G917)</f>
        <v>105.0032154340836</v>
      </c>
      <c r="J917" t="s">
        <v>2016</v>
      </c>
      <c r="K917" t="s">
        <v>2035</v>
      </c>
      <c r="M917" t="s">
        <v>36</v>
      </c>
      <c r="N917" t="s">
        <v>37</v>
      </c>
      <c r="O917">
        <v>1503982800</v>
      </c>
      <c r="P917" s="8">
        <f t="shared" si="43"/>
        <v>42975.208333333328</v>
      </c>
      <c r="Q917">
        <v>1504760400</v>
      </c>
      <c r="R917" s="8">
        <f t="shared" si="44"/>
        <v>42984.208333333328</v>
      </c>
      <c r="S917" t="b">
        <v>0</v>
      </c>
      <c r="T917" t="b">
        <v>0</v>
      </c>
    </row>
    <row r="918" spans="1:20" ht="34" hidden="1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s="4">
        <f t="shared" si="42"/>
        <v>0.36297297297297298</v>
      </c>
      <c r="I918">
        <f>IF(ISERROR(E918/G918),"0",E918/G918)</f>
        <v>25.826923076923077</v>
      </c>
      <c r="J918" t="s">
        <v>2029</v>
      </c>
      <c r="K918" t="s">
        <v>2030</v>
      </c>
      <c r="M918" t="s">
        <v>20</v>
      </c>
      <c r="N918" t="s">
        <v>21</v>
      </c>
      <c r="O918">
        <v>1418882400</v>
      </c>
      <c r="P918" s="8">
        <f t="shared" si="43"/>
        <v>41990.25</v>
      </c>
      <c r="Q918">
        <v>1419660000</v>
      </c>
      <c r="R918" s="8">
        <f t="shared" si="44"/>
        <v>41999.25</v>
      </c>
      <c r="S918" t="b">
        <v>0</v>
      </c>
      <c r="T918" t="b">
        <v>0</v>
      </c>
    </row>
    <row r="919" spans="1:20" ht="17" hidden="1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s="4">
        <f t="shared" si="42"/>
        <v>0.58250000000000002</v>
      </c>
      <c r="I919">
        <f>IF(ISERROR(E919/G919),"0",E919/G919)</f>
        <v>77.666666666666671</v>
      </c>
      <c r="J919" t="s">
        <v>2016</v>
      </c>
      <c r="K919" t="s">
        <v>2027</v>
      </c>
      <c r="M919" t="s">
        <v>36</v>
      </c>
      <c r="N919" t="s">
        <v>37</v>
      </c>
      <c r="O919">
        <v>1309237200</v>
      </c>
      <c r="P919" s="8">
        <f t="shared" si="43"/>
        <v>40721.208333333336</v>
      </c>
      <c r="Q919">
        <v>1311310800</v>
      </c>
      <c r="R919" s="8">
        <f t="shared" si="44"/>
        <v>40745.208333333336</v>
      </c>
      <c r="S919" t="b">
        <v>0</v>
      </c>
      <c r="T919" t="b">
        <v>1</v>
      </c>
    </row>
    <row r="920" spans="1:20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s="4">
        <f t="shared" si="42"/>
        <v>2.3739473684210526</v>
      </c>
      <c r="I920">
        <f>IF(ISERROR(E920/G920),"0",E920/G920)</f>
        <v>57.82692307692308</v>
      </c>
      <c r="J920" t="s">
        <v>2022</v>
      </c>
      <c r="K920" t="s">
        <v>2031</v>
      </c>
      <c r="M920" t="s">
        <v>86</v>
      </c>
      <c r="N920" t="s">
        <v>87</v>
      </c>
      <c r="O920">
        <v>1343365200</v>
      </c>
      <c r="P920" s="8">
        <f t="shared" si="43"/>
        <v>41116.208333333336</v>
      </c>
      <c r="Q920">
        <v>1344315600</v>
      </c>
      <c r="R920" s="8">
        <f t="shared" si="44"/>
        <v>41127.208333333336</v>
      </c>
      <c r="S920" t="b">
        <v>0</v>
      </c>
      <c r="T920" t="b">
        <v>0</v>
      </c>
    </row>
    <row r="921" spans="1:20" ht="17" hidden="1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s="4">
        <f t="shared" si="42"/>
        <v>0.58750000000000002</v>
      </c>
      <c r="I921">
        <f>IF(ISERROR(E921/G921),"0",E921/G921)</f>
        <v>92.955555555555549</v>
      </c>
      <c r="J921" t="s">
        <v>2014</v>
      </c>
      <c r="K921" t="s">
        <v>2015</v>
      </c>
      <c r="M921" t="s">
        <v>24</v>
      </c>
      <c r="N921" t="s">
        <v>25</v>
      </c>
      <c r="O921">
        <v>1507957200</v>
      </c>
      <c r="P921" s="8">
        <f t="shared" si="43"/>
        <v>43021.208333333328</v>
      </c>
      <c r="Q921">
        <v>1510725600</v>
      </c>
      <c r="R921" s="8">
        <f t="shared" si="44"/>
        <v>43053.25</v>
      </c>
      <c r="S921" t="b">
        <v>0</v>
      </c>
      <c r="T921" t="b">
        <v>1</v>
      </c>
    </row>
    <row r="922" spans="1:20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s="4">
        <f t="shared" si="42"/>
        <v>1.8256603773584905</v>
      </c>
      <c r="I922">
        <f>IF(ISERROR(E922/G922),"0",E922/G922)</f>
        <v>37.945098039215686</v>
      </c>
      <c r="J922" t="s">
        <v>2016</v>
      </c>
      <c r="K922" t="s">
        <v>2024</v>
      </c>
      <c r="M922" t="s">
        <v>20</v>
      </c>
      <c r="N922" t="s">
        <v>21</v>
      </c>
      <c r="O922">
        <v>1549519200</v>
      </c>
      <c r="P922" s="8">
        <f t="shared" si="43"/>
        <v>43502.25</v>
      </c>
      <c r="Q922">
        <v>1551247200</v>
      </c>
      <c r="R922" s="8">
        <f t="shared" si="44"/>
        <v>43522.25</v>
      </c>
      <c r="S922" t="b">
        <v>1</v>
      </c>
      <c r="T922" t="b">
        <v>0</v>
      </c>
    </row>
    <row r="923" spans="1:20" ht="17" hidden="1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s="4">
        <f t="shared" si="42"/>
        <v>7.5436408977556111E-3</v>
      </c>
      <c r="I923">
        <f>IF(ISERROR(E923/G923),"0",E923/G923)</f>
        <v>31.842105263157894</v>
      </c>
      <c r="J923" t="s">
        <v>2012</v>
      </c>
      <c r="K923" t="s">
        <v>2013</v>
      </c>
      <c r="M923" t="s">
        <v>20</v>
      </c>
      <c r="N923" t="s">
        <v>21</v>
      </c>
      <c r="O923">
        <v>1329026400</v>
      </c>
      <c r="P923" s="8">
        <f t="shared" si="43"/>
        <v>40950.25</v>
      </c>
      <c r="Q923">
        <v>1330236000</v>
      </c>
      <c r="R923" s="8">
        <f t="shared" si="44"/>
        <v>40964.25</v>
      </c>
      <c r="S923" t="b">
        <v>0</v>
      </c>
      <c r="T923" t="b">
        <v>0</v>
      </c>
    </row>
    <row r="924" spans="1:20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s="4">
        <f t="shared" si="42"/>
        <v>1.7595330739299611</v>
      </c>
      <c r="I924">
        <f>IF(ISERROR(E924/G924),"0",E924/G924)</f>
        <v>40</v>
      </c>
      <c r="J924" t="s">
        <v>2010</v>
      </c>
      <c r="K924" t="s">
        <v>2037</v>
      </c>
      <c r="M924" t="s">
        <v>20</v>
      </c>
      <c r="N924" t="s">
        <v>21</v>
      </c>
      <c r="O924">
        <v>1544335200</v>
      </c>
      <c r="P924" s="8">
        <f t="shared" si="43"/>
        <v>43442.25</v>
      </c>
      <c r="Q924">
        <v>1545112800</v>
      </c>
      <c r="R924" s="8">
        <f t="shared" si="44"/>
        <v>43451.25</v>
      </c>
      <c r="S924" t="b">
        <v>0</v>
      </c>
      <c r="T924" t="b">
        <v>1</v>
      </c>
    </row>
    <row r="925" spans="1:20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s="4">
        <f t="shared" si="42"/>
        <v>2.3788235294117648</v>
      </c>
      <c r="I925">
        <f>IF(ISERROR(E925/G925),"0",E925/G925)</f>
        <v>101.1</v>
      </c>
      <c r="J925" t="s">
        <v>2014</v>
      </c>
      <c r="K925" t="s">
        <v>2015</v>
      </c>
      <c r="M925" t="s">
        <v>20</v>
      </c>
      <c r="N925" t="s">
        <v>21</v>
      </c>
      <c r="O925">
        <v>1279083600</v>
      </c>
      <c r="P925" s="8">
        <f t="shared" si="43"/>
        <v>40372.208333333336</v>
      </c>
      <c r="Q925">
        <v>1279170000</v>
      </c>
      <c r="R925" s="8">
        <f t="shared" si="44"/>
        <v>40373.208333333336</v>
      </c>
      <c r="S925" t="b">
        <v>0</v>
      </c>
      <c r="T925" t="b">
        <v>0</v>
      </c>
    </row>
    <row r="926" spans="1:20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s="4">
        <f t="shared" si="42"/>
        <v>4.8805076142131982</v>
      </c>
      <c r="I926">
        <f>IF(ISERROR(E926/G926),"0",E926/G926)</f>
        <v>84.006989951944078</v>
      </c>
      <c r="J926" t="s">
        <v>2014</v>
      </c>
      <c r="K926" t="s">
        <v>2015</v>
      </c>
      <c r="M926" t="s">
        <v>94</v>
      </c>
      <c r="N926" t="s">
        <v>95</v>
      </c>
      <c r="O926">
        <v>1572498000</v>
      </c>
      <c r="P926" s="8">
        <f t="shared" si="43"/>
        <v>43768.208333333328</v>
      </c>
      <c r="Q926">
        <v>1573452000</v>
      </c>
      <c r="R926" s="8">
        <f t="shared" si="44"/>
        <v>43779.25</v>
      </c>
      <c r="S926" t="b">
        <v>0</v>
      </c>
      <c r="T926" t="b">
        <v>0</v>
      </c>
    </row>
    <row r="927" spans="1:20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s="4">
        <f t="shared" si="42"/>
        <v>2.2406666666666668</v>
      </c>
      <c r="I927">
        <f>IF(ISERROR(E927/G927),"0",E927/G927)</f>
        <v>103.41538461538461</v>
      </c>
      <c r="J927" t="s">
        <v>2014</v>
      </c>
      <c r="K927" t="s">
        <v>2015</v>
      </c>
      <c r="M927" t="s">
        <v>20</v>
      </c>
      <c r="N927" t="s">
        <v>21</v>
      </c>
      <c r="O927">
        <v>1506056400</v>
      </c>
      <c r="P927" s="8">
        <f t="shared" si="43"/>
        <v>42999.208333333328</v>
      </c>
      <c r="Q927">
        <v>1507093200</v>
      </c>
      <c r="R927" s="8">
        <f t="shared" si="44"/>
        <v>43011.208333333328</v>
      </c>
      <c r="S927" t="b">
        <v>0</v>
      </c>
      <c r="T927" t="b">
        <v>0</v>
      </c>
    </row>
    <row r="928" spans="1:20" ht="17" hidden="1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s="4">
        <f t="shared" si="42"/>
        <v>0.18126436781609195</v>
      </c>
      <c r="I928">
        <f>IF(ISERROR(E928/G928),"0",E928/G928)</f>
        <v>105.13333333333334</v>
      </c>
      <c r="J928" t="s">
        <v>2008</v>
      </c>
      <c r="K928" t="s">
        <v>2009</v>
      </c>
      <c r="M928" t="s">
        <v>20</v>
      </c>
      <c r="N928" t="s">
        <v>21</v>
      </c>
      <c r="O928">
        <v>1463029200</v>
      </c>
      <c r="P928" s="8">
        <f t="shared" si="43"/>
        <v>42501.208333333328</v>
      </c>
      <c r="Q928">
        <v>1463374800</v>
      </c>
      <c r="R928" s="8">
        <f t="shared" si="44"/>
        <v>42505.208333333328</v>
      </c>
      <c r="S928" t="b">
        <v>0</v>
      </c>
      <c r="T928" t="b">
        <v>0</v>
      </c>
    </row>
    <row r="929" spans="1:20" ht="17" hidden="1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s="4">
        <f t="shared" si="42"/>
        <v>0.45847222222222223</v>
      </c>
      <c r="I929">
        <f>IF(ISERROR(E929/G929),"0",E929/G929)</f>
        <v>89.21621621621621</v>
      </c>
      <c r="J929" t="s">
        <v>2014</v>
      </c>
      <c r="K929" t="s">
        <v>2015</v>
      </c>
      <c r="M929" t="s">
        <v>20</v>
      </c>
      <c r="N929" t="s">
        <v>21</v>
      </c>
      <c r="O929">
        <v>1342069200</v>
      </c>
      <c r="P929" s="8">
        <f t="shared" si="43"/>
        <v>41101.208333333336</v>
      </c>
      <c r="Q929">
        <v>1344574800</v>
      </c>
      <c r="R929" s="8">
        <f t="shared" si="44"/>
        <v>41130.208333333336</v>
      </c>
      <c r="S929" t="b">
        <v>0</v>
      </c>
      <c r="T929" t="b">
        <v>0</v>
      </c>
    </row>
    <row r="930" spans="1:20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s="4">
        <f t="shared" si="42"/>
        <v>1.1731541218637993</v>
      </c>
      <c r="I930">
        <f>IF(ISERROR(E930/G930),"0",E930/G930)</f>
        <v>51.995234312946785</v>
      </c>
      <c r="J930" t="s">
        <v>2012</v>
      </c>
      <c r="K930" t="s">
        <v>2013</v>
      </c>
      <c r="M930" t="s">
        <v>94</v>
      </c>
      <c r="N930" t="s">
        <v>95</v>
      </c>
      <c r="O930">
        <v>1388296800</v>
      </c>
      <c r="P930" s="8">
        <f t="shared" si="43"/>
        <v>41636.25</v>
      </c>
      <c r="Q930">
        <v>1389074400</v>
      </c>
      <c r="R930" s="8">
        <f t="shared" si="44"/>
        <v>41645.25</v>
      </c>
      <c r="S930" t="b">
        <v>0</v>
      </c>
      <c r="T930" t="b">
        <v>0</v>
      </c>
    </row>
    <row r="931" spans="1:20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s="4">
        <f t="shared" si="42"/>
        <v>2.173090909090909</v>
      </c>
      <c r="I931">
        <f>IF(ISERROR(E931/G931),"0",E931/G931)</f>
        <v>64.956521739130437</v>
      </c>
      <c r="J931" t="s">
        <v>2014</v>
      </c>
      <c r="K931" t="s">
        <v>2015</v>
      </c>
      <c r="M931" t="s">
        <v>36</v>
      </c>
      <c r="N931" t="s">
        <v>37</v>
      </c>
      <c r="O931">
        <v>1493787600</v>
      </c>
      <c r="P931" s="8">
        <f t="shared" si="43"/>
        <v>42857.208333333328</v>
      </c>
      <c r="Q931">
        <v>1494997200</v>
      </c>
      <c r="R931" s="8">
        <f t="shared" si="44"/>
        <v>42871.208333333328</v>
      </c>
      <c r="S931" t="b">
        <v>0</v>
      </c>
      <c r="T931" t="b">
        <v>0</v>
      </c>
    </row>
    <row r="932" spans="1:20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s="4">
        <f t="shared" si="42"/>
        <v>1.1228571428571428</v>
      </c>
      <c r="I932">
        <f>IF(ISERROR(E932/G932),"0",E932/G932)</f>
        <v>46.235294117647058</v>
      </c>
      <c r="J932" t="s">
        <v>2014</v>
      </c>
      <c r="K932" t="s">
        <v>2015</v>
      </c>
      <c r="M932" t="s">
        <v>20</v>
      </c>
      <c r="N932" t="s">
        <v>21</v>
      </c>
      <c r="O932">
        <v>1424844000</v>
      </c>
      <c r="P932" s="8">
        <f t="shared" si="43"/>
        <v>42059.25</v>
      </c>
      <c r="Q932">
        <v>1425448800</v>
      </c>
      <c r="R932" s="8">
        <f t="shared" si="44"/>
        <v>42066.25</v>
      </c>
      <c r="S932" t="b">
        <v>0</v>
      </c>
      <c r="T932" t="b">
        <v>1</v>
      </c>
    </row>
    <row r="933" spans="1:20" ht="17" hidden="1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s="4">
        <f t="shared" si="42"/>
        <v>0.72518987341772156</v>
      </c>
      <c r="I933">
        <f>IF(ISERROR(E933/G933),"0",E933/G933)</f>
        <v>51.151785714285715</v>
      </c>
      <c r="J933" t="s">
        <v>2014</v>
      </c>
      <c r="K933" t="s">
        <v>2015</v>
      </c>
      <c r="M933" t="s">
        <v>20</v>
      </c>
      <c r="N933" t="s">
        <v>21</v>
      </c>
      <c r="O933">
        <v>1403931600</v>
      </c>
      <c r="P933" s="8">
        <f t="shared" si="43"/>
        <v>41817.208333333336</v>
      </c>
      <c r="Q933">
        <v>1404104400</v>
      </c>
      <c r="R933" s="8">
        <f t="shared" si="44"/>
        <v>41819.208333333336</v>
      </c>
      <c r="S933" t="b">
        <v>0</v>
      </c>
      <c r="T933" t="b">
        <v>1</v>
      </c>
    </row>
    <row r="934" spans="1:20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s="4">
        <f t="shared" si="42"/>
        <v>2.1230434782608696</v>
      </c>
      <c r="I934">
        <f>IF(ISERROR(E934/G934),"0",E934/G934)</f>
        <v>33.909722222222221</v>
      </c>
      <c r="J934" t="s">
        <v>2010</v>
      </c>
      <c r="K934" t="s">
        <v>2011</v>
      </c>
      <c r="M934" t="s">
        <v>20</v>
      </c>
      <c r="N934" t="s">
        <v>21</v>
      </c>
      <c r="O934">
        <v>1394514000</v>
      </c>
      <c r="P934" s="8">
        <f t="shared" si="43"/>
        <v>41708.208333333336</v>
      </c>
      <c r="Q934">
        <v>1394773200</v>
      </c>
      <c r="R934" s="8">
        <f t="shared" si="44"/>
        <v>41711.208333333336</v>
      </c>
      <c r="S934" t="b">
        <v>0</v>
      </c>
      <c r="T934" t="b">
        <v>0</v>
      </c>
    </row>
    <row r="935" spans="1:20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s="4">
        <f t="shared" si="42"/>
        <v>2.3974657534246577</v>
      </c>
      <c r="I935">
        <f>IF(ISERROR(E935/G935),"0",E935/G935)</f>
        <v>92.016298633017882</v>
      </c>
      <c r="J935" t="s">
        <v>2014</v>
      </c>
      <c r="K935" t="s">
        <v>2015</v>
      </c>
      <c r="M935" t="s">
        <v>20</v>
      </c>
      <c r="N935" t="s">
        <v>21</v>
      </c>
      <c r="O935">
        <v>1365397200</v>
      </c>
      <c r="P935" s="8">
        <f t="shared" si="43"/>
        <v>41371.208333333336</v>
      </c>
      <c r="Q935">
        <v>1366520400</v>
      </c>
      <c r="R935" s="8">
        <f t="shared" si="44"/>
        <v>41384.208333333336</v>
      </c>
      <c r="S935" t="b">
        <v>0</v>
      </c>
      <c r="T935" t="b">
        <v>0</v>
      </c>
    </row>
    <row r="936" spans="1:20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s="4">
        <f t="shared" si="42"/>
        <v>1.8193548387096774</v>
      </c>
      <c r="I936">
        <f>IF(ISERROR(E936/G936),"0",E936/G936)</f>
        <v>107.42857142857143</v>
      </c>
      <c r="J936" t="s">
        <v>2014</v>
      </c>
      <c r="K936" t="s">
        <v>2015</v>
      </c>
      <c r="M936" t="s">
        <v>20</v>
      </c>
      <c r="N936" t="s">
        <v>21</v>
      </c>
      <c r="O936">
        <v>1456120800</v>
      </c>
      <c r="P936" s="8">
        <f t="shared" si="43"/>
        <v>42421.25</v>
      </c>
      <c r="Q936">
        <v>1456639200</v>
      </c>
      <c r="R936" s="8">
        <f t="shared" si="44"/>
        <v>42427.25</v>
      </c>
      <c r="S936" t="b">
        <v>0</v>
      </c>
      <c r="T936" t="b">
        <v>0</v>
      </c>
    </row>
    <row r="937" spans="1:20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s="4">
        <f t="shared" si="42"/>
        <v>1.6413114754098361</v>
      </c>
      <c r="I937">
        <f>IF(ISERROR(E937/G937),"0",E937/G937)</f>
        <v>75.848484848484844</v>
      </c>
      <c r="J937" t="s">
        <v>2014</v>
      </c>
      <c r="K937" t="s">
        <v>2015</v>
      </c>
      <c r="M937" t="s">
        <v>20</v>
      </c>
      <c r="N937" t="s">
        <v>21</v>
      </c>
      <c r="O937">
        <v>1437714000</v>
      </c>
      <c r="P937" s="8">
        <f t="shared" si="43"/>
        <v>42208.208333333328</v>
      </c>
      <c r="Q937">
        <v>1438318800</v>
      </c>
      <c r="R937" s="8">
        <f t="shared" si="44"/>
        <v>42215.208333333328</v>
      </c>
      <c r="S937" t="b">
        <v>0</v>
      </c>
      <c r="T937" t="b">
        <v>0</v>
      </c>
    </row>
    <row r="938" spans="1:20" ht="17" hidden="1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s="4">
        <f t="shared" si="42"/>
        <v>1.6375968992248063E-2</v>
      </c>
      <c r="I938">
        <f>IF(ISERROR(E938/G938),"0",E938/G938)</f>
        <v>80.476190476190482</v>
      </c>
      <c r="J938" t="s">
        <v>2014</v>
      </c>
      <c r="K938" t="s">
        <v>2015</v>
      </c>
      <c r="M938" t="s">
        <v>20</v>
      </c>
      <c r="N938" t="s">
        <v>21</v>
      </c>
      <c r="O938">
        <v>1563771600</v>
      </c>
      <c r="P938" s="8">
        <f t="shared" si="43"/>
        <v>43667.208333333328</v>
      </c>
      <c r="Q938">
        <v>1564030800</v>
      </c>
      <c r="R938" s="8">
        <f t="shared" si="44"/>
        <v>43670.208333333328</v>
      </c>
      <c r="S938" t="b">
        <v>1</v>
      </c>
      <c r="T938" t="b">
        <v>0</v>
      </c>
    </row>
    <row r="939" spans="1:20" ht="17" hidden="1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s="4">
        <f t="shared" si="42"/>
        <v>0.49643859649122807</v>
      </c>
      <c r="I939">
        <f>IF(ISERROR(E939/G939),"0",E939/G939)</f>
        <v>86.978483606557376</v>
      </c>
      <c r="J939" t="s">
        <v>2016</v>
      </c>
      <c r="K939" t="s">
        <v>2017</v>
      </c>
      <c r="M939" t="s">
        <v>20</v>
      </c>
      <c r="N939" t="s">
        <v>21</v>
      </c>
      <c r="O939">
        <v>1448517600</v>
      </c>
      <c r="P939" s="8">
        <f t="shared" si="43"/>
        <v>42333.25</v>
      </c>
      <c r="Q939">
        <v>1449295200</v>
      </c>
      <c r="R939" s="8">
        <f t="shared" si="44"/>
        <v>42342.25</v>
      </c>
      <c r="S939" t="b">
        <v>0</v>
      </c>
      <c r="T939" t="b">
        <v>0</v>
      </c>
    </row>
    <row r="940" spans="1:20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s="4">
        <f t="shared" si="42"/>
        <v>1.0970652173913042</v>
      </c>
      <c r="I940">
        <f>IF(ISERROR(E940/G940),"0",E940/G940)</f>
        <v>105.13541666666667</v>
      </c>
      <c r="J940" t="s">
        <v>2022</v>
      </c>
      <c r="K940" t="s">
        <v>2028</v>
      </c>
      <c r="M940" t="s">
        <v>20</v>
      </c>
      <c r="N940" t="s">
        <v>21</v>
      </c>
      <c r="O940">
        <v>1528779600</v>
      </c>
      <c r="P940" s="8">
        <f t="shared" si="43"/>
        <v>43262.208333333328</v>
      </c>
      <c r="Q940">
        <v>1531890000</v>
      </c>
      <c r="R940" s="8">
        <f t="shared" si="44"/>
        <v>43298.208333333328</v>
      </c>
      <c r="S940" t="b">
        <v>0</v>
      </c>
      <c r="T940" t="b">
        <v>1</v>
      </c>
    </row>
    <row r="941" spans="1:20" ht="34" hidden="1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s="4">
        <f t="shared" si="42"/>
        <v>0.49217948717948717</v>
      </c>
      <c r="I941">
        <f>IF(ISERROR(E941/G941),"0",E941/G941)</f>
        <v>57.298507462686565</v>
      </c>
      <c r="J941" t="s">
        <v>2025</v>
      </c>
      <c r="K941" t="s">
        <v>2026</v>
      </c>
      <c r="M941" t="s">
        <v>20</v>
      </c>
      <c r="N941" t="s">
        <v>21</v>
      </c>
      <c r="O941">
        <v>1304744400</v>
      </c>
      <c r="P941" s="8">
        <f t="shared" si="43"/>
        <v>40669.208333333336</v>
      </c>
      <c r="Q941">
        <v>1306213200</v>
      </c>
      <c r="R941" s="8">
        <f t="shared" si="44"/>
        <v>40686.208333333336</v>
      </c>
      <c r="S941" t="b">
        <v>0</v>
      </c>
      <c r="T941" t="b">
        <v>1</v>
      </c>
    </row>
    <row r="942" spans="1:20" ht="17" hidden="1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s="4">
        <f t="shared" si="42"/>
        <v>0.62232323232323228</v>
      </c>
      <c r="I942">
        <f>IF(ISERROR(E942/G942),"0",E942/G942)</f>
        <v>93.348484848484844</v>
      </c>
      <c r="J942" t="s">
        <v>2012</v>
      </c>
      <c r="K942" t="s">
        <v>2013</v>
      </c>
      <c r="M942" t="s">
        <v>15</v>
      </c>
      <c r="N942" t="s">
        <v>16</v>
      </c>
      <c r="O942">
        <v>1354341600</v>
      </c>
      <c r="P942" s="8">
        <f t="shared" si="43"/>
        <v>41243.25</v>
      </c>
      <c r="Q942">
        <v>1356242400</v>
      </c>
      <c r="R942" s="8">
        <f t="shared" si="44"/>
        <v>41265.25</v>
      </c>
      <c r="S942" t="b">
        <v>0</v>
      </c>
      <c r="T942" t="b">
        <v>0</v>
      </c>
    </row>
    <row r="943" spans="1:20" ht="17" hidden="1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s="4">
        <f t="shared" si="42"/>
        <v>0.1305813953488372</v>
      </c>
      <c r="I943">
        <f>IF(ISERROR(E943/G943),"0",E943/G943)</f>
        <v>71.987179487179489</v>
      </c>
      <c r="J943" t="s">
        <v>2014</v>
      </c>
      <c r="K943" t="s">
        <v>2015</v>
      </c>
      <c r="M943" t="s">
        <v>20</v>
      </c>
      <c r="N943" t="s">
        <v>21</v>
      </c>
      <c r="O943">
        <v>1294552800</v>
      </c>
      <c r="P943" s="8">
        <f t="shared" si="43"/>
        <v>40551.25</v>
      </c>
      <c r="Q943">
        <v>1297576800</v>
      </c>
      <c r="R943" s="8">
        <f t="shared" si="44"/>
        <v>40586.25</v>
      </c>
      <c r="S943" t="b">
        <v>1</v>
      </c>
      <c r="T943" t="b">
        <v>0</v>
      </c>
    </row>
    <row r="944" spans="1:20" ht="17" hidden="1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s="4">
        <f t="shared" si="42"/>
        <v>0.64635416666666667</v>
      </c>
      <c r="I944">
        <f>IF(ISERROR(E944/G944),"0",E944/G944)</f>
        <v>92.611940298507463</v>
      </c>
      <c r="J944" t="s">
        <v>2014</v>
      </c>
      <c r="K944" t="s">
        <v>2015</v>
      </c>
      <c r="M944" t="s">
        <v>24</v>
      </c>
      <c r="N944" t="s">
        <v>25</v>
      </c>
      <c r="O944">
        <v>1295935200</v>
      </c>
      <c r="P944" s="8">
        <f t="shared" si="43"/>
        <v>40567.25</v>
      </c>
      <c r="Q944">
        <v>1296194400</v>
      </c>
      <c r="R944" s="8">
        <f t="shared" si="44"/>
        <v>40570.25</v>
      </c>
      <c r="S944" t="b">
        <v>0</v>
      </c>
      <c r="T944" t="b">
        <v>0</v>
      </c>
    </row>
    <row r="945" spans="1:20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s="4">
        <f t="shared" si="42"/>
        <v>1.5958666666666668</v>
      </c>
      <c r="I945">
        <f>IF(ISERROR(E945/G945),"0",E945/G945)</f>
        <v>104.99122807017544</v>
      </c>
      <c r="J945" t="s">
        <v>2008</v>
      </c>
      <c r="K945" t="s">
        <v>2009</v>
      </c>
      <c r="M945" t="s">
        <v>20</v>
      </c>
      <c r="N945" t="s">
        <v>21</v>
      </c>
      <c r="O945">
        <v>1411534800</v>
      </c>
      <c r="P945" s="8">
        <f t="shared" si="43"/>
        <v>41905.208333333336</v>
      </c>
      <c r="Q945">
        <v>1414558800</v>
      </c>
      <c r="R945" s="8">
        <f t="shared" si="44"/>
        <v>41940.208333333336</v>
      </c>
      <c r="S945" t="b">
        <v>0</v>
      </c>
      <c r="T945" t="b">
        <v>0</v>
      </c>
    </row>
    <row r="946" spans="1:20" ht="17" hidden="1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s="4">
        <f t="shared" si="42"/>
        <v>0.81420000000000003</v>
      </c>
      <c r="I946">
        <f>IF(ISERROR(E946/G946),"0",E946/G946)</f>
        <v>30.958174904942965</v>
      </c>
      <c r="J946" t="s">
        <v>2029</v>
      </c>
      <c r="K946" t="s">
        <v>2030</v>
      </c>
      <c r="M946" t="s">
        <v>24</v>
      </c>
      <c r="N946" t="s">
        <v>25</v>
      </c>
      <c r="O946">
        <v>1486706400</v>
      </c>
      <c r="P946" s="8">
        <f t="shared" si="43"/>
        <v>42775.25</v>
      </c>
      <c r="Q946">
        <v>1488348000</v>
      </c>
      <c r="R946" s="8">
        <f t="shared" si="44"/>
        <v>42794.25</v>
      </c>
      <c r="S946" t="b">
        <v>0</v>
      </c>
      <c r="T946" t="b">
        <v>0</v>
      </c>
    </row>
    <row r="947" spans="1:20" ht="17" hidden="1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s="4">
        <f t="shared" si="42"/>
        <v>0.32444767441860467</v>
      </c>
      <c r="I947">
        <f>IF(ISERROR(E947/G947),"0",E947/G947)</f>
        <v>33.001182732111175</v>
      </c>
      <c r="J947" t="s">
        <v>2029</v>
      </c>
      <c r="K947" t="s">
        <v>2030</v>
      </c>
      <c r="M947" t="s">
        <v>20</v>
      </c>
      <c r="N947" t="s">
        <v>21</v>
      </c>
      <c r="O947">
        <v>1333602000</v>
      </c>
      <c r="P947" s="8">
        <f t="shared" si="43"/>
        <v>41003.208333333336</v>
      </c>
      <c r="Q947">
        <v>1334898000</v>
      </c>
      <c r="R947" s="8">
        <f t="shared" si="44"/>
        <v>41018.208333333336</v>
      </c>
      <c r="S947" t="b">
        <v>1</v>
      </c>
      <c r="T947" t="b">
        <v>0</v>
      </c>
    </row>
    <row r="948" spans="1:20" ht="34" hidden="1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s="4">
        <f t="shared" si="42"/>
        <v>9.9141184124918666E-2</v>
      </c>
      <c r="I948">
        <f>IF(ISERROR(E948/G948),"0",E948/G948)</f>
        <v>84.187845303867405</v>
      </c>
      <c r="J948" t="s">
        <v>2014</v>
      </c>
      <c r="K948" t="s">
        <v>2015</v>
      </c>
      <c r="M948" t="s">
        <v>20</v>
      </c>
      <c r="N948" t="s">
        <v>21</v>
      </c>
      <c r="O948">
        <v>1308200400</v>
      </c>
      <c r="P948" s="8">
        <f t="shared" si="43"/>
        <v>40709.208333333336</v>
      </c>
      <c r="Q948">
        <v>1308373200</v>
      </c>
      <c r="R948" s="8">
        <f t="shared" si="44"/>
        <v>40711.208333333336</v>
      </c>
      <c r="S948" t="b">
        <v>0</v>
      </c>
      <c r="T948" t="b">
        <v>0</v>
      </c>
    </row>
    <row r="949" spans="1:20" ht="17" hidden="1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s="4">
        <f t="shared" si="42"/>
        <v>0.26694444444444443</v>
      </c>
      <c r="I949">
        <f>IF(ISERROR(E949/G949),"0",E949/G949)</f>
        <v>73.92307692307692</v>
      </c>
      <c r="J949" t="s">
        <v>2014</v>
      </c>
      <c r="K949" t="s">
        <v>2015</v>
      </c>
      <c r="M949" t="s">
        <v>20</v>
      </c>
      <c r="N949" t="s">
        <v>21</v>
      </c>
      <c r="O949">
        <v>1411707600</v>
      </c>
      <c r="P949" s="8">
        <f t="shared" si="43"/>
        <v>41907.208333333336</v>
      </c>
      <c r="Q949">
        <v>1412312400</v>
      </c>
      <c r="R949" s="8">
        <f t="shared" si="44"/>
        <v>41914.208333333336</v>
      </c>
      <c r="S949" t="b">
        <v>0</v>
      </c>
      <c r="T949" t="b">
        <v>0</v>
      </c>
    </row>
    <row r="950" spans="1:20" ht="17" hidden="1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s="4">
        <f t="shared" si="42"/>
        <v>0.62957446808510642</v>
      </c>
      <c r="I950">
        <f>IF(ISERROR(E950/G950),"0",E950/G950)</f>
        <v>36.987499999999997</v>
      </c>
      <c r="J950" t="s">
        <v>2016</v>
      </c>
      <c r="K950" t="s">
        <v>2017</v>
      </c>
      <c r="M950" t="s">
        <v>20</v>
      </c>
      <c r="N950" t="s">
        <v>21</v>
      </c>
      <c r="O950">
        <v>1418364000</v>
      </c>
      <c r="P950" s="8">
        <f t="shared" si="43"/>
        <v>41984.25</v>
      </c>
      <c r="Q950">
        <v>1419228000</v>
      </c>
      <c r="R950" s="8">
        <f t="shared" si="44"/>
        <v>41994.25</v>
      </c>
      <c r="S950" t="b">
        <v>1</v>
      </c>
      <c r="T950" t="b">
        <v>1</v>
      </c>
    </row>
    <row r="951" spans="1:20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s="4">
        <f t="shared" si="42"/>
        <v>1.6135593220338984</v>
      </c>
      <c r="I951">
        <f>IF(ISERROR(E951/G951),"0",E951/G951)</f>
        <v>46.896551724137929</v>
      </c>
      <c r="J951" t="s">
        <v>2012</v>
      </c>
      <c r="K951" t="s">
        <v>2013</v>
      </c>
      <c r="M951" t="s">
        <v>20</v>
      </c>
      <c r="N951" t="s">
        <v>21</v>
      </c>
      <c r="O951">
        <v>1429333200</v>
      </c>
      <c r="P951" s="8">
        <f t="shared" si="43"/>
        <v>42111.208333333328</v>
      </c>
      <c r="Q951">
        <v>1430974800</v>
      </c>
      <c r="R951" s="8">
        <f t="shared" si="44"/>
        <v>42130.208333333328</v>
      </c>
      <c r="S951" t="b">
        <v>0</v>
      </c>
      <c r="T951" t="b">
        <v>0</v>
      </c>
    </row>
    <row r="952" spans="1:20" ht="17" hidden="1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s="4">
        <f t="shared" si="42"/>
        <v>0.05</v>
      </c>
      <c r="I952">
        <f>IF(ISERROR(E952/G952),"0",E952/G952)</f>
        <v>5</v>
      </c>
      <c r="J952" t="s">
        <v>2014</v>
      </c>
      <c r="K952" t="s">
        <v>2015</v>
      </c>
      <c r="M952" t="s">
        <v>20</v>
      </c>
      <c r="N952" t="s">
        <v>21</v>
      </c>
      <c r="O952">
        <v>1555390800</v>
      </c>
      <c r="P952" s="8">
        <f t="shared" si="43"/>
        <v>43570.208333333328</v>
      </c>
      <c r="Q952">
        <v>1555822800</v>
      </c>
      <c r="R952" s="8">
        <f t="shared" si="44"/>
        <v>43575.208333333328</v>
      </c>
      <c r="S952" t="b">
        <v>0</v>
      </c>
      <c r="T952" t="b">
        <v>1</v>
      </c>
    </row>
    <row r="953" spans="1:20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s="4">
        <f t="shared" si="42"/>
        <v>10.969379310344827</v>
      </c>
      <c r="I953">
        <f>IF(ISERROR(E953/G953),"0",E953/G953)</f>
        <v>102.02437459910199</v>
      </c>
      <c r="J953" t="s">
        <v>2010</v>
      </c>
      <c r="K953" t="s">
        <v>2011</v>
      </c>
      <c r="M953" t="s">
        <v>20</v>
      </c>
      <c r="N953" t="s">
        <v>21</v>
      </c>
      <c r="O953">
        <v>1482732000</v>
      </c>
      <c r="P953" s="8">
        <f t="shared" si="43"/>
        <v>42729.25</v>
      </c>
      <c r="Q953">
        <v>1482818400</v>
      </c>
      <c r="R953" s="8">
        <f t="shared" si="44"/>
        <v>42730.25</v>
      </c>
      <c r="S953" t="b">
        <v>0</v>
      </c>
      <c r="T953" t="b">
        <v>1</v>
      </c>
    </row>
    <row r="954" spans="1:20" ht="17" hidden="1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s="4">
        <f t="shared" si="42"/>
        <v>0.70094158075601376</v>
      </c>
      <c r="I954">
        <f>IF(ISERROR(E954/G954),"0",E954/G954)</f>
        <v>45.007502206531335</v>
      </c>
      <c r="J954" t="s">
        <v>2016</v>
      </c>
      <c r="K954" t="s">
        <v>2017</v>
      </c>
      <c r="M954" t="s">
        <v>20</v>
      </c>
      <c r="N954" t="s">
        <v>21</v>
      </c>
      <c r="O954">
        <v>1470718800</v>
      </c>
      <c r="P954" s="8">
        <f t="shared" si="43"/>
        <v>42590.208333333328</v>
      </c>
      <c r="Q954">
        <v>1471928400</v>
      </c>
      <c r="R954" s="8">
        <f t="shared" si="44"/>
        <v>42604.208333333328</v>
      </c>
      <c r="S954" t="b">
        <v>0</v>
      </c>
      <c r="T954" t="b">
        <v>0</v>
      </c>
    </row>
    <row r="955" spans="1:20" ht="34" hidden="1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s="4">
        <f t="shared" si="42"/>
        <v>0.6</v>
      </c>
      <c r="I955">
        <f>IF(ISERROR(E955/G955),"0",E955/G955)</f>
        <v>94.285714285714292</v>
      </c>
      <c r="J955" t="s">
        <v>2016</v>
      </c>
      <c r="K955" t="s">
        <v>2038</v>
      </c>
      <c r="M955" t="s">
        <v>20</v>
      </c>
      <c r="N955" t="s">
        <v>21</v>
      </c>
      <c r="O955">
        <v>1450591200</v>
      </c>
      <c r="P955" s="8">
        <f t="shared" si="43"/>
        <v>42357.25</v>
      </c>
      <c r="Q955">
        <v>1453701600</v>
      </c>
      <c r="R955" s="8">
        <f t="shared" si="44"/>
        <v>42393.25</v>
      </c>
      <c r="S955" t="b">
        <v>0</v>
      </c>
      <c r="T955" t="b">
        <v>1</v>
      </c>
    </row>
    <row r="956" spans="1:20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s="4">
        <f t="shared" si="42"/>
        <v>3.6709859154929578</v>
      </c>
      <c r="I956">
        <f>IF(ISERROR(E956/G956),"0",E956/G956)</f>
        <v>101.02325581395348</v>
      </c>
      <c r="J956" t="s">
        <v>2012</v>
      </c>
      <c r="K956" t="s">
        <v>2013</v>
      </c>
      <c r="M956" t="s">
        <v>24</v>
      </c>
      <c r="N956" t="s">
        <v>25</v>
      </c>
      <c r="O956">
        <v>1348290000</v>
      </c>
      <c r="P956" s="8">
        <f t="shared" si="43"/>
        <v>41173.208333333336</v>
      </c>
      <c r="Q956">
        <v>1350363600</v>
      </c>
      <c r="R956" s="8">
        <f t="shared" si="44"/>
        <v>41197.208333333336</v>
      </c>
      <c r="S956" t="b">
        <v>0</v>
      </c>
      <c r="T956" t="b">
        <v>0</v>
      </c>
    </row>
    <row r="957" spans="1:20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s="4">
        <f t="shared" si="42"/>
        <v>11.09</v>
      </c>
      <c r="I957">
        <f>IF(ISERROR(E957/G957),"0",E957/G957)</f>
        <v>97.037499999999994</v>
      </c>
      <c r="J957" t="s">
        <v>2014</v>
      </c>
      <c r="K957" t="s">
        <v>2015</v>
      </c>
      <c r="M957" t="s">
        <v>20</v>
      </c>
      <c r="N957" t="s">
        <v>21</v>
      </c>
      <c r="O957">
        <v>1353823200</v>
      </c>
      <c r="P957" s="8">
        <f t="shared" si="43"/>
        <v>41237.25</v>
      </c>
      <c r="Q957">
        <v>1353996000</v>
      </c>
      <c r="R957" s="8">
        <f t="shared" si="44"/>
        <v>41239.25</v>
      </c>
      <c r="S957" t="b">
        <v>0</v>
      </c>
      <c r="T957" t="b">
        <v>0</v>
      </c>
    </row>
    <row r="958" spans="1:20" ht="17" hidden="1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s="4">
        <f t="shared" si="42"/>
        <v>0.19028784648187633</v>
      </c>
      <c r="I958">
        <f>IF(ISERROR(E958/G958),"0",E958/G958)</f>
        <v>43.00963855421687</v>
      </c>
      <c r="J958" t="s">
        <v>2016</v>
      </c>
      <c r="K958" t="s">
        <v>2038</v>
      </c>
      <c r="M958" t="s">
        <v>20</v>
      </c>
      <c r="N958" t="s">
        <v>21</v>
      </c>
      <c r="O958">
        <v>1450764000</v>
      </c>
      <c r="P958" s="8">
        <f t="shared" si="43"/>
        <v>42359.25</v>
      </c>
      <c r="Q958">
        <v>1451109600</v>
      </c>
      <c r="R958" s="8">
        <f t="shared" si="44"/>
        <v>42363.25</v>
      </c>
      <c r="S958" t="b">
        <v>0</v>
      </c>
      <c r="T958" t="b">
        <v>0</v>
      </c>
    </row>
    <row r="959" spans="1:20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s="4">
        <f t="shared" si="42"/>
        <v>1.2687755102040816</v>
      </c>
      <c r="I959">
        <f>IF(ISERROR(E959/G959),"0",E959/G959)</f>
        <v>94.916030534351151</v>
      </c>
      <c r="J959" t="s">
        <v>2014</v>
      </c>
      <c r="K959" t="s">
        <v>2015</v>
      </c>
      <c r="M959" t="s">
        <v>20</v>
      </c>
      <c r="N959" t="s">
        <v>21</v>
      </c>
      <c r="O959">
        <v>1329372000</v>
      </c>
      <c r="P959" s="8">
        <f t="shared" si="43"/>
        <v>40954.25</v>
      </c>
      <c r="Q959">
        <v>1329631200</v>
      </c>
      <c r="R959" s="8">
        <f t="shared" si="44"/>
        <v>40957.25</v>
      </c>
      <c r="S959" t="b">
        <v>0</v>
      </c>
      <c r="T959" t="b">
        <v>0</v>
      </c>
    </row>
    <row r="960" spans="1:20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s="4">
        <f t="shared" si="42"/>
        <v>7.3463636363636367</v>
      </c>
      <c r="I960">
        <f>IF(ISERROR(E960/G960),"0",E960/G960)</f>
        <v>72.151785714285708</v>
      </c>
      <c r="J960" t="s">
        <v>2016</v>
      </c>
      <c r="K960" t="s">
        <v>2024</v>
      </c>
      <c r="M960" t="s">
        <v>20</v>
      </c>
      <c r="N960" t="s">
        <v>21</v>
      </c>
      <c r="O960">
        <v>1277096400</v>
      </c>
      <c r="P960" s="8">
        <f t="shared" si="43"/>
        <v>40349.208333333336</v>
      </c>
      <c r="Q960">
        <v>1278997200</v>
      </c>
      <c r="R960" s="8">
        <f t="shared" si="44"/>
        <v>40371.208333333336</v>
      </c>
      <c r="S960" t="b">
        <v>0</v>
      </c>
      <c r="T960" t="b">
        <v>0</v>
      </c>
    </row>
    <row r="961" spans="1:20" ht="17" hidden="1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s="4">
        <f t="shared" si="42"/>
        <v>4.5731034482758622E-2</v>
      </c>
      <c r="I961">
        <f>IF(ISERROR(E961/G961),"0",E961/G961)</f>
        <v>51.007692307692309</v>
      </c>
      <c r="J961" t="s">
        <v>2022</v>
      </c>
      <c r="K961" t="s">
        <v>2034</v>
      </c>
      <c r="M961" t="s">
        <v>20</v>
      </c>
      <c r="N961" t="s">
        <v>21</v>
      </c>
      <c r="O961">
        <v>1277701200</v>
      </c>
      <c r="P961" s="8">
        <f t="shared" si="43"/>
        <v>40356.208333333336</v>
      </c>
      <c r="Q961">
        <v>1280120400</v>
      </c>
      <c r="R961" s="8">
        <f t="shared" si="44"/>
        <v>40384.208333333336</v>
      </c>
      <c r="S961" t="b">
        <v>0</v>
      </c>
      <c r="T961" t="b">
        <v>0</v>
      </c>
    </row>
    <row r="962" spans="1:20" ht="17" hidden="1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s="4">
        <f t="shared" ref="H962:H1001" si="45">(E962/D962)*1</f>
        <v>0.85054545454545449</v>
      </c>
      <c r="I962">
        <f>IF(ISERROR(E962/G962),"0",E962/G962)</f>
        <v>85.054545454545448</v>
      </c>
      <c r="J962" t="s">
        <v>2012</v>
      </c>
      <c r="K962" t="s">
        <v>2013</v>
      </c>
      <c r="M962" t="s">
        <v>20</v>
      </c>
      <c r="N962" t="s">
        <v>21</v>
      </c>
      <c r="O962">
        <v>1454911200</v>
      </c>
      <c r="P962" s="8">
        <f t="shared" si="43"/>
        <v>42407.25</v>
      </c>
      <c r="Q962">
        <v>1458104400</v>
      </c>
      <c r="R962" s="8">
        <f t="shared" si="44"/>
        <v>42444.208333333328</v>
      </c>
      <c r="S962" t="b">
        <v>0</v>
      </c>
      <c r="T962" t="b">
        <v>0</v>
      </c>
    </row>
    <row r="963" spans="1:20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s="4">
        <f t="shared" si="45"/>
        <v>1.1929824561403508</v>
      </c>
      <c r="I963">
        <f>IF(ISERROR(E963/G963),"0",E963/G963)</f>
        <v>43.87096774193548</v>
      </c>
      <c r="J963" t="s">
        <v>2022</v>
      </c>
      <c r="K963" t="s">
        <v>2034</v>
      </c>
      <c r="M963" t="s">
        <v>20</v>
      </c>
      <c r="N963" t="s">
        <v>21</v>
      </c>
      <c r="O963">
        <v>1297922400</v>
      </c>
      <c r="P963" s="8">
        <f t="shared" ref="P963:P1001" si="46">(((O963/60)/60)/24)+DATE(1970,1,)</f>
        <v>40590.25</v>
      </c>
      <c r="Q963">
        <v>1298268000</v>
      </c>
      <c r="R963" s="8">
        <f t="shared" ref="R963:R1001" si="47">(((Q963/60)/60)/24)+DATE(1970,1,)</f>
        <v>40594.25</v>
      </c>
      <c r="S963" t="b">
        <v>0</v>
      </c>
      <c r="T963" t="b">
        <v>0</v>
      </c>
    </row>
    <row r="964" spans="1:20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s="4">
        <f t="shared" si="45"/>
        <v>2.9602777777777778</v>
      </c>
      <c r="I964">
        <f>IF(ISERROR(E964/G964),"0",E964/G964)</f>
        <v>40.063909774436091</v>
      </c>
      <c r="J964" t="s">
        <v>2008</v>
      </c>
      <c r="K964" t="s">
        <v>2009</v>
      </c>
      <c r="M964" t="s">
        <v>20</v>
      </c>
      <c r="N964" t="s">
        <v>21</v>
      </c>
      <c r="O964">
        <v>1384408800</v>
      </c>
      <c r="P964" s="8">
        <f t="shared" si="46"/>
        <v>41591.25</v>
      </c>
      <c r="Q964">
        <v>1386223200</v>
      </c>
      <c r="R964" s="8">
        <f t="shared" si="47"/>
        <v>41612.25</v>
      </c>
      <c r="S964" t="b">
        <v>0</v>
      </c>
      <c r="T964" t="b">
        <v>0</v>
      </c>
    </row>
    <row r="965" spans="1:20" ht="17" hidden="1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s="4">
        <f t="shared" si="45"/>
        <v>0.84694915254237291</v>
      </c>
      <c r="I965">
        <f>IF(ISERROR(E965/G965),"0",E965/G965)</f>
        <v>43.833333333333336</v>
      </c>
      <c r="J965" t="s">
        <v>2029</v>
      </c>
      <c r="K965" t="s">
        <v>2030</v>
      </c>
      <c r="M965" t="s">
        <v>94</v>
      </c>
      <c r="N965" t="s">
        <v>95</v>
      </c>
      <c r="O965">
        <v>1299304800</v>
      </c>
      <c r="P965" s="8">
        <f t="shared" si="46"/>
        <v>40606.25</v>
      </c>
      <c r="Q965">
        <v>1299823200</v>
      </c>
      <c r="R965" s="8">
        <f t="shared" si="47"/>
        <v>40612.25</v>
      </c>
      <c r="S965" t="b">
        <v>0</v>
      </c>
      <c r="T965" t="b">
        <v>1</v>
      </c>
    </row>
    <row r="966" spans="1:20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s="4">
        <f t="shared" si="45"/>
        <v>3.5578378378378379</v>
      </c>
      <c r="I966">
        <f>IF(ISERROR(E966/G966),"0",E966/G966)</f>
        <v>84.92903225806451</v>
      </c>
      <c r="J966" t="s">
        <v>2014</v>
      </c>
      <c r="K966" t="s">
        <v>2015</v>
      </c>
      <c r="M966" t="s">
        <v>20</v>
      </c>
      <c r="N966" t="s">
        <v>21</v>
      </c>
      <c r="O966">
        <v>1431320400</v>
      </c>
      <c r="P966" s="8">
        <f t="shared" si="46"/>
        <v>42134.208333333328</v>
      </c>
      <c r="Q966">
        <v>1431752400</v>
      </c>
      <c r="R966" s="8">
        <f t="shared" si="47"/>
        <v>42139.208333333328</v>
      </c>
      <c r="S966" t="b">
        <v>0</v>
      </c>
      <c r="T966" t="b">
        <v>0</v>
      </c>
    </row>
    <row r="967" spans="1:20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s="4">
        <f t="shared" si="45"/>
        <v>3.8640909090909092</v>
      </c>
      <c r="I967">
        <f>IF(ISERROR(E967/G967),"0",E967/G967)</f>
        <v>41.067632850241544</v>
      </c>
      <c r="J967" t="s">
        <v>2010</v>
      </c>
      <c r="K967" t="s">
        <v>2011</v>
      </c>
      <c r="M967" t="s">
        <v>36</v>
      </c>
      <c r="N967" t="s">
        <v>37</v>
      </c>
      <c r="O967">
        <v>1264399200</v>
      </c>
      <c r="P967" s="8">
        <f t="shared" si="46"/>
        <v>40202.25</v>
      </c>
      <c r="Q967">
        <v>1267855200</v>
      </c>
      <c r="R967" s="8">
        <f t="shared" si="47"/>
        <v>40242.25</v>
      </c>
      <c r="S967" t="b">
        <v>0</v>
      </c>
      <c r="T967" t="b">
        <v>0</v>
      </c>
    </row>
    <row r="968" spans="1:20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s="4">
        <f t="shared" si="45"/>
        <v>7.9223529411764702</v>
      </c>
      <c r="I968">
        <f>IF(ISERROR(E968/G968),"0",E968/G968)</f>
        <v>54.971428571428568</v>
      </c>
      <c r="J968" t="s">
        <v>2014</v>
      </c>
      <c r="K968" t="s">
        <v>2015</v>
      </c>
      <c r="M968" t="s">
        <v>20</v>
      </c>
      <c r="N968" t="s">
        <v>21</v>
      </c>
      <c r="O968">
        <v>1497502800</v>
      </c>
      <c r="P968" s="8">
        <f t="shared" si="46"/>
        <v>42900.208333333328</v>
      </c>
      <c r="Q968">
        <v>1497675600</v>
      </c>
      <c r="R968" s="8">
        <f t="shared" si="47"/>
        <v>42902.208333333328</v>
      </c>
      <c r="S968" t="b">
        <v>0</v>
      </c>
      <c r="T968" t="b">
        <v>0</v>
      </c>
    </row>
    <row r="969" spans="1:20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s="4">
        <f t="shared" si="45"/>
        <v>1.3703393665158372</v>
      </c>
      <c r="I969">
        <f>IF(ISERROR(E969/G969),"0",E969/G969)</f>
        <v>77.010807374443743</v>
      </c>
      <c r="J969" t="s">
        <v>2010</v>
      </c>
      <c r="K969" t="s">
        <v>2037</v>
      </c>
      <c r="M969" t="s">
        <v>20</v>
      </c>
      <c r="N969" t="s">
        <v>21</v>
      </c>
      <c r="O969">
        <v>1333688400</v>
      </c>
      <c r="P969" s="8">
        <f t="shared" si="46"/>
        <v>41004.208333333336</v>
      </c>
      <c r="Q969">
        <v>1336885200</v>
      </c>
      <c r="R969" s="8">
        <f t="shared" si="47"/>
        <v>41041.208333333336</v>
      </c>
      <c r="S969" t="b">
        <v>0</v>
      </c>
      <c r="T969" t="b">
        <v>0</v>
      </c>
    </row>
    <row r="970" spans="1:20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s="4">
        <f t="shared" si="45"/>
        <v>3.3820833333333336</v>
      </c>
      <c r="I970">
        <f>IF(ISERROR(E970/G970),"0",E970/G970)</f>
        <v>71.201754385964918</v>
      </c>
      <c r="J970" t="s">
        <v>2008</v>
      </c>
      <c r="K970" t="s">
        <v>2009</v>
      </c>
      <c r="M970" t="s">
        <v>20</v>
      </c>
      <c r="N970" t="s">
        <v>21</v>
      </c>
      <c r="O970">
        <v>1293861600</v>
      </c>
      <c r="P970" s="8">
        <f t="shared" si="46"/>
        <v>40543.25</v>
      </c>
      <c r="Q970">
        <v>1295157600</v>
      </c>
      <c r="R970" s="8">
        <f t="shared" si="47"/>
        <v>40558.25</v>
      </c>
      <c r="S970" t="b">
        <v>0</v>
      </c>
      <c r="T970" t="b">
        <v>0</v>
      </c>
    </row>
    <row r="971" spans="1:20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s="4">
        <f t="shared" si="45"/>
        <v>1.0822784810126582</v>
      </c>
      <c r="I971">
        <f>IF(ISERROR(E971/G971),"0",E971/G971)</f>
        <v>91.935483870967744</v>
      </c>
      <c r="J971" t="s">
        <v>2014</v>
      </c>
      <c r="K971" t="s">
        <v>2015</v>
      </c>
      <c r="M971" t="s">
        <v>20</v>
      </c>
      <c r="N971" t="s">
        <v>21</v>
      </c>
      <c r="O971">
        <v>1576994400</v>
      </c>
      <c r="P971" s="8">
        <f t="shared" si="46"/>
        <v>43820.25</v>
      </c>
      <c r="Q971">
        <v>1577599200</v>
      </c>
      <c r="R971" s="8">
        <f t="shared" si="47"/>
        <v>43827.25</v>
      </c>
      <c r="S971" t="b">
        <v>0</v>
      </c>
      <c r="T971" t="b">
        <v>0</v>
      </c>
    </row>
    <row r="972" spans="1:20" ht="34" hidden="1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s="4">
        <f t="shared" si="45"/>
        <v>0.60757639620653314</v>
      </c>
      <c r="I972">
        <f>IF(ISERROR(E972/G972),"0",E972/G972)</f>
        <v>97.069023569023571</v>
      </c>
      <c r="J972" t="s">
        <v>2014</v>
      </c>
      <c r="K972" t="s">
        <v>2015</v>
      </c>
      <c r="M972" t="s">
        <v>20</v>
      </c>
      <c r="N972" t="s">
        <v>21</v>
      </c>
      <c r="O972">
        <v>1304917200</v>
      </c>
      <c r="P972" s="8">
        <f t="shared" si="46"/>
        <v>40671.208333333336</v>
      </c>
      <c r="Q972">
        <v>1305003600</v>
      </c>
      <c r="R972" s="8">
        <f t="shared" si="47"/>
        <v>40672.208333333336</v>
      </c>
      <c r="S972" t="b">
        <v>0</v>
      </c>
      <c r="T972" t="b">
        <v>0</v>
      </c>
    </row>
    <row r="973" spans="1:20" ht="17" hidden="1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s="4">
        <f t="shared" si="45"/>
        <v>0.27725490196078434</v>
      </c>
      <c r="I973">
        <f>IF(ISERROR(E973/G973),"0",E973/G973)</f>
        <v>58.916666666666664</v>
      </c>
      <c r="J973" t="s">
        <v>2016</v>
      </c>
      <c r="K973" t="s">
        <v>2035</v>
      </c>
      <c r="M973" t="s">
        <v>20</v>
      </c>
      <c r="N973" t="s">
        <v>21</v>
      </c>
      <c r="O973">
        <v>1381208400</v>
      </c>
      <c r="P973" s="8">
        <f t="shared" si="46"/>
        <v>41554.208333333336</v>
      </c>
      <c r="Q973">
        <v>1381726800</v>
      </c>
      <c r="R973" s="8">
        <f t="shared" si="47"/>
        <v>41560.208333333336</v>
      </c>
      <c r="S973" t="b">
        <v>0</v>
      </c>
      <c r="T973" t="b">
        <v>0</v>
      </c>
    </row>
    <row r="974" spans="1:20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s="4">
        <f t="shared" si="45"/>
        <v>2.283934426229508</v>
      </c>
      <c r="I974">
        <f>IF(ISERROR(E974/G974),"0",E974/G974)</f>
        <v>58.015466983938133</v>
      </c>
      <c r="J974" t="s">
        <v>2012</v>
      </c>
      <c r="K974" t="s">
        <v>2013</v>
      </c>
      <c r="M974" t="s">
        <v>20</v>
      </c>
      <c r="N974" t="s">
        <v>21</v>
      </c>
      <c r="O974">
        <v>1401685200</v>
      </c>
      <c r="P974" s="8">
        <f t="shared" si="46"/>
        <v>41791.208333333336</v>
      </c>
      <c r="Q974">
        <v>1402462800</v>
      </c>
      <c r="R974" s="8">
        <f t="shared" si="47"/>
        <v>41800.208333333336</v>
      </c>
      <c r="S974" t="b">
        <v>0</v>
      </c>
      <c r="T974" t="b">
        <v>1</v>
      </c>
    </row>
    <row r="975" spans="1:20" ht="17" hidden="1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s="4">
        <f t="shared" si="45"/>
        <v>0.21615194054500414</v>
      </c>
      <c r="I975">
        <f>IF(ISERROR(E975/G975),"0",E975/G975)</f>
        <v>103.87301587301587</v>
      </c>
      <c r="J975" t="s">
        <v>2014</v>
      </c>
      <c r="K975" t="s">
        <v>2015</v>
      </c>
      <c r="M975" t="s">
        <v>20</v>
      </c>
      <c r="N975" t="s">
        <v>21</v>
      </c>
      <c r="O975">
        <v>1291960800</v>
      </c>
      <c r="P975" s="8">
        <f t="shared" si="46"/>
        <v>40521.25</v>
      </c>
      <c r="Q975">
        <v>1292133600</v>
      </c>
      <c r="R975" s="8">
        <f t="shared" si="47"/>
        <v>40523.25</v>
      </c>
      <c r="S975" t="b">
        <v>0</v>
      </c>
      <c r="T975" t="b">
        <v>1</v>
      </c>
    </row>
    <row r="976" spans="1:20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s="4">
        <f t="shared" si="45"/>
        <v>3.73875</v>
      </c>
      <c r="I976">
        <f>IF(ISERROR(E976/G976),"0",E976/G976)</f>
        <v>93.46875</v>
      </c>
      <c r="J976" t="s">
        <v>2010</v>
      </c>
      <c r="K976" t="s">
        <v>2020</v>
      </c>
      <c r="M976" t="s">
        <v>20</v>
      </c>
      <c r="N976" t="s">
        <v>21</v>
      </c>
      <c r="O976">
        <v>1368853200</v>
      </c>
      <c r="P976" s="8">
        <f t="shared" si="46"/>
        <v>41411.208333333336</v>
      </c>
      <c r="Q976">
        <v>1368939600</v>
      </c>
      <c r="R976" s="8">
        <f t="shared" si="47"/>
        <v>41412.208333333336</v>
      </c>
      <c r="S976" t="b">
        <v>0</v>
      </c>
      <c r="T976" t="b">
        <v>0</v>
      </c>
    </row>
    <row r="977" spans="1:20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s="4">
        <f t="shared" si="45"/>
        <v>1.5492592592592593</v>
      </c>
      <c r="I977">
        <f>IF(ISERROR(E977/G977),"0",E977/G977)</f>
        <v>61.970370370370368</v>
      </c>
      <c r="J977" t="s">
        <v>2014</v>
      </c>
      <c r="K977" t="s">
        <v>2015</v>
      </c>
      <c r="M977" t="s">
        <v>20</v>
      </c>
      <c r="N977" t="s">
        <v>21</v>
      </c>
      <c r="O977">
        <v>1448776800</v>
      </c>
      <c r="P977" s="8">
        <f t="shared" si="46"/>
        <v>42336.25</v>
      </c>
      <c r="Q977">
        <v>1452146400</v>
      </c>
      <c r="R977" s="8">
        <f t="shared" si="47"/>
        <v>42375.25</v>
      </c>
      <c r="S977" t="b">
        <v>0</v>
      </c>
      <c r="T977" t="b">
        <v>1</v>
      </c>
    </row>
    <row r="978" spans="1:20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s="4">
        <f t="shared" si="45"/>
        <v>3.2214999999999998</v>
      </c>
      <c r="I978">
        <f>IF(ISERROR(E978/G978),"0",E978/G978)</f>
        <v>92.042857142857144</v>
      </c>
      <c r="J978" t="s">
        <v>2014</v>
      </c>
      <c r="K978" t="s">
        <v>2015</v>
      </c>
      <c r="M978" t="s">
        <v>20</v>
      </c>
      <c r="N978" t="s">
        <v>21</v>
      </c>
      <c r="O978">
        <v>1296194400</v>
      </c>
      <c r="P978" s="8">
        <f t="shared" si="46"/>
        <v>40570.25</v>
      </c>
      <c r="Q978">
        <v>1296712800</v>
      </c>
      <c r="R978" s="8">
        <f t="shared" si="47"/>
        <v>40576.25</v>
      </c>
      <c r="S978" t="b">
        <v>0</v>
      </c>
      <c r="T978" t="b">
        <v>1</v>
      </c>
    </row>
    <row r="979" spans="1:20" ht="17" hidden="1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s="4">
        <f t="shared" si="45"/>
        <v>0.73957142857142855</v>
      </c>
      <c r="I979">
        <f>IF(ISERROR(E979/G979),"0",E979/G979)</f>
        <v>77.268656716417908</v>
      </c>
      <c r="J979" t="s">
        <v>2008</v>
      </c>
      <c r="K979" t="s">
        <v>2009</v>
      </c>
      <c r="M979" t="s">
        <v>20</v>
      </c>
      <c r="N979" t="s">
        <v>21</v>
      </c>
      <c r="O979">
        <v>1517983200</v>
      </c>
      <c r="P979" s="8">
        <f t="shared" si="46"/>
        <v>43137.25</v>
      </c>
      <c r="Q979">
        <v>1520748000</v>
      </c>
      <c r="R979" s="8">
        <f t="shared" si="47"/>
        <v>43169.25</v>
      </c>
      <c r="S979" t="b">
        <v>0</v>
      </c>
      <c r="T979" t="b">
        <v>0</v>
      </c>
    </row>
    <row r="980" spans="1:20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s="4">
        <f t="shared" si="45"/>
        <v>8.641</v>
      </c>
      <c r="I980">
        <f>IF(ISERROR(E980/G980),"0",E980/G980)</f>
        <v>93.923913043478265</v>
      </c>
      <c r="J980" t="s">
        <v>2025</v>
      </c>
      <c r="K980" t="s">
        <v>2026</v>
      </c>
      <c r="M980" t="s">
        <v>20</v>
      </c>
      <c r="N980" t="s">
        <v>21</v>
      </c>
      <c r="O980">
        <v>1478930400</v>
      </c>
      <c r="P980" s="8">
        <f t="shared" si="46"/>
        <v>42685.25</v>
      </c>
      <c r="Q980">
        <v>1480831200</v>
      </c>
      <c r="R980" s="8">
        <f t="shared" si="47"/>
        <v>42707.25</v>
      </c>
      <c r="S980" t="b">
        <v>0</v>
      </c>
      <c r="T980" t="b">
        <v>0</v>
      </c>
    </row>
    <row r="981" spans="1:20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s="4">
        <f t="shared" si="45"/>
        <v>1.432624584717608</v>
      </c>
      <c r="I981">
        <f>IF(ISERROR(E981/G981),"0",E981/G981)</f>
        <v>84.969458128078813</v>
      </c>
      <c r="J981" t="s">
        <v>2014</v>
      </c>
      <c r="K981" t="s">
        <v>2015</v>
      </c>
      <c r="M981" t="s">
        <v>36</v>
      </c>
      <c r="N981" t="s">
        <v>37</v>
      </c>
      <c r="O981">
        <v>1426395600</v>
      </c>
      <c r="P981" s="8">
        <f t="shared" si="46"/>
        <v>42077.208333333328</v>
      </c>
      <c r="Q981">
        <v>1426914000</v>
      </c>
      <c r="R981" s="8">
        <f t="shared" si="47"/>
        <v>42083.208333333328</v>
      </c>
      <c r="S981" t="b">
        <v>0</v>
      </c>
      <c r="T981" t="b">
        <v>0</v>
      </c>
    </row>
    <row r="982" spans="1:20" ht="17" hidden="1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s="4">
        <f t="shared" si="45"/>
        <v>0.40281762295081969</v>
      </c>
      <c r="I982">
        <f>IF(ISERROR(E982/G982),"0",E982/G982)</f>
        <v>105.97035040431267</v>
      </c>
      <c r="J982" t="s">
        <v>2022</v>
      </c>
      <c r="K982" t="s">
        <v>2023</v>
      </c>
      <c r="M982" t="s">
        <v>20</v>
      </c>
      <c r="N982" t="s">
        <v>21</v>
      </c>
      <c r="O982">
        <v>1446181200</v>
      </c>
      <c r="P982" s="8">
        <f t="shared" si="46"/>
        <v>42306.208333333328</v>
      </c>
      <c r="Q982">
        <v>1446616800</v>
      </c>
      <c r="R982" s="8">
        <f t="shared" si="47"/>
        <v>42311.25</v>
      </c>
      <c r="S982" t="b">
        <v>1</v>
      </c>
      <c r="T982" t="b">
        <v>0</v>
      </c>
    </row>
    <row r="983" spans="1:20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s="4">
        <f t="shared" si="45"/>
        <v>1.7822388059701493</v>
      </c>
      <c r="I983">
        <f>IF(ISERROR(E983/G983),"0",E983/G983)</f>
        <v>36.969040247678016</v>
      </c>
      <c r="J983" t="s">
        <v>2012</v>
      </c>
      <c r="K983" t="s">
        <v>2013</v>
      </c>
      <c r="M983" t="s">
        <v>20</v>
      </c>
      <c r="N983" t="s">
        <v>21</v>
      </c>
      <c r="O983">
        <v>1514181600</v>
      </c>
      <c r="P983" s="8">
        <f t="shared" si="46"/>
        <v>43093.25</v>
      </c>
      <c r="Q983">
        <v>1517032800</v>
      </c>
      <c r="R983" s="8">
        <f t="shared" si="47"/>
        <v>43126.25</v>
      </c>
      <c r="S983" t="b">
        <v>0</v>
      </c>
      <c r="T983" t="b">
        <v>0</v>
      </c>
    </row>
    <row r="984" spans="1:20" ht="17" hidden="1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s="4">
        <f t="shared" si="45"/>
        <v>0.84930555555555554</v>
      </c>
      <c r="I984">
        <f>IF(ISERROR(E984/G984),"0",E984/G984)</f>
        <v>81.533333333333331</v>
      </c>
      <c r="J984" t="s">
        <v>2016</v>
      </c>
      <c r="K984" t="s">
        <v>2017</v>
      </c>
      <c r="M984" t="s">
        <v>20</v>
      </c>
      <c r="N984" t="s">
        <v>21</v>
      </c>
      <c r="O984">
        <v>1311051600</v>
      </c>
      <c r="P984" s="8">
        <f t="shared" si="46"/>
        <v>40742.208333333336</v>
      </c>
      <c r="Q984">
        <v>1311224400</v>
      </c>
      <c r="R984" s="8">
        <f t="shared" si="47"/>
        <v>40744.208333333336</v>
      </c>
      <c r="S984" t="b">
        <v>0</v>
      </c>
      <c r="T984" t="b">
        <v>1</v>
      </c>
    </row>
    <row r="985" spans="1:20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s="4">
        <f t="shared" si="45"/>
        <v>1.4593648334624323</v>
      </c>
      <c r="I985">
        <f>IF(ISERROR(E985/G985),"0",E985/G985)</f>
        <v>80.999140154772135</v>
      </c>
      <c r="J985" t="s">
        <v>2016</v>
      </c>
      <c r="K985" t="s">
        <v>2017</v>
      </c>
      <c r="M985" t="s">
        <v>20</v>
      </c>
      <c r="N985" t="s">
        <v>21</v>
      </c>
      <c r="O985">
        <v>1564894800</v>
      </c>
      <c r="P985" s="8">
        <f t="shared" si="46"/>
        <v>43680.208333333328</v>
      </c>
      <c r="Q985">
        <v>1566190800</v>
      </c>
      <c r="R985" s="8">
        <f t="shared" si="47"/>
        <v>43695.208333333328</v>
      </c>
      <c r="S985" t="b">
        <v>0</v>
      </c>
      <c r="T985" t="b">
        <v>0</v>
      </c>
    </row>
    <row r="986" spans="1:20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s="4">
        <f t="shared" si="45"/>
        <v>1.5246153846153847</v>
      </c>
      <c r="I986">
        <f>IF(ISERROR(E986/G986),"0",E986/G986)</f>
        <v>26.010498687664043</v>
      </c>
      <c r="J986" t="s">
        <v>2014</v>
      </c>
      <c r="K986" t="s">
        <v>2015</v>
      </c>
      <c r="M986" t="s">
        <v>20</v>
      </c>
      <c r="N986" t="s">
        <v>21</v>
      </c>
      <c r="O986">
        <v>1567918800</v>
      </c>
      <c r="P986" s="8">
        <f t="shared" si="46"/>
        <v>43715.208333333328</v>
      </c>
      <c r="Q986">
        <v>1570165200</v>
      </c>
      <c r="R986" s="8">
        <f t="shared" si="47"/>
        <v>43741.208333333328</v>
      </c>
      <c r="S986" t="b">
        <v>0</v>
      </c>
      <c r="T986" t="b">
        <v>0</v>
      </c>
    </row>
    <row r="987" spans="1:20" ht="17" hidden="1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s="4">
        <f t="shared" si="45"/>
        <v>0.67129542790152408</v>
      </c>
      <c r="I987">
        <f>IF(ISERROR(E987/G987),"0",E987/G987)</f>
        <v>25.998410896708286</v>
      </c>
      <c r="J987" t="s">
        <v>2010</v>
      </c>
      <c r="K987" t="s">
        <v>2011</v>
      </c>
      <c r="M987" t="s">
        <v>20</v>
      </c>
      <c r="N987" t="s">
        <v>21</v>
      </c>
      <c r="O987">
        <v>1386309600</v>
      </c>
      <c r="P987" s="8">
        <f t="shared" si="46"/>
        <v>41613.25</v>
      </c>
      <c r="Q987">
        <v>1388556000</v>
      </c>
      <c r="R987" s="8">
        <f t="shared" si="47"/>
        <v>41639.25</v>
      </c>
      <c r="S987" t="b">
        <v>0</v>
      </c>
      <c r="T987" t="b">
        <v>1</v>
      </c>
    </row>
    <row r="988" spans="1:20" ht="34" hidden="1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s="4">
        <f t="shared" si="45"/>
        <v>0.40307692307692305</v>
      </c>
      <c r="I988">
        <f>IF(ISERROR(E988/G988),"0",E988/G988)</f>
        <v>34.173913043478258</v>
      </c>
      <c r="J988" t="s">
        <v>2010</v>
      </c>
      <c r="K988" t="s">
        <v>2011</v>
      </c>
      <c r="M988" t="s">
        <v>20</v>
      </c>
      <c r="N988" t="s">
        <v>21</v>
      </c>
      <c r="O988">
        <v>1301979600</v>
      </c>
      <c r="P988" s="8">
        <f t="shared" si="46"/>
        <v>40637.208333333336</v>
      </c>
      <c r="Q988">
        <v>1303189200</v>
      </c>
      <c r="R988" s="8">
        <f t="shared" si="47"/>
        <v>40651.208333333336</v>
      </c>
      <c r="S988" t="b">
        <v>0</v>
      </c>
      <c r="T988" t="b">
        <v>0</v>
      </c>
    </row>
    <row r="989" spans="1:20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s="4">
        <f t="shared" si="45"/>
        <v>2.1679032258064517</v>
      </c>
      <c r="I989">
        <f>IF(ISERROR(E989/G989),"0",E989/G989)</f>
        <v>28.002083333333335</v>
      </c>
      <c r="J989" t="s">
        <v>2016</v>
      </c>
      <c r="K989" t="s">
        <v>2017</v>
      </c>
      <c r="M989" t="s">
        <v>20</v>
      </c>
      <c r="N989" t="s">
        <v>21</v>
      </c>
      <c r="O989">
        <v>1493269200</v>
      </c>
      <c r="P989" s="8">
        <f t="shared" si="46"/>
        <v>42851.208333333328</v>
      </c>
      <c r="Q989">
        <v>1494478800</v>
      </c>
      <c r="R989" s="8">
        <f t="shared" si="47"/>
        <v>42865.208333333328</v>
      </c>
      <c r="S989" t="b">
        <v>0</v>
      </c>
      <c r="T989" t="b">
        <v>0</v>
      </c>
    </row>
    <row r="990" spans="1:20" ht="17" hidden="1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s="4">
        <f t="shared" si="45"/>
        <v>0.52117021276595743</v>
      </c>
      <c r="I990">
        <f>IF(ISERROR(E990/G990),"0",E990/G990)</f>
        <v>76.546875</v>
      </c>
      <c r="J990" t="s">
        <v>2022</v>
      </c>
      <c r="K990" t="s">
        <v>2031</v>
      </c>
      <c r="M990" t="s">
        <v>20</v>
      </c>
      <c r="N990" t="s">
        <v>21</v>
      </c>
      <c r="O990">
        <v>1478930400</v>
      </c>
      <c r="P990" s="8">
        <f t="shared" si="46"/>
        <v>42685.25</v>
      </c>
      <c r="Q990">
        <v>1480744800</v>
      </c>
      <c r="R990" s="8">
        <f t="shared" si="47"/>
        <v>42706.25</v>
      </c>
      <c r="S990" t="b">
        <v>0</v>
      </c>
      <c r="T990" t="b">
        <v>0</v>
      </c>
    </row>
    <row r="991" spans="1:20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s="4">
        <f t="shared" si="45"/>
        <v>4.9958333333333336</v>
      </c>
      <c r="I991">
        <f>IF(ISERROR(E991/G991),"0",E991/G991)</f>
        <v>53.053097345132741</v>
      </c>
      <c r="J991" t="s">
        <v>2022</v>
      </c>
      <c r="K991" t="s">
        <v>2034</v>
      </c>
      <c r="M991" t="s">
        <v>20</v>
      </c>
      <c r="N991" t="s">
        <v>21</v>
      </c>
      <c r="O991">
        <v>1555390800</v>
      </c>
      <c r="P991" s="8">
        <f t="shared" si="46"/>
        <v>43570.208333333328</v>
      </c>
      <c r="Q991">
        <v>1555822800</v>
      </c>
      <c r="R991" s="8">
        <f t="shared" si="47"/>
        <v>43575.208333333328</v>
      </c>
      <c r="S991" t="b">
        <v>0</v>
      </c>
      <c r="T991" t="b">
        <v>0</v>
      </c>
    </row>
    <row r="992" spans="1:20" ht="17" hidden="1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s="4">
        <f t="shared" si="45"/>
        <v>0.87679487179487181</v>
      </c>
      <c r="I992">
        <f>IF(ISERROR(E992/G992),"0",E992/G992)</f>
        <v>106.859375</v>
      </c>
      <c r="J992" t="s">
        <v>2016</v>
      </c>
      <c r="K992" t="s">
        <v>2019</v>
      </c>
      <c r="M992" t="s">
        <v>20</v>
      </c>
      <c r="N992" t="s">
        <v>21</v>
      </c>
      <c r="O992">
        <v>1456984800</v>
      </c>
      <c r="P992" s="8">
        <f t="shared" si="46"/>
        <v>42431.25</v>
      </c>
      <c r="Q992">
        <v>1458882000</v>
      </c>
      <c r="R992" s="8">
        <f t="shared" si="47"/>
        <v>42453.208333333328</v>
      </c>
      <c r="S992" t="b">
        <v>0</v>
      </c>
      <c r="T992" t="b">
        <v>1</v>
      </c>
    </row>
    <row r="993" spans="1:20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s="4">
        <f t="shared" si="45"/>
        <v>1.131734693877551</v>
      </c>
      <c r="I993">
        <f>IF(ISERROR(E993/G993),"0",E993/G993)</f>
        <v>46.020746887966808</v>
      </c>
      <c r="J993" t="s">
        <v>2010</v>
      </c>
      <c r="K993" t="s">
        <v>2011</v>
      </c>
      <c r="M993" t="s">
        <v>20</v>
      </c>
      <c r="N993" t="s">
        <v>21</v>
      </c>
      <c r="O993">
        <v>1411621200</v>
      </c>
      <c r="P993" s="8">
        <f t="shared" si="46"/>
        <v>41906.208333333336</v>
      </c>
      <c r="Q993">
        <v>1411966800</v>
      </c>
      <c r="R993" s="8">
        <f t="shared" si="47"/>
        <v>41910.208333333336</v>
      </c>
      <c r="S993" t="b">
        <v>0</v>
      </c>
      <c r="T993" t="b">
        <v>1</v>
      </c>
    </row>
    <row r="994" spans="1:20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s="4">
        <f t="shared" si="45"/>
        <v>4.2654838709677421</v>
      </c>
      <c r="I994">
        <f>IF(ISERROR(E994/G994),"0",E994/G994)</f>
        <v>100.17424242424242</v>
      </c>
      <c r="J994" t="s">
        <v>2016</v>
      </c>
      <c r="K994" t="s">
        <v>2019</v>
      </c>
      <c r="M994" t="s">
        <v>20</v>
      </c>
      <c r="N994" t="s">
        <v>21</v>
      </c>
      <c r="O994">
        <v>1525669200</v>
      </c>
      <c r="P994" s="8">
        <f t="shared" si="46"/>
        <v>43226.208333333328</v>
      </c>
      <c r="Q994">
        <v>1526878800</v>
      </c>
      <c r="R994" s="8">
        <f t="shared" si="47"/>
        <v>43240.208333333328</v>
      </c>
      <c r="S994" t="b">
        <v>0</v>
      </c>
      <c r="T994" t="b">
        <v>1</v>
      </c>
    </row>
    <row r="995" spans="1:20" ht="17" hidden="1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s="4">
        <f t="shared" si="45"/>
        <v>0.77632653061224488</v>
      </c>
      <c r="I995">
        <f>IF(ISERROR(E995/G995),"0",E995/G995)</f>
        <v>101.44</v>
      </c>
      <c r="J995" t="s">
        <v>2029</v>
      </c>
      <c r="K995" t="s">
        <v>2030</v>
      </c>
      <c r="M995" t="s">
        <v>94</v>
      </c>
      <c r="N995" t="s">
        <v>95</v>
      </c>
      <c r="O995">
        <v>1450936800</v>
      </c>
      <c r="P995" s="8">
        <f t="shared" si="46"/>
        <v>42361.25</v>
      </c>
      <c r="Q995">
        <v>1452405600</v>
      </c>
      <c r="R995" s="8">
        <f t="shared" si="47"/>
        <v>42378.25</v>
      </c>
      <c r="S995" t="b">
        <v>0</v>
      </c>
      <c r="T995" t="b">
        <v>1</v>
      </c>
    </row>
    <row r="996" spans="1:20" ht="17" hidden="1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s="4">
        <f t="shared" si="45"/>
        <v>0.52496810772501767</v>
      </c>
      <c r="I996">
        <f>IF(ISERROR(E996/G996),"0",E996/G996)</f>
        <v>87.972684085510693</v>
      </c>
      <c r="J996" t="s">
        <v>2022</v>
      </c>
      <c r="K996" t="s">
        <v>2034</v>
      </c>
      <c r="M996" t="s">
        <v>20</v>
      </c>
      <c r="N996" t="s">
        <v>21</v>
      </c>
      <c r="O996">
        <v>1413522000</v>
      </c>
      <c r="P996" s="8">
        <f t="shared" si="46"/>
        <v>41928.208333333336</v>
      </c>
      <c r="Q996">
        <v>1414040400</v>
      </c>
      <c r="R996" s="8">
        <f t="shared" si="47"/>
        <v>41934.208333333336</v>
      </c>
      <c r="S996" t="b">
        <v>0</v>
      </c>
      <c r="T996" t="b">
        <v>1</v>
      </c>
    </row>
    <row r="997" spans="1:20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s="4">
        <f t="shared" si="45"/>
        <v>1.5746762589928058</v>
      </c>
      <c r="I997">
        <f>IF(ISERROR(E997/G997),"0",E997/G997)</f>
        <v>74.995594713656388</v>
      </c>
      <c r="J997" t="s">
        <v>2008</v>
      </c>
      <c r="K997" t="s">
        <v>2009</v>
      </c>
      <c r="M997" t="s">
        <v>20</v>
      </c>
      <c r="N997" t="s">
        <v>21</v>
      </c>
      <c r="O997">
        <v>1541307600</v>
      </c>
      <c r="P997" s="8">
        <f t="shared" si="46"/>
        <v>43407.208333333328</v>
      </c>
      <c r="Q997">
        <v>1543816800</v>
      </c>
      <c r="R997" s="8">
        <f t="shared" si="47"/>
        <v>43436.25</v>
      </c>
      <c r="S997" t="b">
        <v>0</v>
      </c>
      <c r="T997" t="b">
        <v>1</v>
      </c>
    </row>
    <row r="998" spans="1:20" ht="34" hidden="1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s="4">
        <f t="shared" si="45"/>
        <v>0.72939393939393937</v>
      </c>
      <c r="I998">
        <f>IF(ISERROR(E998/G998),"0",E998/G998)</f>
        <v>42.982142857142854</v>
      </c>
      <c r="J998" t="s">
        <v>2014</v>
      </c>
      <c r="K998" t="s">
        <v>2015</v>
      </c>
      <c r="M998" t="s">
        <v>20</v>
      </c>
      <c r="N998" t="s">
        <v>21</v>
      </c>
      <c r="O998">
        <v>1357106400</v>
      </c>
      <c r="P998" s="8">
        <f t="shared" si="46"/>
        <v>41275.25</v>
      </c>
      <c r="Q998">
        <v>1359698400</v>
      </c>
      <c r="R998" s="8">
        <f t="shared" si="47"/>
        <v>41305.25</v>
      </c>
      <c r="S998" t="b">
        <v>0</v>
      </c>
      <c r="T998" t="b">
        <v>0</v>
      </c>
    </row>
    <row r="999" spans="1:20" ht="17" hidden="1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s="4">
        <f t="shared" si="45"/>
        <v>0.60565789473684206</v>
      </c>
      <c r="I999">
        <f>IF(ISERROR(E999/G999),"0",E999/G999)</f>
        <v>33.115107913669064</v>
      </c>
      <c r="J999" t="s">
        <v>2014</v>
      </c>
      <c r="K999" t="s">
        <v>2015</v>
      </c>
      <c r="M999" t="s">
        <v>94</v>
      </c>
      <c r="N999" t="s">
        <v>95</v>
      </c>
      <c r="O999">
        <v>1390197600</v>
      </c>
      <c r="P999" s="8">
        <f t="shared" si="46"/>
        <v>41658.25</v>
      </c>
      <c r="Q999">
        <v>1390629600</v>
      </c>
      <c r="R999" s="8">
        <f t="shared" si="47"/>
        <v>41663.25</v>
      </c>
      <c r="S999" t="b">
        <v>0</v>
      </c>
      <c r="T999" t="b">
        <v>0</v>
      </c>
    </row>
    <row r="1000" spans="1:20" ht="17" hidden="1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s="4">
        <f t="shared" si="45"/>
        <v>0.5679129129129129</v>
      </c>
      <c r="I1000">
        <f>IF(ISERROR(E1000/G1000),"0",E1000/G1000)</f>
        <v>101.13101604278074</v>
      </c>
      <c r="J1000" t="s">
        <v>2010</v>
      </c>
      <c r="K1000" t="s">
        <v>2020</v>
      </c>
      <c r="M1000" t="s">
        <v>20</v>
      </c>
      <c r="N1000" t="s">
        <v>21</v>
      </c>
      <c r="O1000">
        <v>1265868000</v>
      </c>
      <c r="P1000" s="8">
        <f t="shared" si="46"/>
        <v>40219.25</v>
      </c>
      <c r="Q1000">
        <v>1267077600</v>
      </c>
      <c r="R1000" s="8">
        <f t="shared" si="47"/>
        <v>40233.25</v>
      </c>
      <c r="S1000" t="b">
        <v>0</v>
      </c>
      <c r="T1000" t="b">
        <v>1</v>
      </c>
    </row>
    <row r="1001" spans="1:20" ht="17" hidden="1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s="4">
        <f t="shared" si="45"/>
        <v>0.56542754275427543</v>
      </c>
      <c r="I1001">
        <f>IF(ISERROR(E1001/G1001),"0",E1001/G1001)</f>
        <v>55.98841354723708</v>
      </c>
      <c r="J1001" t="s">
        <v>2008</v>
      </c>
      <c r="K1001" t="s">
        <v>2009</v>
      </c>
      <c r="M1001" t="s">
        <v>20</v>
      </c>
      <c r="N1001" t="s">
        <v>21</v>
      </c>
      <c r="O1001">
        <v>1467176400</v>
      </c>
      <c r="P1001" s="8">
        <f t="shared" si="46"/>
        <v>42549.208333333328</v>
      </c>
      <c r="Q1001">
        <v>1467781200</v>
      </c>
      <c r="R1001" s="8">
        <f t="shared" si="47"/>
        <v>42556.208333333328</v>
      </c>
      <c r="S1001" t="b">
        <v>0</v>
      </c>
      <c r="T1001" t="b">
        <v>0</v>
      </c>
    </row>
  </sheetData>
  <autoFilter ref="F1:G1001" xr:uid="{00000000-0001-0000-0000-000000000000}">
    <filterColumn colId="0">
      <filters>
        <filter val="successful"/>
      </filters>
    </filterColumn>
  </autoFilter>
  <conditionalFormatting sqref="F1:K1048576">
    <cfRule type="cellIs" dxfId="3" priority="1" operator="equal">
      <formula>"canceled"</formula>
    </cfRule>
    <cfRule type="cellIs" dxfId="2" priority="4" operator="equal">
      <formula>"live"</formula>
    </cfRule>
    <cfRule type="cellIs" dxfId="1" priority="5" operator="equal">
      <formula>"successful"</formula>
    </cfRule>
    <cfRule type="cellIs" dxfId="0" priority="7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Goal Summary</vt:lpstr>
      <vt:lpstr>Goal by Sub-Category</vt:lpstr>
      <vt:lpstr>Goal by Parent Category</vt:lpstr>
      <vt:lpstr>goal by month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Karen Magat</cp:lastModifiedBy>
  <dcterms:created xsi:type="dcterms:W3CDTF">2021-09-29T18:52:28Z</dcterms:created>
  <dcterms:modified xsi:type="dcterms:W3CDTF">2023-08-11T01:18:15Z</dcterms:modified>
</cp:coreProperties>
</file>